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heckCompatibility="1" autoCompressPictures="0"/>
  <bookViews>
    <workbookView xWindow="720" yWindow="720" windowWidth="24880" windowHeight="14620" tabRatio="825"/>
  </bookViews>
  <sheets>
    <sheet name="Daily income" sheetId="2" r:id="rId1"/>
    <sheet name="Ghraphs" sheetId="3" r:id="rId2"/>
    <sheet name="Engagement" sheetId="4" r:id="rId3"/>
  </sheets>
  <definedNames>
    <definedName name="_xlnm._FilterDatabase" localSheetId="0" hidden="1">'Daily income'!#REF!</definedName>
    <definedName name="_xlnm.Print_Area" localSheetId="0">'Daily income'!$A$1:$AO$39</definedName>
    <definedName name="_xlnm.Print_Area" localSheetId="1">Ghraphs!$A$1:$W$78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0" i="2" l="1"/>
  <c r="R740" i="2"/>
  <c r="N740" i="2"/>
  <c r="O740" i="2"/>
  <c r="H740" i="2"/>
  <c r="J740" i="2"/>
  <c r="B740" i="2"/>
  <c r="E740" i="2"/>
  <c r="F740" i="2"/>
  <c r="Q740" i="2"/>
  <c r="S740" i="2"/>
  <c r="P740" i="2"/>
  <c r="K740" i="4"/>
  <c r="I740" i="4"/>
  <c r="J740" i="4"/>
  <c r="D740" i="4"/>
  <c r="AT740" i="2"/>
  <c r="K739" i="4"/>
  <c r="I739" i="4"/>
  <c r="J739" i="4"/>
  <c r="D739" i="4"/>
  <c r="I739" i="2"/>
  <c r="R739" i="2"/>
  <c r="N739" i="2"/>
  <c r="O739" i="2"/>
  <c r="H739" i="2"/>
  <c r="J739" i="2"/>
  <c r="B739" i="2"/>
  <c r="E739" i="2"/>
  <c r="F739" i="2"/>
  <c r="Q739" i="2"/>
  <c r="S739" i="2"/>
  <c r="P739" i="2"/>
  <c r="AT739" i="2"/>
  <c r="K738" i="4"/>
  <c r="I738" i="4"/>
  <c r="J738" i="4"/>
  <c r="D738" i="4"/>
  <c r="I738" i="2"/>
  <c r="R738" i="2"/>
  <c r="N738" i="2"/>
  <c r="O738" i="2"/>
  <c r="H738" i="2"/>
  <c r="J738" i="2"/>
  <c r="B738" i="2"/>
  <c r="E738" i="2"/>
  <c r="F738" i="2"/>
  <c r="Q738" i="2"/>
  <c r="S738" i="2"/>
  <c r="P738" i="2"/>
  <c r="AT738" i="2"/>
  <c r="K737" i="4"/>
  <c r="I737" i="4"/>
  <c r="J737" i="4"/>
  <c r="D737" i="4"/>
  <c r="I737" i="2"/>
  <c r="R737" i="2"/>
  <c r="Q737" i="2"/>
  <c r="N737" i="2"/>
  <c r="O737" i="2"/>
  <c r="H737" i="2"/>
  <c r="J737" i="2"/>
  <c r="B737" i="2"/>
  <c r="E737" i="2"/>
  <c r="F737" i="2"/>
  <c r="S737" i="2"/>
  <c r="P737" i="2"/>
  <c r="AT737" i="2"/>
  <c r="D736" i="4"/>
  <c r="K736" i="4"/>
  <c r="I736" i="4"/>
  <c r="J736" i="4"/>
  <c r="I736" i="2"/>
  <c r="R736" i="2"/>
  <c r="Q736" i="2"/>
  <c r="S736" i="2"/>
  <c r="N736" i="2"/>
  <c r="O736" i="2"/>
  <c r="H736" i="2"/>
  <c r="J736" i="2"/>
  <c r="B736" i="2"/>
  <c r="E736" i="2"/>
  <c r="F736" i="2"/>
  <c r="P736" i="2"/>
  <c r="AT736" i="2"/>
  <c r="B736" i="4"/>
  <c r="K735" i="4"/>
  <c r="I735" i="4"/>
  <c r="J735" i="4"/>
  <c r="D735" i="4"/>
  <c r="I735" i="2"/>
  <c r="R735" i="2"/>
  <c r="N735" i="2"/>
  <c r="O735" i="2"/>
  <c r="H735" i="2"/>
  <c r="J735" i="2"/>
  <c r="B735" i="2"/>
  <c r="E735" i="2"/>
  <c r="F735" i="2"/>
  <c r="Q735" i="2"/>
  <c r="S735" i="2"/>
  <c r="P735" i="2"/>
  <c r="AT735" i="2"/>
  <c r="K734" i="4"/>
  <c r="I734" i="4"/>
  <c r="J734" i="4"/>
  <c r="D734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I734" i="2"/>
  <c r="R734" i="2"/>
  <c r="N734" i="2"/>
  <c r="O734" i="2"/>
  <c r="H734" i="2"/>
  <c r="J734" i="2"/>
  <c r="B734" i="2"/>
  <c r="E734" i="2"/>
  <c r="F734" i="2"/>
  <c r="Q734" i="2"/>
  <c r="S734" i="2"/>
  <c r="P734" i="2"/>
  <c r="AT734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733" i="4"/>
  <c r="D733" i="4"/>
  <c r="K733" i="4"/>
  <c r="I733" i="4"/>
  <c r="J733" i="4"/>
  <c r="I733" i="2"/>
  <c r="R733" i="2"/>
  <c r="N733" i="2"/>
  <c r="O733" i="2"/>
  <c r="H733" i="2"/>
  <c r="J733" i="2"/>
  <c r="B733" i="2"/>
  <c r="E733" i="2"/>
  <c r="F733" i="2"/>
  <c r="Q733" i="2"/>
  <c r="S733" i="2"/>
  <c r="P733" i="2"/>
  <c r="AT733" i="2"/>
  <c r="B732" i="4"/>
  <c r="D732" i="4"/>
  <c r="K732" i="4"/>
  <c r="I732" i="4"/>
  <c r="J732" i="4"/>
  <c r="I732" i="2"/>
  <c r="R732" i="2"/>
  <c r="N732" i="2"/>
  <c r="O732" i="2"/>
  <c r="H732" i="2"/>
  <c r="J732" i="2"/>
  <c r="B732" i="2"/>
  <c r="E732" i="2"/>
  <c r="F732" i="2"/>
  <c r="Q732" i="2"/>
  <c r="S732" i="2"/>
  <c r="P732" i="2"/>
  <c r="AT732" i="2"/>
  <c r="B731" i="4"/>
  <c r="D731" i="4"/>
  <c r="K731" i="4"/>
  <c r="I731" i="4"/>
  <c r="J731" i="4"/>
  <c r="I731" i="2"/>
  <c r="R731" i="2"/>
  <c r="N731" i="2"/>
  <c r="O731" i="2"/>
  <c r="H731" i="2"/>
  <c r="J731" i="2"/>
  <c r="B731" i="2"/>
  <c r="E731" i="2"/>
  <c r="F731" i="2"/>
  <c r="Q731" i="2"/>
  <c r="S731" i="2"/>
  <c r="P731" i="2"/>
  <c r="AT731" i="2"/>
  <c r="B730" i="4"/>
  <c r="D730" i="4"/>
  <c r="K730" i="4"/>
  <c r="B729" i="4"/>
  <c r="D729" i="4"/>
  <c r="K729" i="4"/>
  <c r="I730" i="4"/>
  <c r="J730" i="4"/>
  <c r="I729" i="4"/>
  <c r="J729" i="4"/>
  <c r="I730" i="2"/>
  <c r="R730" i="2"/>
  <c r="N730" i="2"/>
  <c r="O730" i="2"/>
  <c r="I729" i="2"/>
  <c r="R729" i="2"/>
  <c r="N729" i="2"/>
  <c r="O729" i="2"/>
  <c r="H730" i="2"/>
  <c r="J730" i="2"/>
  <c r="B730" i="2"/>
  <c r="E730" i="2"/>
  <c r="F730" i="2"/>
  <c r="Q730" i="2"/>
  <c r="S730" i="2"/>
  <c r="H729" i="2"/>
  <c r="J729" i="2"/>
  <c r="B729" i="2"/>
  <c r="E729" i="2"/>
  <c r="F729" i="2"/>
  <c r="Q729" i="2"/>
  <c r="S729" i="2"/>
  <c r="P730" i="2"/>
  <c r="P729" i="2"/>
  <c r="AT730" i="2"/>
  <c r="AT729" i="2"/>
  <c r="O728" i="2"/>
  <c r="AT728" i="2"/>
  <c r="O727" i="2"/>
  <c r="AT727" i="2"/>
  <c r="B728" i="4"/>
  <c r="D728" i="4"/>
  <c r="K728" i="4"/>
  <c r="B727" i="4"/>
  <c r="D727" i="4"/>
  <c r="K727" i="4"/>
  <c r="I728" i="4"/>
  <c r="J728" i="4"/>
  <c r="I727" i="4"/>
  <c r="J727" i="4"/>
  <c r="I728" i="2"/>
  <c r="R728" i="2"/>
  <c r="N728" i="2"/>
  <c r="I727" i="2"/>
  <c r="R727" i="2"/>
  <c r="N727" i="2"/>
  <c r="H728" i="2"/>
  <c r="J728" i="2"/>
  <c r="B728" i="2"/>
  <c r="E728" i="2"/>
  <c r="F728" i="2"/>
  <c r="Q728" i="2"/>
  <c r="S728" i="2"/>
  <c r="H727" i="2"/>
  <c r="J727" i="2"/>
  <c r="B727" i="2"/>
  <c r="E727" i="2"/>
  <c r="F727" i="2"/>
  <c r="Q727" i="2"/>
  <c r="S727" i="2"/>
  <c r="P728" i="2"/>
  <c r="P727" i="2"/>
  <c r="B726" i="4"/>
  <c r="D726" i="4"/>
  <c r="K726" i="4"/>
  <c r="B725" i="4"/>
  <c r="D725" i="4"/>
  <c r="K725" i="4"/>
  <c r="I726" i="4"/>
  <c r="J726" i="4"/>
  <c r="I725" i="4"/>
  <c r="J725" i="4"/>
  <c r="I726" i="2"/>
  <c r="R726" i="2"/>
  <c r="S726" i="2"/>
  <c r="N726" i="2"/>
  <c r="O726" i="2"/>
  <c r="I725" i="2"/>
  <c r="R725" i="2"/>
  <c r="N725" i="2"/>
  <c r="O725" i="2"/>
  <c r="H726" i="2"/>
  <c r="J726" i="2"/>
  <c r="B726" i="2"/>
  <c r="E726" i="2"/>
  <c r="F726" i="2"/>
  <c r="Q726" i="2"/>
  <c r="H725" i="2"/>
  <c r="J725" i="2"/>
  <c r="B725" i="2"/>
  <c r="E725" i="2"/>
  <c r="F725" i="2"/>
  <c r="Q725" i="2"/>
  <c r="S725" i="2"/>
  <c r="P726" i="2"/>
  <c r="P725" i="2"/>
  <c r="AT726" i="2"/>
  <c r="AT725" i="2"/>
  <c r="B724" i="4"/>
  <c r="D724" i="4"/>
  <c r="K724" i="4"/>
  <c r="I724" i="4"/>
  <c r="J724" i="4"/>
  <c r="I724" i="2"/>
  <c r="R724" i="2"/>
  <c r="N724" i="2"/>
  <c r="O724" i="2"/>
  <c r="H724" i="2"/>
  <c r="J724" i="2"/>
  <c r="B724" i="2"/>
  <c r="E724" i="2"/>
  <c r="F724" i="2"/>
  <c r="Q724" i="2"/>
  <c r="S724" i="2"/>
  <c r="P724" i="2"/>
  <c r="AT724" i="2"/>
  <c r="B723" i="4"/>
  <c r="D723" i="4"/>
  <c r="K723" i="4"/>
  <c r="I723" i="4"/>
  <c r="J723" i="4"/>
  <c r="I723" i="2"/>
  <c r="R723" i="2"/>
  <c r="N723" i="2"/>
  <c r="O723" i="2"/>
  <c r="H723" i="2"/>
  <c r="J723" i="2"/>
  <c r="B723" i="2"/>
  <c r="E723" i="2"/>
  <c r="F723" i="2"/>
  <c r="Q723" i="2"/>
  <c r="S723" i="2"/>
  <c r="P723" i="2"/>
  <c r="AT723" i="2"/>
  <c r="B722" i="4"/>
  <c r="D722" i="4"/>
  <c r="K722" i="4"/>
  <c r="I722" i="4"/>
  <c r="J722" i="4"/>
  <c r="I722" i="2"/>
  <c r="R722" i="2"/>
  <c r="Q722" i="2"/>
  <c r="S722" i="2"/>
  <c r="N722" i="2"/>
  <c r="O722" i="2"/>
  <c r="H722" i="2"/>
  <c r="J722" i="2"/>
  <c r="B722" i="2"/>
  <c r="E722" i="2"/>
  <c r="F722" i="2"/>
  <c r="P722" i="2"/>
  <c r="AT722" i="2"/>
  <c r="B721" i="4"/>
  <c r="D721" i="4"/>
  <c r="K721" i="4"/>
  <c r="I721" i="4"/>
  <c r="J721" i="4"/>
  <c r="I721" i="2"/>
  <c r="R721" i="2"/>
  <c r="N721" i="2"/>
  <c r="O721" i="2"/>
  <c r="H721" i="2"/>
  <c r="J721" i="2"/>
  <c r="B721" i="2"/>
  <c r="E721" i="2"/>
  <c r="F721" i="2"/>
  <c r="Q721" i="2"/>
  <c r="S721" i="2"/>
  <c r="P721" i="2"/>
  <c r="AT721" i="2"/>
  <c r="B720" i="4"/>
  <c r="D720" i="4"/>
  <c r="K720" i="4"/>
  <c r="B719" i="4"/>
  <c r="D719" i="4"/>
  <c r="K719" i="4"/>
  <c r="I720" i="4"/>
  <c r="J720" i="4"/>
  <c r="I719" i="4"/>
  <c r="J719" i="4"/>
  <c r="P720" i="2"/>
  <c r="Q720" i="2"/>
  <c r="R720" i="2"/>
  <c r="S720" i="2"/>
  <c r="N720" i="2"/>
  <c r="O720" i="2"/>
  <c r="H720" i="2"/>
  <c r="I720" i="2"/>
  <c r="J720" i="2"/>
  <c r="B720" i="2"/>
  <c r="E720" i="2"/>
  <c r="F720" i="2"/>
  <c r="I719" i="2"/>
  <c r="R719" i="2"/>
  <c r="N719" i="2"/>
  <c r="O719" i="2"/>
  <c r="H719" i="2"/>
  <c r="J719" i="2"/>
  <c r="B719" i="2"/>
  <c r="E719" i="2"/>
  <c r="F719" i="2"/>
  <c r="Q719" i="2"/>
  <c r="S719" i="2"/>
  <c r="P719" i="2"/>
  <c r="AT720" i="2"/>
  <c r="AT719" i="2"/>
  <c r="B718" i="4"/>
  <c r="D718" i="4"/>
  <c r="K718" i="4"/>
  <c r="I718" i="4"/>
  <c r="J718" i="4"/>
  <c r="I718" i="2"/>
  <c r="R718" i="2"/>
  <c r="N718" i="2"/>
  <c r="O718" i="2"/>
  <c r="H718" i="2"/>
  <c r="J718" i="2"/>
  <c r="B718" i="2"/>
  <c r="E718" i="2"/>
  <c r="F718" i="2"/>
  <c r="Q718" i="2"/>
  <c r="S718" i="2"/>
  <c r="P718" i="2"/>
  <c r="AT718" i="2"/>
  <c r="B717" i="4"/>
  <c r="D717" i="4"/>
  <c r="K717" i="4"/>
  <c r="I717" i="4"/>
  <c r="J717" i="4"/>
  <c r="I717" i="2"/>
  <c r="R717" i="2"/>
  <c r="N717" i="2"/>
  <c r="O717" i="2"/>
  <c r="H717" i="2"/>
  <c r="J717" i="2"/>
  <c r="B717" i="2"/>
  <c r="E717" i="2"/>
  <c r="F717" i="2"/>
  <c r="Q717" i="2"/>
  <c r="S717" i="2"/>
  <c r="P717" i="2"/>
  <c r="AT717" i="2"/>
  <c r="B716" i="4"/>
  <c r="D716" i="4"/>
  <c r="K716" i="4"/>
  <c r="I716" i="4"/>
  <c r="J716" i="4"/>
  <c r="I716" i="2"/>
  <c r="R716" i="2"/>
  <c r="S716" i="2"/>
  <c r="N716" i="2"/>
  <c r="O716" i="2"/>
  <c r="H716" i="2"/>
  <c r="J716" i="2"/>
  <c r="B716" i="2"/>
  <c r="E716" i="2"/>
  <c r="F716" i="2"/>
  <c r="Q716" i="2"/>
  <c r="P716" i="2"/>
  <c r="AT716" i="2"/>
  <c r="B715" i="4"/>
  <c r="D715" i="4"/>
  <c r="K715" i="4"/>
  <c r="I715" i="4"/>
  <c r="J715" i="4"/>
  <c r="I715" i="2"/>
  <c r="R715" i="2"/>
  <c r="N715" i="2"/>
  <c r="O715" i="2"/>
  <c r="H715" i="2"/>
  <c r="J715" i="2"/>
  <c r="B715" i="2"/>
  <c r="E715" i="2"/>
  <c r="F715" i="2"/>
  <c r="Q715" i="2"/>
  <c r="S715" i="2"/>
  <c r="P715" i="2"/>
  <c r="AT715" i="2"/>
  <c r="B714" i="4"/>
  <c r="D714" i="4"/>
  <c r="K714" i="4"/>
  <c r="I714" i="4"/>
  <c r="J714" i="4"/>
  <c r="I714" i="2"/>
  <c r="R714" i="2"/>
  <c r="N714" i="2"/>
  <c r="O714" i="2"/>
  <c r="H714" i="2"/>
  <c r="J714" i="2"/>
  <c r="B714" i="2"/>
  <c r="E714" i="2"/>
  <c r="F714" i="2"/>
  <c r="Q714" i="2"/>
  <c r="S714" i="2"/>
  <c r="P714" i="2"/>
  <c r="AT714" i="2"/>
  <c r="B713" i="4"/>
  <c r="D713" i="4"/>
  <c r="K713" i="4"/>
  <c r="B712" i="4"/>
  <c r="D712" i="4"/>
  <c r="K712" i="4"/>
  <c r="I713" i="4"/>
  <c r="J713" i="4"/>
  <c r="I712" i="4"/>
  <c r="J712" i="4"/>
  <c r="I713" i="2"/>
  <c r="R713" i="2"/>
  <c r="N713" i="2"/>
  <c r="O713" i="2"/>
  <c r="I712" i="2"/>
  <c r="R712" i="2"/>
  <c r="N712" i="2"/>
  <c r="O712" i="2"/>
  <c r="H713" i="2"/>
  <c r="J713" i="2"/>
  <c r="B713" i="2"/>
  <c r="E713" i="2"/>
  <c r="F713" i="2"/>
  <c r="Q713" i="2"/>
  <c r="S713" i="2"/>
  <c r="H712" i="2"/>
  <c r="J712" i="2"/>
  <c r="B712" i="2"/>
  <c r="E712" i="2"/>
  <c r="F712" i="2"/>
  <c r="Q712" i="2"/>
  <c r="S712" i="2"/>
  <c r="P713" i="2"/>
  <c r="P712" i="2"/>
  <c r="AT713" i="2"/>
  <c r="AT712" i="2"/>
  <c r="B711" i="4"/>
  <c r="D711" i="4"/>
  <c r="K711" i="4"/>
  <c r="I711" i="4"/>
  <c r="J711" i="4"/>
  <c r="I711" i="2"/>
  <c r="R711" i="2"/>
  <c r="N711" i="2"/>
  <c r="O711" i="2"/>
  <c r="H711" i="2"/>
  <c r="J711" i="2"/>
  <c r="B711" i="2"/>
  <c r="E711" i="2"/>
  <c r="F711" i="2"/>
  <c r="Q711" i="2"/>
  <c r="S711" i="2"/>
  <c r="P711" i="2"/>
  <c r="AT711" i="2"/>
  <c r="B734" i="4"/>
  <c r="B735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10" i="4"/>
  <c r="D710" i="4"/>
  <c r="K710" i="4"/>
  <c r="B709" i="4"/>
  <c r="D709" i="4"/>
  <c r="K709" i="4"/>
  <c r="I710" i="4"/>
  <c r="J710" i="4"/>
  <c r="I709" i="4"/>
  <c r="J709" i="4"/>
  <c r="I710" i="2"/>
  <c r="R710" i="2"/>
  <c r="N710" i="2"/>
  <c r="O710" i="2"/>
  <c r="I709" i="2"/>
  <c r="R709" i="2"/>
  <c r="N709" i="2"/>
  <c r="O709" i="2"/>
  <c r="H710" i="2"/>
  <c r="J710" i="2"/>
  <c r="B710" i="2"/>
  <c r="E710" i="2"/>
  <c r="F710" i="2"/>
  <c r="Q710" i="2"/>
  <c r="S710" i="2"/>
  <c r="H709" i="2"/>
  <c r="J709" i="2"/>
  <c r="B709" i="2"/>
  <c r="E709" i="2"/>
  <c r="F709" i="2"/>
  <c r="Q709" i="2"/>
  <c r="S709" i="2"/>
  <c r="P710" i="2"/>
  <c r="P709" i="2"/>
  <c r="AT710" i="2"/>
  <c r="AT709" i="2"/>
  <c r="B708" i="4"/>
  <c r="D708" i="4"/>
  <c r="K708" i="4"/>
  <c r="I708" i="4"/>
  <c r="J708" i="4"/>
  <c r="B707" i="4"/>
  <c r="D707" i="4"/>
  <c r="K707" i="4"/>
  <c r="I707" i="4"/>
  <c r="J707" i="4"/>
  <c r="I708" i="2"/>
  <c r="R708" i="2"/>
  <c r="N708" i="2"/>
  <c r="O708" i="2"/>
  <c r="H708" i="2"/>
  <c r="J708" i="2"/>
  <c r="B708" i="2"/>
  <c r="E708" i="2"/>
  <c r="F708" i="2"/>
  <c r="Q708" i="2"/>
  <c r="S708" i="2"/>
  <c r="P708" i="2"/>
  <c r="AT708" i="2"/>
  <c r="I707" i="2"/>
  <c r="R707" i="2"/>
  <c r="N707" i="2"/>
  <c r="O707" i="2"/>
  <c r="H707" i="2"/>
  <c r="J707" i="2"/>
  <c r="B707" i="2"/>
  <c r="E707" i="2"/>
  <c r="F707" i="2"/>
  <c r="Q707" i="2"/>
  <c r="S707" i="2"/>
  <c r="P707" i="2"/>
  <c r="AT707" i="2"/>
  <c r="I706" i="2"/>
  <c r="R706" i="2"/>
  <c r="N706" i="2"/>
  <c r="O706" i="2"/>
  <c r="I705" i="2"/>
  <c r="R705" i="2"/>
  <c r="N705" i="2"/>
  <c r="O705" i="2"/>
  <c r="H706" i="2"/>
  <c r="J706" i="2"/>
  <c r="B706" i="2"/>
  <c r="E706" i="2"/>
  <c r="F706" i="2"/>
  <c r="Q706" i="2"/>
  <c r="S706" i="2"/>
  <c r="H705" i="2"/>
  <c r="J705" i="2"/>
  <c r="B705" i="2"/>
  <c r="E705" i="2"/>
  <c r="F705" i="2"/>
  <c r="Q705" i="2"/>
  <c r="S705" i="2"/>
  <c r="P706" i="2"/>
  <c r="P705" i="2"/>
  <c r="AT706" i="2"/>
  <c r="AT705" i="2"/>
  <c r="B706" i="4"/>
  <c r="D706" i="4"/>
  <c r="K706" i="4"/>
  <c r="B705" i="4"/>
  <c r="D705" i="4"/>
  <c r="K705" i="4"/>
  <c r="J706" i="4"/>
  <c r="I706" i="4"/>
  <c r="I705" i="4"/>
  <c r="J705" i="4"/>
  <c r="B704" i="4"/>
  <c r="D704" i="4"/>
  <c r="K704" i="4"/>
  <c r="I704" i="4"/>
  <c r="J704" i="4"/>
  <c r="I704" i="2"/>
  <c r="R704" i="2"/>
  <c r="N704" i="2"/>
  <c r="O704" i="2"/>
  <c r="H704" i="2"/>
  <c r="J704" i="2"/>
  <c r="B704" i="2"/>
  <c r="E704" i="2"/>
  <c r="F704" i="2"/>
  <c r="Q704" i="2"/>
  <c r="S704" i="2"/>
  <c r="P704" i="2"/>
  <c r="AT704" i="2"/>
  <c r="B703" i="4"/>
  <c r="D703" i="4"/>
  <c r="K703" i="4"/>
  <c r="I703" i="4"/>
  <c r="J703" i="4"/>
  <c r="I703" i="2"/>
  <c r="R703" i="2"/>
  <c r="Q703" i="2"/>
  <c r="S703" i="2"/>
  <c r="N703" i="2"/>
  <c r="O703" i="2"/>
  <c r="H703" i="2"/>
  <c r="J703" i="2"/>
  <c r="B703" i="2"/>
  <c r="E703" i="2"/>
  <c r="F703" i="2"/>
  <c r="P703" i="2"/>
  <c r="AT703" i="2"/>
  <c r="B702" i="4"/>
  <c r="D702" i="4"/>
  <c r="K702" i="4"/>
  <c r="I702" i="4"/>
  <c r="J702" i="4"/>
  <c r="I702" i="2"/>
  <c r="R702" i="2"/>
  <c r="N702" i="2"/>
  <c r="O702" i="2"/>
  <c r="H702" i="2"/>
  <c r="J702" i="2"/>
  <c r="B702" i="2"/>
  <c r="E702" i="2"/>
  <c r="F702" i="2"/>
  <c r="Q702" i="2"/>
  <c r="S702" i="2"/>
  <c r="P702" i="2"/>
  <c r="AT702" i="2"/>
  <c r="I701" i="2"/>
  <c r="R701" i="2"/>
  <c r="N701" i="2"/>
  <c r="O701" i="2"/>
  <c r="I700" i="2"/>
  <c r="R700" i="2"/>
  <c r="N700" i="2"/>
  <c r="O700" i="2"/>
  <c r="H701" i="2"/>
  <c r="J701" i="2"/>
  <c r="B701" i="2"/>
  <c r="E701" i="2"/>
  <c r="F701" i="2"/>
  <c r="Q701" i="2"/>
  <c r="S701" i="2"/>
  <c r="H700" i="2"/>
  <c r="J700" i="2"/>
  <c r="B700" i="2"/>
  <c r="E700" i="2"/>
  <c r="F700" i="2"/>
  <c r="Q700" i="2"/>
  <c r="S700" i="2"/>
  <c r="P701" i="2"/>
  <c r="P700" i="2"/>
  <c r="AT701" i="2"/>
  <c r="AT700" i="2"/>
  <c r="B701" i="4"/>
  <c r="D701" i="4"/>
  <c r="K701" i="4"/>
  <c r="B700" i="4"/>
  <c r="D700" i="4"/>
  <c r="K700" i="4"/>
  <c r="I701" i="4"/>
  <c r="J701" i="4"/>
  <c r="I700" i="4"/>
  <c r="J700" i="4"/>
  <c r="P696" i="2"/>
  <c r="Q696" i="2"/>
  <c r="R696" i="2"/>
  <c r="S696" i="2"/>
  <c r="N696" i="2"/>
  <c r="O696" i="2"/>
  <c r="P697" i="2"/>
  <c r="Q697" i="2"/>
  <c r="R697" i="2"/>
  <c r="S697" i="2"/>
  <c r="N697" i="2"/>
  <c r="O697" i="2"/>
  <c r="P698" i="2"/>
  <c r="Q698" i="2"/>
  <c r="R698" i="2"/>
  <c r="S698" i="2"/>
  <c r="N698" i="2"/>
  <c r="O698" i="2"/>
  <c r="P699" i="2"/>
  <c r="Q699" i="2"/>
  <c r="R699" i="2"/>
  <c r="S699" i="2"/>
  <c r="N699" i="2"/>
  <c r="O699" i="2"/>
  <c r="AT697" i="2"/>
  <c r="AT698" i="2"/>
  <c r="AT699" i="2"/>
  <c r="AT696" i="2"/>
  <c r="B696" i="4"/>
  <c r="D696" i="4"/>
  <c r="K696" i="4"/>
  <c r="B697" i="4"/>
  <c r="D697" i="4"/>
  <c r="K697" i="4"/>
  <c r="B698" i="4"/>
  <c r="D698" i="4"/>
  <c r="K698" i="4"/>
  <c r="B699" i="4"/>
  <c r="D699" i="4"/>
  <c r="K699" i="4"/>
  <c r="I698" i="4"/>
  <c r="J698" i="4"/>
  <c r="I699" i="4"/>
  <c r="J699" i="4"/>
  <c r="I697" i="4"/>
  <c r="J697" i="4"/>
  <c r="I696" i="4"/>
  <c r="J696" i="4"/>
  <c r="H696" i="2"/>
  <c r="I696" i="2"/>
  <c r="J696" i="2"/>
  <c r="H697" i="2"/>
  <c r="I697" i="2"/>
  <c r="J697" i="2"/>
  <c r="H698" i="2"/>
  <c r="I698" i="2"/>
  <c r="J698" i="2"/>
  <c r="H699" i="2"/>
  <c r="I699" i="2"/>
  <c r="J699" i="2"/>
  <c r="B696" i="2"/>
  <c r="E696" i="2"/>
  <c r="F696" i="2"/>
  <c r="B697" i="2"/>
  <c r="E697" i="2"/>
  <c r="F697" i="2"/>
  <c r="B698" i="2"/>
  <c r="E698" i="2"/>
  <c r="F698" i="2"/>
  <c r="B699" i="2"/>
  <c r="E699" i="2"/>
  <c r="F699" i="2"/>
  <c r="B695" i="4"/>
  <c r="D695" i="4"/>
  <c r="K695" i="4"/>
  <c r="I695" i="4"/>
  <c r="J695" i="4"/>
  <c r="I695" i="2"/>
  <c r="R695" i="2"/>
  <c r="N695" i="2"/>
  <c r="O695" i="2"/>
  <c r="H695" i="2"/>
  <c r="J695" i="2"/>
  <c r="B695" i="2"/>
  <c r="E695" i="2"/>
  <c r="F695" i="2"/>
  <c r="Q695" i="2"/>
  <c r="S695" i="2"/>
  <c r="P695" i="2"/>
  <c r="AT695" i="2"/>
  <c r="B694" i="4"/>
  <c r="D694" i="4"/>
  <c r="K694" i="4"/>
  <c r="I694" i="4"/>
  <c r="J694" i="4"/>
  <c r="I694" i="2"/>
  <c r="R694" i="2"/>
  <c r="N694" i="2"/>
  <c r="O694" i="2"/>
  <c r="H694" i="2"/>
  <c r="J694" i="2"/>
  <c r="B694" i="2"/>
  <c r="E694" i="2"/>
  <c r="F694" i="2"/>
  <c r="Q694" i="2"/>
  <c r="S694" i="2"/>
  <c r="P694" i="2"/>
  <c r="AT694" i="2"/>
  <c r="B693" i="4"/>
  <c r="D693" i="4"/>
  <c r="K693" i="4"/>
  <c r="B692" i="4"/>
  <c r="D692" i="4"/>
  <c r="K692" i="4"/>
  <c r="I693" i="4"/>
  <c r="J693" i="4"/>
  <c r="I692" i="4"/>
  <c r="J692" i="4"/>
  <c r="I693" i="2"/>
  <c r="R693" i="2"/>
  <c r="N693" i="2"/>
  <c r="O693" i="2"/>
  <c r="I692" i="2"/>
  <c r="R692" i="2"/>
  <c r="N692" i="2"/>
  <c r="O692" i="2"/>
  <c r="H693" i="2"/>
  <c r="J693" i="2"/>
  <c r="B693" i="2"/>
  <c r="E693" i="2"/>
  <c r="F693" i="2"/>
  <c r="Q693" i="2"/>
  <c r="S693" i="2"/>
  <c r="H692" i="2"/>
  <c r="J692" i="2"/>
  <c r="B692" i="2"/>
  <c r="E692" i="2"/>
  <c r="F692" i="2"/>
  <c r="Q692" i="2"/>
  <c r="S692" i="2"/>
  <c r="P693" i="2"/>
  <c r="P692" i="2"/>
  <c r="AT693" i="2"/>
  <c r="AT692" i="2"/>
  <c r="B691" i="4"/>
  <c r="D691" i="4"/>
  <c r="K691" i="4"/>
  <c r="B690" i="4"/>
  <c r="D690" i="4"/>
  <c r="K690" i="4"/>
  <c r="I691" i="4"/>
  <c r="J691" i="4"/>
  <c r="I690" i="4"/>
  <c r="J690" i="4"/>
  <c r="P690" i="2"/>
  <c r="Q690" i="2"/>
  <c r="R690" i="2"/>
  <c r="S690" i="2"/>
  <c r="N690" i="2"/>
  <c r="O690" i="2"/>
  <c r="P691" i="2"/>
  <c r="Q691" i="2"/>
  <c r="R691" i="2"/>
  <c r="S691" i="2"/>
  <c r="N691" i="2"/>
  <c r="O691" i="2"/>
  <c r="H690" i="2"/>
  <c r="I690" i="2"/>
  <c r="J690" i="2"/>
  <c r="H691" i="2"/>
  <c r="I691" i="2"/>
  <c r="J691" i="2"/>
  <c r="B690" i="2"/>
  <c r="E690" i="2"/>
  <c r="F690" i="2"/>
  <c r="B691" i="2"/>
  <c r="E691" i="2"/>
  <c r="F691" i="2"/>
  <c r="AT691" i="2"/>
  <c r="AT690" i="2"/>
  <c r="B689" i="4"/>
  <c r="D689" i="4"/>
  <c r="K689" i="4"/>
  <c r="I689" i="4"/>
  <c r="J689" i="4"/>
  <c r="I689" i="2"/>
  <c r="R689" i="2"/>
  <c r="N689" i="2"/>
  <c r="O689" i="2"/>
  <c r="H689" i="2"/>
  <c r="J689" i="2"/>
  <c r="B689" i="2"/>
  <c r="E689" i="2"/>
  <c r="F689" i="2"/>
  <c r="Q689" i="2"/>
  <c r="S689" i="2"/>
  <c r="P689" i="2"/>
  <c r="AT689" i="2"/>
  <c r="B688" i="4"/>
  <c r="D688" i="4"/>
  <c r="K688" i="4"/>
  <c r="I688" i="4"/>
  <c r="J688" i="4"/>
  <c r="I688" i="2"/>
  <c r="R688" i="2"/>
  <c r="N688" i="2"/>
  <c r="O688" i="2"/>
  <c r="H688" i="2"/>
  <c r="J688" i="2"/>
  <c r="B688" i="2"/>
  <c r="E688" i="2"/>
  <c r="F688" i="2"/>
  <c r="Q688" i="2"/>
  <c r="S688" i="2"/>
  <c r="P688" i="2"/>
  <c r="AT688" i="2"/>
  <c r="B687" i="4"/>
  <c r="D687" i="4"/>
  <c r="K687" i="4"/>
  <c r="B686" i="4"/>
  <c r="D686" i="4"/>
  <c r="K686" i="4"/>
  <c r="I687" i="4"/>
  <c r="J687" i="4"/>
  <c r="I686" i="4"/>
  <c r="J686" i="4"/>
  <c r="I687" i="2"/>
  <c r="R687" i="2"/>
  <c r="N687" i="2"/>
  <c r="O687" i="2"/>
  <c r="I686" i="2"/>
  <c r="R686" i="2"/>
  <c r="N686" i="2"/>
  <c r="O686" i="2"/>
  <c r="H687" i="2"/>
  <c r="J687" i="2"/>
  <c r="B687" i="2"/>
  <c r="E687" i="2"/>
  <c r="F687" i="2"/>
  <c r="Q687" i="2"/>
  <c r="S687" i="2"/>
  <c r="H686" i="2"/>
  <c r="J686" i="2"/>
  <c r="B686" i="2"/>
  <c r="E686" i="2"/>
  <c r="F686" i="2"/>
  <c r="Q686" i="2"/>
  <c r="S686" i="2"/>
  <c r="P687" i="2"/>
  <c r="P686" i="2"/>
  <c r="AT687" i="2"/>
  <c r="AT686" i="2"/>
  <c r="B685" i="4"/>
  <c r="D685" i="4"/>
  <c r="K685" i="4"/>
  <c r="B684" i="4"/>
  <c r="D684" i="4"/>
  <c r="K684" i="4"/>
  <c r="I685" i="4"/>
  <c r="J685" i="4"/>
  <c r="I684" i="4"/>
  <c r="J684" i="4"/>
  <c r="I685" i="2"/>
  <c r="R685" i="2"/>
  <c r="N685" i="2"/>
  <c r="O685" i="2"/>
  <c r="I684" i="2"/>
  <c r="R684" i="2"/>
  <c r="N684" i="2"/>
  <c r="O684" i="2"/>
  <c r="H685" i="2"/>
  <c r="J685" i="2"/>
  <c r="B685" i="2"/>
  <c r="E685" i="2"/>
  <c r="F685" i="2"/>
  <c r="Q685" i="2"/>
  <c r="S685" i="2"/>
  <c r="H684" i="2"/>
  <c r="J684" i="2"/>
  <c r="B684" i="2"/>
  <c r="E684" i="2"/>
  <c r="F684" i="2"/>
  <c r="Q684" i="2"/>
  <c r="S684" i="2"/>
  <c r="P685" i="2"/>
  <c r="P684" i="2"/>
  <c r="AT685" i="2"/>
  <c r="AT684" i="2"/>
  <c r="B683" i="4"/>
  <c r="D683" i="4"/>
  <c r="K683" i="4"/>
  <c r="I683" i="4"/>
  <c r="J683" i="4"/>
  <c r="I683" i="2"/>
  <c r="R683" i="2"/>
  <c r="N683" i="2"/>
  <c r="O683" i="2"/>
  <c r="H683" i="2"/>
  <c r="J683" i="2"/>
  <c r="B683" i="2"/>
  <c r="E683" i="2"/>
  <c r="F683" i="2"/>
  <c r="Q683" i="2"/>
  <c r="S683" i="2"/>
  <c r="P683" i="2"/>
  <c r="AT683" i="2"/>
  <c r="B682" i="4"/>
  <c r="D682" i="4"/>
  <c r="K682" i="4"/>
  <c r="I682" i="4"/>
  <c r="J682" i="4"/>
  <c r="I682" i="2"/>
  <c r="R682" i="2"/>
  <c r="N682" i="2"/>
  <c r="O682" i="2"/>
  <c r="H682" i="2"/>
  <c r="J682" i="2"/>
  <c r="B682" i="2"/>
  <c r="E682" i="2"/>
  <c r="F682" i="2"/>
  <c r="Q682" i="2"/>
  <c r="S682" i="2"/>
  <c r="P682" i="2"/>
  <c r="AT682" i="2"/>
  <c r="B681" i="4"/>
  <c r="D681" i="4"/>
  <c r="K681" i="4"/>
  <c r="I681" i="4"/>
  <c r="J681" i="4"/>
  <c r="I681" i="2"/>
  <c r="R681" i="2"/>
  <c r="N681" i="2"/>
  <c r="O681" i="2"/>
  <c r="H681" i="2"/>
  <c r="J681" i="2"/>
  <c r="B681" i="2"/>
  <c r="E681" i="2"/>
  <c r="F681" i="2"/>
  <c r="Q681" i="2"/>
  <c r="S681" i="2"/>
  <c r="P681" i="2"/>
  <c r="AT681" i="2"/>
  <c r="B680" i="4"/>
  <c r="D680" i="4"/>
  <c r="K680" i="4"/>
  <c r="I680" i="4"/>
  <c r="J680" i="4"/>
  <c r="I680" i="2"/>
  <c r="R680" i="2"/>
  <c r="N680" i="2"/>
  <c r="O680" i="2"/>
  <c r="H680" i="2"/>
  <c r="J680" i="2"/>
  <c r="B680" i="2"/>
  <c r="E680" i="2"/>
  <c r="F680" i="2"/>
  <c r="Q680" i="2"/>
  <c r="S680" i="2"/>
  <c r="P680" i="2"/>
  <c r="AT680" i="2"/>
  <c r="B679" i="4"/>
  <c r="D679" i="4"/>
  <c r="K679" i="4"/>
  <c r="B678" i="4"/>
  <c r="D678" i="4"/>
  <c r="K678" i="4"/>
  <c r="B677" i="4"/>
  <c r="D677" i="4"/>
  <c r="K677" i="4"/>
  <c r="I679" i="4"/>
  <c r="J679" i="4"/>
  <c r="I678" i="4"/>
  <c r="J678" i="4"/>
  <c r="I677" i="4"/>
  <c r="J677" i="4"/>
  <c r="I679" i="2"/>
  <c r="R679" i="2"/>
  <c r="N679" i="2"/>
  <c r="O679" i="2"/>
  <c r="I678" i="2"/>
  <c r="R678" i="2"/>
  <c r="N678" i="2"/>
  <c r="O678" i="2"/>
  <c r="I677" i="2"/>
  <c r="R677" i="2"/>
  <c r="N677" i="2"/>
  <c r="O677" i="2"/>
  <c r="H679" i="2"/>
  <c r="J679" i="2"/>
  <c r="B679" i="2"/>
  <c r="E679" i="2"/>
  <c r="F679" i="2"/>
  <c r="Q679" i="2"/>
  <c r="S679" i="2"/>
  <c r="H678" i="2"/>
  <c r="J678" i="2"/>
  <c r="B678" i="2"/>
  <c r="E678" i="2"/>
  <c r="F678" i="2"/>
  <c r="Q678" i="2"/>
  <c r="S678" i="2"/>
  <c r="H677" i="2"/>
  <c r="J677" i="2"/>
  <c r="B677" i="2"/>
  <c r="E677" i="2"/>
  <c r="F677" i="2"/>
  <c r="Q677" i="2"/>
  <c r="S677" i="2"/>
  <c r="P679" i="2"/>
  <c r="P678" i="2"/>
  <c r="P677" i="2"/>
  <c r="AT679" i="2"/>
  <c r="AT678" i="2"/>
  <c r="AT677" i="2"/>
  <c r="B676" i="4"/>
  <c r="D676" i="4"/>
  <c r="K676" i="4"/>
  <c r="I676" i="4"/>
  <c r="J676" i="4"/>
  <c r="P676" i="2"/>
  <c r="N676" i="2"/>
  <c r="O676" i="2"/>
  <c r="I676" i="2"/>
  <c r="R676" i="2"/>
  <c r="H676" i="2"/>
  <c r="J676" i="2"/>
  <c r="B676" i="2"/>
  <c r="E676" i="2"/>
  <c r="F676" i="2"/>
  <c r="Q676" i="2"/>
  <c r="S676" i="2"/>
  <c r="AT676" i="2"/>
  <c r="B675" i="4"/>
  <c r="D675" i="4"/>
  <c r="K675" i="4"/>
  <c r="I675" i="4"/>
  <c r="J675" i="4"/>
  <c r="I675" i="2"/>
  <c r="R675" i="2"/>
  <c r="N675" i="2"/>
  <c r="O675" i="2"/>
  <c r="H675" i="2"/>
  <c r="J675" i="2"/>
  <c r="B675" i="2"/>
  <c r="E675" i="2"/>
  <c r="F675" i="2"/>
  <c r="Q675" i="2"/>
  <c r="S675" i="2"/>
  <c r="P675" i="2"/>
  <c r="AT675" i="2"/>
  <c r="B674" i="4"/>
  <c r="D674" i="4"/>
  <c r="K674" i="4"/>
  <c r="I674" i="4"/>
  <c r="J674" i="4"/>
  <c r="I674" i="2"/>
  <c r="R674" i="2"/>
  <c r="N674" i="2"/>
  <c r="O674" i="2"/>
  <c r="H674" i="2"/>
  <c r="J674" i="2"/>
  <c r="B674" i="2"/>
  <c r="E674" i="2"/>
  <c r="F674" i="2"/>
  <c r="Q674" i="2"/>
  <c r="S674" i="2"/>
  <c r="P674" i="2"/>
  <c r="AT674" i="2"/>
  <c r="B673" i="4"/>
  <c r="D673" i="4"/>
  <c r="K673" i="4"/>
  <c r="I673" i="4"/>
  <c r="J673" i="4"/>
  <c r="I673" i="2"/>
  <c r="R673" i="2"/>
  <c r="Q673" i="2"/>
  <c r="S673" i="2"/>
  <c r="N673" i="2"/>
  <c r="O673" i="2"/>
  <c r="H673" i="2"/>
  <c r="J673" i="2"/>
  <c r="B673" i="2"/>
  <c r="E673" i="2"/>
  <c r="F673" i="2"/>
  <c r="P673" i="2"/>
  <c r="AT673" i="2"/>
  <c r="B672" i="4"/>
  <c r="D672" i="4"/>
  <c r="K672" i="4"/>
  <c r="I672" i="4"/>
  <c r="J672" i="4"/>
  <c r="I672" i="2"/>
  <c r="R672" i="2"/>
  <c r="N672" i="2"/>
  <c r="O672" i="2"/>
  <c r="H672" i="2"/>
  <c r="J672" i="2"/>
  <c r="B672" i="2"/>
  <c r="E672" i="2"/>
  <c r="F672" i="2"/>
  <c r="Q672" i="2"/>
  <c r="S672" i="2"/>
  <c r="P672" i="2"/>
  <c r="AT672" i="2"/>
  <c r="B671" i="4"/>
  <c r="D671" i="4"/>
  <c r="K671" i="4"/>
  <c r="B670" i="4"/>
  <c r="D670" i="4"/>
  <c r="K670" i="4"/>
  <c r="I671" i="4"/>
  <c r="J671" i="4"/>
  <c r="I670" i="4"/>
  <c r="J670" i="4"/>
  <c r="I671" i="2"/>
  <c r="R671" i="2"/>
  <c r="N671" i="2"/>
  <c r="O671" i="2"/>
  <c r="I670" i="2"/>
  <c r="R670" i="2"/>
  <c r="N670" i="2"/>
  <c r="O670" i="2"/>
  <c r="H671" i="2"/>
  <c r="J671" i="2"/>
  <c r="B671" i="2"/>
  <c r="E671" i="2"/>
  <c r="F671" i="2"/>
  <c r="Q671" i="2"/>
  <c r="S671" i="2"/>
  <c r="H670" i="2"/>
  <c r="J670" i="2"/>
  <c r="B670" i="2"/>
  <c r="E670" i="2"/>
  <c r="F670" i="2"/>
  <c r="Q670" i="2"/>
  <c r="S670" i="2"/>
  <c r="P671" i="2"/>
  <c r="P670" i="2"/>
  <c r="B741" i="2"/>
  <c r="B742" i="2"/>
  <c r="B743" i="2"/>
  <c r="B744" i="2"/>
  <c r="B745" i="2"/>
  <c r="B746" i="2"/>
  <c r="B747" i="2"/>
  <c r="B748" i="2"/>
  <c r="B749" i="2"/>
  <c r="B750" i="2"/>
  <c r="AT671" i="2"/>
  <c r="AT670" i="2"/>
  <c r="I669" i="2"/>
  <c r="R669" i="2"/>
  <c r="N669" i="2"/>
  <c r="O669" i="2"/>
  <c r="H669" i="2"/>
  <c r="J669" i="2"/>
  <c r="B669" i="2"/>
  <c r="E669" i="2"/>
  <c r="F669" i="2"/>
  <c r="Q669" i="2"/>
  <c r="S669" i="2"/>
  <c r="P669" i="2"/>
  <c r="AT669" i="2"/>
  <c r="B669" i="4"/>
  <c r="D669" i="4"/>
  <c r="K669" i="4"/>
  <c r="I669" i="4"/>
  <c r="J669" i="4"/>
  <c r="B668" i="4"/>
  <c r="D668" i="4"/>
  <c r="K668" i="4"/>
  <c r="B667" i="4"/>
  <c r="D667" i="4"/>
  <c r="K667" i="4"/>
  <c r="I668" i="4"/>
  <c r="J668" i="4"/>
  <c r="I667" i="4"/>
  <c r="J667" i="4"/>
  <c r="F667" i="2"/>
  <c r="B668" i="2"/>
  <c r="E668" i="2"/>
  <c r="F668" i="2"/>
  <c r="H667" i="2"/>
  <c r="I667" i="2"/>
  <c r="J667" i="2"/>
  <c r="H668" i="2"/>
  <c r="I668" i="2"/>
  <c r="J668" i="2"/>
  <c r="P667" i="2"/>
  <c r="Q667" i="2"/>
  <c r="R667" i="2"/>
  <c r="S667" i="2"/>
  <c r="N667" i="2"/>
  <c r="O667" i="2"/>
  <c r="P668" i="2"/>
  <c r="Q668" i="2"/>
  <c r="R668" i="2"/>
  <c r="S668" i="2"/>
  <c r="N668" i="2"/>
  <c r="O668" i="2"/>
  <c r="AT668" i="2"/>
  <c r="AT667" i="2"/>
  <c r="B667" i="2"/>
  <c r="E667" i="2"/>
  <c r="B666" i="4"/>
  <c r="D666" i="4"/>
  <c r="K666" i="4"/>
  <c r="I666" i="4"/>
  <c r="J666" i="4"/>
  <c r="I666" i="2"/>
  <c r="R666" i="2"/>
  <c r="N666" i="2"/>
  <c r="O666" i="2"/>
  <c r="H666" i="2"/>
  <c r="J666" i="2"/>
  <c r="B666" i="2"/>
  <c r="E666" i="2"/>
  <c r="F666" i="2"/>
  <c r="Q666" i="2"/>
  <c r="S666" i="2"/>
  <c r="P666" i="2"/>
  <c r="AT666" i="2"/>
  <c r="B665" i="4"/>
  <c r="D665" i="4"/>
  <c r="K665" i="4"/>
  <c r="B664" i="4"/>
  <c r="D664" i="4"/>
  <c r="K664" i="4"/>
  <c r="I665" i="4"/>
  <c r="J665" i="4"/>
  <c r="I664" i="4"/>
  <c r="J664" i="4"/>
  <c r="H664" i="2"/>
  <c r="I664" i="2"/>
  <c r="J664" i="2"/>
  <c r="H665" i="2"/>
  <c r="I665" i="2"/>
  <c r="J665" i="2"/>
  <c r="B664" i="2"/>
  <c r="E664" i="2"/>
  <c r="F664" i="2"/>
  <c r="B665" i="2"/>
  <c r="E665" i="2"/>
  <c r="F665" i="2"/>
  <c r="P664" i="2"/>
  <c r="Q664" i="2"/>
  <c r="R664" i="2"/>
  <c r="S664" i="2"/>
  <c r="N664" i="2"/>
  <c r="O664" i="2"/>
  <c r="P665" i="2"/>
  <c r="Q665" i="2"/>
  <c r="R665" i="2"/>
  <c r="S665" i="2"/>
  <c r="N665" i="2"/>
  <c r="O665" i="2"/>
  <c r="AT665" i="2"/>
  <c r="AT664" i="2"/>
  <c r="B663" i="4"/>
  <c r="D663" i="4"/>
  <c r="K663" i="4"/>
  <c r="B662" i="4"/>
  <c r="D662" i="4"/>
  <c r="K662" i="4"/>
  <c r="I663" i="4"/>
  <c r="J663" i="4"/>
  <c r="I662" i="4"/>
  <c r="J662" i="4"/>
  <c r="I663" i="2"/>
  <c r="R663" i="2"/>
  <c r="N663" i="2"/>
  <c r="O663" i="2"/>
  <c r="I662" i="2"/>
  <c r="R662" i="2"/>
  <c r="N662" i="2"/>
  <c r="O662" i="2"/>
  <c r="H663" i="2"/>
  <c r="J663" i="2"/>
  <c r="B663" i="2"/>
  <c r="E663" i="2"/>
  <c r="F663" i="2"/>
  <c r="Q663" i="2"/>
  <c r="S663" i="2"/>
  <c r="H662" i="2"/>
  <c r="J662" i="2"/>
  <c r="B662" i="2"/>
  <c r="E662" i="2"/>
  <c r="F662" i="2"/>
  <c r="Q662" i="2"/>
  <c r="S662" i="2"/>
  <c r="P663" i="2"/>
  <c r="P662" i="2"/>
  <c r="AT663" i="2"/>
  <c r="AT662" i="2"/>
  <c r="B661" i="4"/>
  <c r="D661" i="4"/>
  <c r="K661" i="4"/>
  <c r="B660" i="4"/>
  <c r="D660" i="4"/>
  <c r="K660" i="4"/>
  <c r="B659" i="4"/>
  <c r="D659" i="4"/>
  <c r="K659" i="4"/>
  <c r="I661" i="4"/>
  <c r="J661" i="4"/>
  <c r="I660" i="4"/>
  <c r="J660" i="4"/>
  <c r="I659" i="4"/>
  <c r="J659" i="4"/>
  <c r="P659" i="2"/>
  <c r="Q659" i="2"/>
  <c r="R659" i="2"/>
  <c r="S659" i="2"/>
  <c r="N659" i="2"/>
  <c r="O659" i="2"/>
  <c r="P660" i="2"/>
  <c r="Q660" i="2"/>
  <c r="R660" i="2"/>
  <c r="S660" i="2"/>
  <c r="N660" i="2"/>
  <c r="O660" i="2"/>
  <c r="P661" i="2"/>
  <c r="Q661" i="2"/>
  <c r="R661" i="2"/>
  <c r="S661" i="2"/>
  <c r="N661" i="2"/>
  <c r="O661" i="2"/>
  <c r="H659" i="2"/>
  <c r="I659" i="2"/>
  <c r="J659" i="2"/>
  <c r="H660" i="2"/>
  <c r="I660" i="2"/>
  <c r="J660" i="2"/>
  <c r="H661" i="2"/>
  <c r="I661" i="2"/>
  <c r="J661" i="2"/>
  <c r="B659" i="2"/>
  <c r="E659" i="2"/>
  <c r="F659" i="2"/>
  <c r="B660" i="2"/>
  <c r="E660" i="2"/>
  <c r="F660" i="2"/>
  <c r="B661" i="2"/>
  <c r="E661" i="2"/>
  <c r="F661" i="2"/>
  <c r="AT661" i="2"/>
  <c r="AT660" i="2"/>
  <c r="AT659" i="2"/>
  <c r="B658" i="4"/>
  <c r="D658" i="4"/>
  <c r="K658" i="4"/>
  <c r="B657" i="4"/>
  <c r="D657" i="4"/>
  <c r="K657" i="4"/>
  <c r="I658" i="4"/>
  <c r="J658" i="4"/>
  <c r="I657" i="4"/>
  <c r="J657" i="4"/>
  <c r="AU657" i="2"/>
  <c r="I658" i="2"/>
  <c r="B658" i="2"/>
  <c r="R658" i="2"/>
  <c r="N658" i="2"/>
  <c r="AU658" i="2"/>
  <c r="P657" i="2"/>
  <c r="Q657" i="2"/>
  <c r="R657" i="2"/>
  <c r="S657" i="2"/>
  <c r="N657" i="2"/>
  <c r="O657" i="2"/>
  <c r="P658" i="2"/>
  <c r="Q658" i="2"/>
  <c r="S658" i="2"/>
  <c r="O658" i="2"/>
  <c r="J657" i="2"/>
  <c r="J658" i="2"/>
  <c r="H657" i="2"/>
  <c r="H658" i="2"/>
  <c r="B657" i="2"/>
  <c r="E657" i="2"/>
  <c r="F657" i="2"/>
  <c r="E658" i="2"/>
  <c r="F658" i="2"/>
  <c r="I657" i="2"/>
  <c r="AT658" i="2"/>
  <c r="AT657" i="2"/>
  <c r="B656" i="4"/>
  <c r="D656" i="4"/>
  <c r="K656" i="4"/>
  <c r="B655" i="4"/>
  <c r="D655" i="4"/>
  <c r="K655" i="4"/>
  <c r="I656" i="4"/>
  <c r="J656" i="4"/>
  <c r="I655" i="4"/>
  <c r="J655" i="4"/>
  <c r="I656" i="2"/>
  <c r="R656" i="2"/>
  <c r="N656" i="2"/>
  <c r="O656" i="2"/>
  <c r="B656" i="2"/>
  <c r="AU656" i="2"/>
  <c r="I655" i="2"/>
  <c r="R655" i="2"/>
  <c r="N655" i="2"/>
  <c r="O655" i="2"/>
  <c r="B655" i="2"/>
  <c r="AU655" i="2"/>
  <c r="H656" i="2"/>
  <c r="J656" i="2"/>
  <c r="E656" i="2"/>
  <c r="F656" i="2"/>
  <c r="Q656" i="2"/>
  <c r="S656" i="2"/>
  <c r="H655" i="2"/>
  <c r="J655" i="2"/>
  <c r="E655" i="2"/>
  <c r="F655" i="2"/>
  <c r="Q655" i="2"/>
  <c r="S655" i="2"/>
  <c r="P656" i="2"/>
  <c r="P655" i="2"/>
  <c r="AT656" i="2"/>
  <c r="AT655" i="2"/>
  <c r="B654" i="4"/>
  <c r="D654" i="4"/>
  <c r="K654" i="4"/>
  <c r="I654" i="4"/>
  <c r="J654" i="4"/>
  <c r="I654" i="2"/>
  <c r="R654" i="2"/>
  <c r="N654" i="2"/>
  <c r="O654" i="2"/>
  <c r="B654" i="2"/>
  <c r="AU654" i="2"/>
  <c r="H654" i="2"/>
  <c r="J654" i="2"/>
  <c r="E654" i="2"/>
  <c r="F654" i="2"/>
  <c r="Q654" i="2"/>
  <c r="S654" i="2"/>
  <c r="P654" i="2"/>
  <c r="AT654" i="2"/>
  <c r="B653" i="4"/>
  <c r="D653" i="4"/>
  <c r="K653" i="4"/>
  <c r="B652" i="4"/>
  <c r="D652" i="4"/>
  <c r="K652" i="4"/>
  <c r="I653" i="4"/>
  <c r="J653" i="4"/>
  <c r="I652" i="4"/>
  <c r="J652" i="4"/>
  <c r="H653" i="2"/>
  <c r="Q653" i="2"/>
  <c r="N653" i="2"/>
  <c r="O653" i="2"/>
  <c r="B653" i="2"/>
  <c r="AU653" i="2"/>
  <c r="H652" i="2"/>
  <c r="Q652" i="2"/>
  <c r="N652" i="2"/>
  <c r="O652" i="2"/>
  <c r="B652" i="2"/>
  <c r="AU652" i="2"/>
  <c r="I653" i="2"/>
  <c r="R653" i="2"/>
  <c r="I652" i="2"/>
  <c r="R652" i="2"/>
  <c r="J653" i="2"/>
  <c r="E653" i="2"/>
  <c r="F653" i="2"/>
  <c r="S653" i="2"/>
  <c r="J652" i="2"/>
  <c r="E652" i="2"/>
  <c r="F652" i="2"/>
  <c r="S652" i="2"/>
  <c r="P653" i="2"/>
  <c r="P652" i="2"/>
  <c r="AT653" i="2"/>
  <c r="AT652" i="2"/>
  <c r="B651" i="4"/>
  <c r="D651" i="4"/>
  <c r="K651" i="4"/>
  <c r="I651" i="4"/>
  <c r="J651" i="4"/>
  <c r="AU607" i="2"/>
  <c r="AU608" i="2"/>
  <c r="AU609" i="2"/>
  <c r="AU610" i="2"/>
  <c r="AU611" i="2"/>
  <c r="AU612" i="2"/>
  <c r="AU613" i="2"/>
  <c r="AU614" i="2"/>
  <c r="AU615" i="2"/>
  <c r="AU616" i="2"/>
  <c r="AU617" i="2"/>
  <c r="AU618" i="2"/>
  <c r="AU619" i="2"/>
  <c r="AU620" i="2"/>
  <c r="AU621" i="2"/>
  <c r="AU622" i="2"/>
  <c r="AU623" i="2"/>
  <c r="AU624" i="2"/>
  <c r="AU625" i="2"/>
  <c r="AU626" i="2"/>
  <c r="AU627" i="2"/>
  <c r="AU628" i="2"/>
  <c r="AU629" i="2"/>
  <c r="AU630" i="2"/>
  <c r="AU631" i="2"/>
  <c r="AU632" i="2"/>
  <c r="AU633" i="2"/>
  <c r="AU634" i="2"/>
  <c r="AU635" i="2"/>
  <c r="AU636" i="2"/>
  <c r="AU637" i="2"/>
  <c r="AU638" i="2"/>
  <c r="AU639" i="2"/>
  <c r="AU640" i="2"/>
  <c r="AU641" i="2"/>
  <c r="AU642" i="2"/>
  <c r="AU643" i="2"/>
  <c r="AU644" i="2"/>
  <c r="AU645" i="2"/>
  <c r="AU646" i="2"/>
  <c r="AU647" i="2"/>
  <c r="AU648" i="2"/>
  <c r="AU649" i="2"/>
  <c r="AU650" i="2"/>
  <c r="I651" i="2"/>
  <c r="B651" i="2"/>
  <c r="R651" i="2"/>
  <c r="N651" i="2"/>
  <c r="AU651" i="2"/>
  <c r="O651" i="2"/>
  <c r="H651" i="2"/>
  <c r="J651" i="2"/>
  <c r="E651" i="2"/>
  <c r="F651" i="2"/>
  <c r="Q651" i="2"/>
  <c r="S651" i="2"/>
  <c r="P651" i="2"/>
  <c r="AT651" i="2"/>
  <c r="I650" i="2"/>
  <c r="R650" i="2"/>
  <c r="N650" i="2"/>
  <c r="O650" i="2"/>
  <c r="H650" i="2"/>
  <c r="J650" i="2"/>
  <c r="B650" i="2"/>
  <c r="E650" i="2"/>
  <c r="F650" i="2"/>
  <c r="Q650" i="2"/>
  <c r="S650" i="2"/>
  <c r="P650" i="2"/>
  <c r="AT650" i="2"/>
  <c r="B650" i="4"/>
  <c r="D650" i="4"/>
  <c r="K650" i="4"/>
  <c r="I650" i="4"/>
  <c r="J650" i="4"/>
  <c r="B649" i="4"/>
  <c r="D649" i="4"/>
  <c r="K649" i="4"/>
  <c r="B648" i="4"/>
  <c r="D648" i="4"/>
  <c r="K648" i="4"/>
  <c r="I649" i="4"/>
  <c r="J649" i="4"/>
  <c r="I648" i="4"/>
  <c r="J648" i="4"/>
  <c r="I649" i="2"/>
  <c r="R649" i="2"/>
  <c r="P649" i="2"/>
  <c r="N649" i="2"/>
  <c r="O649" i="2"/>
  <c r="I648" i="2"/>
  <c r="R648" i="2"/>
  <c r="P648" i="2"/>
  <c r="N648" i="2"/>
  <c r="O648" i="2"/>
  <c r="H649" i="2"/>
  <c r="J649" i="2"/>
  <c r="B649" i="2"/>
  <c r="E649" i="2"/>
  <c r="F649" i="2"/>
  <c r="Q649" i="2"/>
  <c r="S649" i="2"/>
  <c r="H648" i="2"/>
  <c r="J648" i="2"/>
  <c r="B648" i="2"/>
  <c r="E648" i="2"/>
  <c r="F648" i="2"/>
  <c r="Q648" i="2"/>
  <c r="S648" i="2"/>
  <c r="AT649" i="2"/>
  <c r="AT648" i="2"/>
  <c r="B647" i="4"/>
  <c r="D647" i="4"/>
  <c r="K647" i="4"/>
  <c r="B646" i="4"/>
  <c r="D646" i="4"/>
  <c r="K646" i="4"/>
  <c r="I647" i="4"/>
  <c r="J647" i="4"/>
  <c r="I646" i="4"/>
  <c r="J646" i="4"/>
  <c r="I647" i="2"/>
  <c r="R647" i="2"/>
  <c r="N647" i="2"/>
  <c r="O647" i="2"/>
  <c r="I646" i="2"/>
  <c r="R646" i="2"/>
  <c r="N646" i="2"/>
  <c r="O646" i="2"/>
  <c r="H647" i="2"/>
  <c r="J647" i="2"/>
  <c r="B647" i="2"/>
  <c r="E647" i="2"/>
  <c r="F647" i="2"/>
  <c r="Q647" i="2"/>
  <c r="S647" i="2"/>
  <c r="H646" i="2"/>
  <c r="J646" i="2"/>
  <c r="B646" i="2"/>
  <c r="E646" i="2"/>
  <c r="F646" i="2"/>
  <c r="Q646" i="2"/>
  <c r="S646" i="2"/>
  <c r="P647" i="2"/>
  <c r="P646" i="2"/>
  <c r="AT647" i="2"/>
  <c r="AT646" i="2"/>
  <c r="B645" i="4"/>
  <c r="D645" i="4"/>
  <c r="K645" i="4"/>
  <c r="I645" i="4"/>
  <c r="J645" i="4"/>
  <c r="I645" i="2"/>
  <c r="R645" i="2"/>
  <c r="N645" i="2"/>
  <c r="O645" i="2"/>
  <c r="H645" i="2"/>
  <c r="J645" i="2"/>
  <c r="B645" i="2"/>
  <c r="E645" i="2"/>
  <c r="F645" i="2"/>
  <c r="Q645" i="2"/>
  <c r="S645" i="2"/>
  <c r="P645" i="2"/>
  <c r="AT645" i="2"/>
  <c r="H644" i="2"/>
  <c r="B644" i="2"/>
  <c r="E644" i="2"/>
  <c r="F644" i="2"/>
  <c r="P643" i="2"/>
  <c r="Q643" i="2"/>
  <c r="R643" i="2"/>
  <c r="S643" i="2"/>
  <c r="N643" i="2"/>
  <c r="O643" i="2"/>
  <c r="P644" i="2"/>
  <c r="Q644" i="2"/>
  <c r="R644" i="2"/>
  <c r="S644" i="2"/>
  <c r="N644" i="2"/>
  <c r="O644" i="2"/>
  <c r="I644" i="2"/>
  <c r="J644" i="2"/>
  <c r="I643" i="2"/>
  <c r="H643" i="2"/>
  <c r="J643" i="2"/>
  <c r="B643" i="2"/>
  <c r="E643" i="2"/>
  <c r="F643" i="2"/>
  <c r="AT644" i="2"/>
  <c r="AT643" i="2"/>
  <c r="B644" i="4"/>
  <c r="D644" i="4"/>
  <c r="K644" i="4"/>
  <c r="B643" i="4"/>
  <c r="D643" i="4"/>
  <c r="K643" i="4"/>
  <c r="I644" i="4"/>
  <c r="J644" i="4"/>
  <c r="I643" i="4"/>
  <c r="J643" i="4"/>
  <c r="B642" i="4"/>
  <c r="D642" i="4"/>
  <c r="K642" i="4"/>
  <c r="I642" i="4"/>
  <c r="J642" i="4"/>
  <c r="I642" i="2"/>
  <c r="R642" i="2"/>
  <c r="N642" i="2"/>
  <c r="O642" i="2"/>
  <c r="H642" i="2"/>
  <c r="J642" i="2"/>
  <c r="B642" i="2"/>
  <c r="E642" i="2"/>
  <c r="F642" i="2"/>
  <c r="Q642" i="2"/>
  <c r="S642" i="2"/>
  <c r="P642" i="2"/>
  <c r="AT642" i="2"/>
  <c r="B641" i="4"/>
  <c r="D641" i="4"/>
  <c r="K641" i="4"/>
  <c r="I641" i="4"/>
  <c r="J641" i="4"/>
  <c r="Q641" i="2"/>
  <c r="R641" i="2"/>
  <c r="S641" i="2"/>
  <c r="N641" i="2"/>
  <c r="O641" i="2"/>
  <c r="I641" i="2"/>
  <c r="H641" i="2"/>
  <c r="J641" i="2"/>
  <c r="B641" i="2"/>
  <c r="E641" i="2"/>
  <c r="F641" i="2"/>
  <c r="P641" i="2"/>
  <c r="AT641" i="2"/>
  <c r="B640" i="4"/>
  <c r="D640" i="4"/>
  <c r="K640" i="4"/>
  <c r="I640" i="4"/>
  <c r="J640" i="4"/>
  <c r="R640" i="2"/>
  <c r="N640" i="2"/>
  <c r="O640" i="2"/>
  <c r="I640" i="2"/>
  <c r="H640" i="2"/>
  <c r="J640" i="2"/>
  <c r="B640" i="2"/>
  <c r="E640" i="2"/>
  <c r="F640" i="2"/>
  <c r="Q640" i="2"/>
  <c r="S640" i="2"/>
  <c r="P640" i="2"/>
  <c r="AT640" i="2"/>
  <c r="B639" i="4"/>
  <c r="D639" i="4"/>
  <c r="K639" i="4"/>
  <c r="I639" i="4"/>
  <c r="J639" i="4"/>
  <c r="B638" i="4"/>
  <c r="D638" i="4"/>
  <c r="K638" i="4"/>
  <c r="I638" i="4"/>
  <c r="J638" i="4"/>
  <c r="I639" i="2"/>
  <c r="H639" i="2"/>
  <c r="J639" i="2"/>
  <c r="B639" i="2"/>
  <c r="E639" i="2"/>
  <c r="F639" i="2"/>
  <c r="Q639" i="2"/>
  <c r="R639" i="2"/>
  <c r="S639" i="2"/>
  <c r="P639" i="2"/>
  <c r="R638" i="2"/>
  <c r="N638" i="2"/>
  <c r="O638" i="2"/>
  <c r="N639" i="2"/>
  <c r="O639" i="2"/>
  <c r="AT639" i="2"/>
  <c r="I638" i="2"/>
  <c r="H638" i="2"/>
  <c r="J638" i="2"/>
  <c r="B638" i="2"/>
  <c r="E638" i="2"/>
  <c r="F638" i="2"/>
  <c r="Q638" i="2"/>
  <c r="S638" i="2"/>
  <c r="P638" i="2"/>
  <c r="AT638" i="2"/>
  <c r="B637" i="4"/>
  <c r="D637" i="4"/>
  <c r="K637" i="4"/>
  <c r="B636" i="4"/>
  <c r="D636" i="4"/>
  <c r="K636" i="4"/>
  <c r="B635" i="4"/>
  <c r="D635" i="4"/>
  <c r="K635" i="4"/>
  <c r="I637" i="4"/>
  <c r="J637" i="4"/>
  <c r="I636" i="4"/>
  <c r="J636" i="4"/>
  <c r="I635" i="4"/>
  <c r="J635" i="4"/>
  <c r="P635" i="2"/>
  <c r="Q635" i="2"/>
  <c r="R635" i="2"/>
  <c r="S635" i="2"/>
  <c r="N635" i="2"/>
  <c r="O635" i="2"/>
  <c r="P636" i="2"/>
  <c r="Q636" i="2"/>
  <c r="R636" i="2"/>
  <c r="S636" i="2"/>
  <c r="N636" i="2"/>
  <c r="O636" i="2"/>
  <c r="P637" i="2"/>
  <c r="Q637" i="2"/>
  <c r="R637" i="2"/>
  <c r="S637" i="2"/>
  <c r="N637" i="2"/>
  <c r="O637" i="2"/>
  <c r="F636" i="2"/>
  <c r="I637" i="2"/>
  <c r="B637" i="2"/>
  <c r="E637" i="2"/>
  <c r="F637" i="2"/>
  <c r="H636" i="2"/>
  <c r="I636" i="2"/>
  <c r="J636" i="2"/>
  <c r="H637" i="2"/>
  <c r="J637" i="2"/>
  <c r="I635" i="2"/>
  <c r="H635" i="2"/>
  <c r="J635" i="2"/>
  <c r="B635" i="2"/>
  <c r="E635" i="2"/>
  <c r="F635" i="2"/>
  <c r="AT637" i="2"/>
  <c r="AT636" i="2"/>
  <c r="AT635" i="2"/>
  <c r="B636" i="2"/>
  <c r="E636" i="2"/>
  <c r="B634" i="4"/>
  <c r="D634" i="4"/>
  <c r="K634" i="4"/>
  <c r="B633" i="4"/>
  <c r="D633" i="4"/>
  <c r="K633" i="4"/>
  <c r="I634" i="4"/>
  <c r="J634" i="4"/>
  <c r="I633" i="4"/>
  <c r="J633" i="4"/>
  <c r="I634" i="2"/>
  <c r="R634" i="2"/>
  <c r="N634" i="2"/>
  <c r="O634" i="2"/>
  <c r="I633" i="2"/>
  <c r="R633" i="2"/>
  <c r="N633" i="2"/>
  <c r="O633" i="2"/>
  <c r="H634" i="2"/>
  <c r="J634" i="2"/>
  <c r="B634" i="2"/>
  <c r="E634" i="2"/>
  <c r="F634" i="2"/>
  <c r="Q634" i="2"/>
  <c r="S634" i="2"/>
  <c r="H633" i="2"/>
  <c r="J633" i="2"/>
  <c r="B633" i="2"/>
  <c r="E633" i="2"/>
  <c r="F633" i="2"/>
  <c r="Q633" i="2"/>
  <c r="S633" i="2"/>
  <c r="P634" i="2"/>
  <c r="P633" i="2"/>
  <c r="AT634" i="2"/>
  <c r="AT633" i="2"/>
  <c r="B632" i="4"/>
  <c r="D632" i="4"/>
  <c r="K632" i="4"/>
  <c r="B631" i="4"/>
  <c r="D631" i="4"/>
  <c r="K631" i="4"/>
  <c r="I632" i="4"/>
  <c r="J632" i="4"/>
  <c r="I631" i="4"/>
  <c r="J631" i="4"/>
  <c r="N631" i="2"/>
  <c r="O631" i="2"/>
  <c r="N632" i="2"/>
  <c r="O632" i="2"/>
  <c r="F632" i="2"/>
  <c r="I632" i="2"/>
  <c r="I631" i="2"/>
  <c r="J632" i="2"/>
  <c r="J631" i="2"/>
  <c r="S632" i="2"/>
  <c r="S631" i="2"/>
  <c r="R632" i="2"/>
  <c r="R631" i="2"/>
  <c r="H632" i="2"/>
  <c r="Q632" i="2"/>
  <c r="H631" i="2"/>
  <c r="Q631" i="2"/>
  <c r="P632" i="2"/>
  <c r="P631" i="2"/>
  <c r="B631" i="2"/>
  <c r="E631" i="2"/>
  <c r="F631" i="2"/>
  <c r="AT632" i="2"/>
  <c r="AT631" i="2"/>
  <c r="B632" i="2"/>
  <c r="E632" i="2"/>
  <c r="B630" i="4"/>
  <c r="D630" i="4"/>
  <c r="K630" i="4"/>
  <c r="I630" i="4"/>
  <c r="J630" i="4"/>
  <c r="I630" i="2"/>
  <c r="R630" i="2"/>
  <c r="S630" i="2"/>
  <c r="N630" i="2"/>
  <c r="O630" i="2"/>
  <c r="H630" i="2"/>
  <c r="J630" i="2"/>
  <c r="B630" i="2"/>
  <c r="E630" i="2"/>
  <c r="F630" i="2"/>
  <c r="Q630" i="2"/>
  <c r="P630" i="2"/>
  <c r="AT630" i="2"/>
  <c r="F629" i="2"/>
  <c r="H629" i="2"/>
  <c r="I629" i="2"/>
  <c r="J629" i="2"/>
  <c r="P629" i="2"/>
  <c r="Q629" i="2"/>
  <c r="R629" i="2"/>
  <c r="S629" i="2"/>
  <c r="N629" i="2"/>
  <c r="O629" i="2"/>
  <c r="I628" i="2"/>
  <c r="R628" i="2"/>
  <c r="N628" i="2"/>
  <c r="O628" i="2"/>
  <c r="I627" i="2"/>
  <c r="R627" i="2"/>
  <c r="N627" i="2"/>
  <c r="O627" i="2"/>
  <c r="H628" i="2"/>
  <c r="J628" i="2"/>
  <c r="B628" i="2"/>
  <c r="E628" i="2"/>
  <c r="F628" i="2"/>
  <c r="Q628" i="2"/>
  <c r="S628" i="2"/>
  <c r="H627" i="2"/>
  <c r="J627" i="2"/>
  <c r="B627" i="2"/>
  <c r="E627" i="2"/>
  <c r="F627" i="2"/>
  <c r="Q627" i="2"/>
  <c r="S627" i="2"/>
  <c r="P628" i="2"/>
  <c r="P627" i="2"/>
  <c r="AT629" i="2"/>
  <c r="AT628" i="2"/>
  <c r="AT627" i="2"/>
  <c r="B629" i="4"/>
  <c r="D629" i="4"/>
  <c r="K629" i="4"/>
  <c r="B628" i="4"/>
  <c r="D628" i="4"/>
  <c r="K628" i="4"/>
  <c r="B627" i="4"/>
  <c r="D627" i="4"/>
  <c r="K627" i="4"/>
  <c r="I629" i="4"/>
  <c r="J629" i="4"/>
  <c r="I628" i="4"/>
  <c r="J628" i="4"/>
  <c r="I627" i="4"/>
  <c r="J627" i="4"/>
  <c r="B629" i="2"/>
  <c r="E629" i="2"/>
  <c r="I626" i="2"/>
  <c r="R626" i="2"/>
  <c r="N626" i="2"/>
  <c r="O626" i="2"/>
  <c r="H626" i="2"/>
  <c r="J626" i="2"/>
  <c r="B626" i="2"/>
  <c r="E626" i="2"/>
  <c r="F626" i="2"/>
  <c r="Q626" i="2"/>
  <c r="S626" i="2"/>
  <c r="B626" i="4"/>
  <c r="D626" i="4"/>
  <c r="K626" i="4"/>
  <c r="I626" i="4"/>
  <c r="J626" i="4"/>
  <c r="P626" i="2"/>
  <c r="AT626" i="2"/>
  <c r="B625" i="4"/>
  <c r="D625" i="4"/>
  <c r="K625" i="4"/>
  <c r="I625" i="4"/>
  <c r="J625" i="4"/>
  <c r="I625" i="2"/>
  <c r="R625" i="2"/>
  <c r="N625" i="2"/>
  <c r="O625" i="2"/>
  <c r="H625" i="2"/>
  <c r="J625" i="2"/>
  <c r="B625" i="2"/>
  <c r="E625" i="2"/>
  <c r="F625" i="2"/>
  <c r="Q625" i="2"/>
  <c r="S625" i="2"/>
  <c r="P625" i="2"/>
  <c r="AT625" i="2"/>
  <c r="B624" i="4"/>
  <c r="D624" i="4"/>
  <c r="K624" i="4"/>
  <c r="I624" i="4"/>
  <c r="J624" i="4"/>
  <c r="I624" i="2"/>
  <c r="R624" i="2"/>
  <c r="N624" i="2"/>
  <c r="O624" i="2"/>
  <c r="H624" i="2"/>
  <c r="J624" i="2"/>
  <c r="B624" i="2"/>
  <c r="E624" i="2"/>
  <c r="F624" i="2"/>
  <c r="Q624" i="2"/>
  <c r="S624" i="2"/>
  <c r="P624" i="2"/>
  <c r="AT624" i="2"/>
  <c r="B623" i="4"/>
  <c r="D623" i="4"/>
  <c r="K623" i="4"/>
  <c r="B622" i="4"/>
  <c r="D622" i="4"/>
  <c r="K622" i="4"/>
  <c r="I623" i="4"/>
  <c r="J623" i="4"/>
  <c r="I622" i="4"/>
  <c r="J622" i="4"/>
  <c r="P623" i="2"/>
  <c r="R623" i="2"/>
  <c r="N623" i="2"/>
  <c r="O623" i="2"/>
  <c r="P622" i="2"/>
  <c r="N622" i="2"/>
  <c r="O622" i="2"/>
  <c r="I623" i="2"/>
  <c r="I622" i="2"/>
  <c r="R622" i="2"/>
  <c r="H623" i="2"/>
  <c r="J623" i="2"/>
  <c r="B623" i="2"/>
  <c r="E623" i="2"/>
  <c r="F623" i="2"/>
  <c r="Q623" i="2"/>
  <c r="S623" i="2"/>
  <c r="H622" i="2"/>
  <c r="J622" i="2"/>
  <c r="B622" i="2"/>
  <c r="E622" i="2"/>
  <c r="F622" i="2"/>
  <c r="Q622" i="2"/>
  <c r="S622" i="2"/>
  <c r="AT623" i="2"/>
  <c r="AT622" i="2"/>
  <c r="I621" i="4"/>
  <c r="J621" i="4"/>
  <c r="B621" i="4"/>
  <c r="D621" i="4"/>
  <c r="K621" i="4"/>
  <c r="R621" i="2"/>
  <c r="N621" i="2"/>
  <c r="O621" i="2"/>
  <c r="I621" i="2"/>
  <c r="H621" i="2"/>
  <c r="J621" i="2"/>
  <c r="B621" i="2"/>
  <c r="E621" i="2"/>
  <c r="F621" i="2"/>
  <c r="Q621" i="2"/>
  <c r="S621" i="2"/>
  <c r="P621" i="2"/>
  <c r="AT621" i="2"/>
  <c r="B620" i="4"/>
  <c r="D620" i="4"/>
  <c r="K620" i="4"/>
  <c r="I620" i="4"/>
  <c r="J620" i="4"/>
  <c r="I620" i="2"/>
  <c r="R620" i="2"/>
  <c r="H620" i="2"/>
  <c r="J620" i="2"/>
  <c r="B620" i="2"/>
  <c r="E620" i="2"/>
  <c r="F620" i="2"/>
  <c r="Q620" i="2"/>
  <c r="S620" i="2"/>
  <c r="P620" i="2"/>
  <c r="R619" i="2"/>
  <c r="N619" i="2"/>
  <c r="O619" i="2"/>
  <c r="N620" i="2"/>
  <c r="O620" i="2"/>
  <c r="AT620" i="2"/>
  <c r="I619" i="2"/>
  <c r="H619" i="2"/>
  <c r="J619" i="2"/>
  <c r="B619" i="2"/>
  <c r="E619" i="2"/>
  <c r="F619" i="2"/>
  <c r="Q619" i="2"/>
  <c r="S619" i="2"/>
  <c r="P619" i="2"/>
  <c r="AT619" i="2"/>
  <c r="B619" i="4"/>
  <c r="D619" i="4"/>
  <c r="K619" i="4"/>
  <c r="I619" i="4"/>
  <c r="J619" i="4"/>
  <c r="B618" i="4"/>
  <c r="D618" i="4"/>
  <c r="K618" i="4"/>
  <c r="I618" i="4"/>
  <c r="J618" i="4"/>
  <c r="I618" i="2"/>
  <c r="R618" i="2"/>
  <c r="H618" i="2"/>
  <c r="J618" i="2"/>
  <c r="B618" i="2"/>
  <c r="E618" i="2"/>
  <c r="F618" i="2"/>
  <c r="Q618" i="2"/>
  <c r="S618" i="2"/>
  <c r="P618" i="2"/>
  <c r="R617" i="2"/>
  <c r="N617" i="2"/>
  <c r="O617" i="2"/>
  <c r="N618" i="2"/>
  <c r="O618" i="2"/>
  <c r="AT618" i="2"/>
  <c r="B617" i="4"/>
  <c r="D617" i="4"/>
  <c r="K617" i="4"/>
  <c r="B616" i="4"/>
  <c r="D616" i="4"/>
  <c r="K616" i="4"/>
  <c r="I617" i="4"/>
  <c r="J617" i="4"/>
  <c r="I616" i="4"/>
  <c r="J616" i="4"/>
  <c r="I617" i="2"/>
  <c r="I616" i="2"/>
  <c r="R616" i="2"/>
  <c r="N616" i="2"/>
  <c r="O616" i="2"/>
  <c r="H617" i="2"/>
  <c r="J617" i="2"/>
  <c r="B617" i="2"/>
  <c r="E617" i="2"/>
  <c r="F617" i="2"/>
  <c r="Q617" i="2"/>
  <c r="S617" i="2"/>
  <c r="H616" i="2"/>
  <c r="J616" i="2"/>
  <c r="B616" i="2"/>
  <c r="E616" i="2"/>
  <c r="F616" i="2"/>
  <c r="Q616" i="2"/>
  <c r="S616" i="2"/>
  <c r="P617" i="2"/>
  <c r="P616" i="2"/>
  <c r="AT617" i="2"/>
  <c r="AT616" i="2"/>
  <c r="B615" i="4"/>
  <c r="D615" i="4"/>
  <c r="K615" i="4"/>
  <c r="B614" i="4"/>
  <c r="D614" i="4"/>
  <c r="K614" i="4"/>
  <c r="I615" i="4"/>
  <c r="J615" i="4"/>
  <c r="I614" i="4"/>
  <c r="J614" i="4"/>
  <c r="P615" i="2"/>
  <c r="Q615" i="2"/>
  <c r="R615" i="2"/>
  <c r="S615" i="2"/>
  <c r="N615" i="2"/>
  <c r="O615" i="2"/>
  <c r="I615" i="2"/>
  <c r="I614" i="2"/>
  <c r="R614" i="2"/>
  <c r="N614" i="2"/>
  <c r="O614" i="2"/>
  <c r="H615" i="2"/>
  <c r="J615" i="2"/>
  <c r="B615" i="2"/>
  <c r="E615" i="2"/>
  <c r="F615" i="2"/>
  <c r="H614" i="2"/>
  <c r="J614" i="2"/>
  <c r="B614" i="2"/>
  <c r="E614" i="2"/>
  <c r="F614" i="2"/>
  <c r="Q614" i="2"/>
  <c r="S614" i="2"/>
  <c r="P614" i="2"/>
  <c r="AT615" i="2"/>
  <c r="AT614" i="2"/>
  <c r="B613" i="4"/>
  <c r="D613" i="4"/>
  <c r="K613" i="4"/>
  <c r="I613" i="4"/>
  <c r="J613" i="4"/>
  <c r="I613" i="2"/>
  <c r="R613" i="2"/>
  <c r="N613" i="2"/>
  <c r="O613" i="2"/>
  <c r="H613" i="2"/>
  <c r="J613" i="2"/>
  <c r="B613" i="2"/>
  <c r="E613" i="2"/>
  <c r="F613" i="2"/>
  <c r="Q613" i="2"/>
  <c r="S613" i="2"/>
  <c r="P613" i="2"/>
  <c r="AT613" i="2"/>
  <c r="B612" i="4"/>
  <c r="D612" i="4"/>
  <c r="K612" i="4"/>
  <c r="I612" i="4"/>
  <c r="J612" i="4"/>
  <c r="I612" i="2"/>
  <c r="R612" i="2"/>
  <c r="N612" i="2"/>
  <c r="O612" i="2"/>
  <c r="H612" i="2"/>
  <c r="J612" i="2"/>
  <c r="B612" i="2"/>
  <c r="E612" i="2"/>
  <c r="F612" i="2"/>
  <c r="Q612" i="2"/>
  <c r="S612" i="2"/>
  <c r="P612" i="2"/>
  <c r="AT612" i="2"/>
  <c r="B611" i="4"/>
  <c r="D611" i="4"/>
  <c r="K611" i="4"/>
  <c r="I611" i="4"/>
  <c r="J611" i="4"/>
  <c r="I611" i="2"/>
  <c r="R611" i="2"/>
  <c r="N611" i="2"/>
  <c r="O611" i="2"/>
  <c r="H611" i="2"/>
  <c r="J611" i="2"/>
  <c r="B611" i="2"/>
  <c r="E611" i="2"/>
  <c r="F611" i="2"/>
  <c r="Q611" i="2"/>
  <c r="S611" i="2"/>
  <c r="P611" i="2"/>
  <c r="AT611" i="2"/>
  <c r="B610" i="4"/>
  <c r="D610" i="4"/>
  <c r="K610" i="4"/>
  <c r="I610" i="4"/>
  <c r="J610" i="4"/>
  <c r="I610" i="2"/>
  <c r="R610" i="2"/>
  <c r="N610" i="2"/>
  <c r="O610" i="2"/>
  <c r="H610" i="2"/>
  <c r="J610" i="2"/>
  <c r="B610" i="2"/>
  <c r="E610" i="2"/>
  <c r="F610" i="2"/>
  <c r="Q610" i="2"/>
  <c r="S610" i="2"/>
  <c r="P610" i="2"/>
  <c r="AT610" i="2"/>
  <c r="I609" i="2"/>
  <c r="R609" i="2"/>
  <c r="N609" i="2"/>
  <c r="O609" i="2"/>
  <c r="H609" i="2"/>
  <c r="J609" i="2"/>
  <c r="B609" i="2"/>
  <c r="E609" i="2"/>
  <c r="F609" i="2"/>
  <c r="Q609" i="2"/>
  <c r="S609" i="2"/>
  <c r="P609" i="2"/>
  <c r="B609" i="4"/>
  <c r="D609" i="4"/>
  <c r="K609" i="4"/>
  <c r="I609" i="4"/>
  <c r="J609" i="4"/>
  <c r="AT609" i="2"/>
  <c r="B608" i="4"/>
  <c r="D608" i="4"/>
  <c r="K608" i="4"/>
  <c r="B607" i="4"/>
  <c r="D607" i="4"/>
  <c r="K607" i="4"/>
  <c r="I608" i="4"/>
  <c r="J608" i="4"/>
  <c r="I607" i="4"/>
  <c r="J607" i="4"/>
  <c r="N607" i="2"/>
  <c r="O607" i="2"/>
  <c r="R608" i="2"/>
  <c r="N608" i="2"/>
  <c r="O608" i="2"/>
  <c r="I608" i="2"/>
  <c r="I607" i="2"/>
  <c r="R607" i="2"/>
  <c r="H608" i="2"/>
  <c r="J608" i="2"/>
  <c r="B608" i="2"/>
  <c r="E608" i="2"/>
  <c r="F608" i="2"/>
  <c r="Q608" i="2"/>
  <c r="S608" i="2"/>
  <c r="H607" i="2"/>
  <c r="J607" i="2"/>
  <c r="B607" i="2"/>
  <c r="E607" i="2"/>
  <c r="F607" i="2"/>
  <c r="Q607" i="2"/>
  <c r="S607" i="2"/>
  <c r="P608" i="2"/>
  <c r="P607" i="2"/>
  <c r="AT608" i="2"/>
  <c r="AT607" i="2"/>
  <c r="B606" i="4"/>
  <c r="D606" i="4"/>
  <c r="K606" i="4"/>
  <c r="I606" i="4"/>
  <c r="J606" i="4"/>
  <c r="I606" i="2"/>
  <c r="R606" i="2"/>
  <c r="N606" i="2"/>
  <c r="O606" i="2"/>
  <c r="B606" i="2"/>
  <c r="AU606" i="2"/>
  <c r="AV606" i="2"/>
  <c r="H606" i="2"/>
  <c r="J606" i="2"/>
  <c r="E606" i="2"/>
  <c r="F606" i="2"/>
  <c r="Q606" i="2"/>
  <c r="S606" i="2"/>
  <c r="P606" i="2"/>
  <c r="AT606" i="2"/>
  <c r="B605" i="4"/>
  <c r="D605" i="4"/>
  <c r="K605" i="4"/>
  <c r="I605" i="4"/>
  <c r="J605" i="4"/>
  <c r="I605" i="2"/>
  <c r="R605" i="2"/>
  <c r="N605" i="2"/>
  <c r="O605" i="2"/>
  <c r="B605" i="2"/>
  <c r="AU605" i="2"/>
  <c r="AV605" i="2"/>
  <c r="H605" i="2"/>
  <c r="J605" i="2"/>
  <c r="E605" i="2"/>
  <c r="F605" i="2"/>
  <c r="Q605" i="2"/>
  <c r="S605" i="2"/>
  <c r="P605" i="2"/>
  <c r="AT605" i="2"/>
  <c r="B604" i="4"/>
  <c r="D604" i="4"/>
  <c r="K604" i="4"/>
  <c r="I604" i="4"/>
  <c r="J604" i="4"/>
  <c r="I604" i="2"/>
  <c r="R604" i="2"/>
  <c r="N604" i="2"/>
  <c r="O604" i="2"/>
  <c r="B604" i="2"/>
  <c r="AU604" i="2"/>
  <c r="AV604" i="2"/>
  <c r="H604" i="2"/>
  <c r="J604" i="2"/>
  <c r="E604" i="2"/>
  <c r="F604" i="2"/>
  <c r="Q604" i="2"/>
  <c r="S604" i="2"/>
  <c r="P604" i="2"/>
  <c r="AT604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I603" i="2"/>
  <c r="B603" i="2"/>
  <c r="R603" i="2"/>
  <c r="N603" i="2"/>
  <c r="AU603" i="2"/>
  <c r="AV603" i="2"/>
  <c r="AT587" i="2"/>
  <c r="AU587" i="2"/>
  <c r="AT588" i="2"/>
  <c r="AU588" i="2"/>
  <c r="AT589" i="2"/>
  <c r="AU589" i="2"/>
  <c r="AT590" i="2"/>
  <c r="AU590" i="2"/>
  <c r="AT591" i="2"/>
  <c r="AU591" i="2"/>
  <c r="AT592" i="2"/>
  <c r="AU592" i="2"/>
  <c r="AT593" i="2"/>
  <c r="AU593" i="2"/>
  <c r="AT594" i="2"/>
  <c r="AU594" i="2"/>
  <c r="AT595" i="2"/>
  <c r="AU595" i="2"/>
  <c r="AT596" i="2"/>
  <c r="AU596" i="2"/>
  <c r="AT597" i="2"/>
  <c r="AU597" i="2"/>
  <c r="AT598" i="2"/>
  <c r="AU598" i="2"/>
  <c r="AT599" i="2"/>
  <c r="AU599" i="2"/>
  <c r="AT600" i="2"/>
  <c r="AU600" i="2"/>
  <c r="AT601" i="2"/>
  <c r="AU601" i="2"/>
  <c r="AT602" i="2"/>
  <c r="AU602" i="2"/>
  <c r="AT603" i="2"/>
  <c r="AU579" i="2"/>
  <c r="AU580" i="2"/>
  <c r="AU581" i="2"/>
  <c r="AU582" i="2"/>
  <c r="AU583" i="2"/>
  <c r="AU584" i="2"/>
  <c r="AU585" i="2"/>
  <c r="AU586" i="2"/>
  <c r="O603" i="2"/>
  <c r="H603" i="2"/>
  <c r="J603" i="2"/>
  <c r="E603" i="2"/>
  <c r="F603" i="2"/>
  <c r="Q603" i="2"/>
  <c r="S603" i="2"/>
  <c r="P603" i="2"/>
  <c r="I602" i="2"/>
  <c r="R602" i="2"/>
  <c r="N602" i="2"/>
  <c r="O602" i="2"/>
  <c r="H602" i="2"/>
  <c r="J602" i="2"/>
  <c r="B602" i="2"/>
  <c r="E602" i="2"/>
  <c r="F602" i="2"/>
  <c r="Q602" i="2"/>
  <c r="S602" i="2"/>
  <c r="P602" i="2"/>
  <c r="B603" i="4"/>
  <c r="D603" i="4"/>
  <c r="K603" i="4"/>
  <c r="I603" i="4"/>
  <c r="J603" i="4"/>
  <c r="B602" i="4"/>
  <c r="D602" i="4"/>
  <c r="K602" i="4"/>
  <c r="I602" i="4"/>
  <c r="J602" i="4"/>
  <c r="B601" i="4"/>
  <c r="D601" i="4"/>
  <c r="K601" i="4"/>
  <c r="B600" i="4"/>
  <c r="D600" i="4"/>
  <c r="K600" i="4"/>
  <c r="I601" i="4"/>
  <c r="J601" i="4"/>
  <c r="I600" i="4"/>
  <c r="J600" i="4"/>
  <c r="I601" i="2"/>
  <c r="R601" i="2"/>
  <c r="N601" i="2"/>
  <c r="O601" i="2"/>
  <c r="I600" i="2"/>
  <c r="R600" i="2"/>
  <c r="N600" i="2"/>
  <c r="O600" i="2"/>
  <c r="H601" i="2"/>
  <c r="J601" i="2"/>
  <c r="B601" i="2"/>
  <c r="E601" i="2"/>
  <c r="F601" i="2"/>
  <c r="Q601" i="2"/>
  <c r="S601" i="2"/>
  <c r="H600" i="2"/>
  <c r="J600" i="2"/>
  <c r="B600" i="2"/>
  <c r="E600" i="2"/>
  <c r="F600" i="2"/>
  <c r="Q600" i="2"/>
  <c r="S600" i="2"/>
  <c r="P601" i="2"/>
  <c r="P600" i="2"/>
  <c r="B599" i="4"/>
  <c r="D599" i="4"/>
  <c r="K599" i="4"/>
  <c r="I599" i="4"/>
  <c r="J599" i="4"/>
  <c r="I599" i="2"/>
  <c r="R599" i="2"/>
  <c r="N599" i="2"/>
  <c r="O599" i="2"/>
  <c r="H599" i="2"/>
  <c r="J599" i="2"/>
  <c r="B599" i="2"/>
  <c r="E599" i="2"/>
  <c r="F599" i="2"/>
  <c r="Q599" i="2"/>
  <c r="S599" i="2"/>
  <c r="P599" i="2"/>
  <c r="B598" i="4"/>
  <c r="D598" i="4"/>
  <c r="K598" i="4"/>
  <c r="I598" i="4"/>
  <c r="J598" i="4"/>
  <c r="I598" i="2"/>
  <c r="R598" i="2"/>
  <c r="S598" i="2"/>
  <c r="N598" i="2"/>
  <c r="O598" i="2"/>
  <c r="H598" i="2"/>
  <c r="J598" i="2"/>
  <c r="B598" i="2"/>
  <c r="E598" i="2"/>
  <c r="F598" i="2"/>
  <c r="Q598" i="2"/>
  <c r="P598" i="2"/>
  <c r="B597" i="4"/>
  <c r="D597" i="4"/>
  <c r="K597" i="4"/>
  <c r="I597" i="4"/>
  <c r="J597" i="4"/>
  <c r="P597" i="2"/>
  <c r="Q597" i="2"/>
  <c r="R597" i="2"/>
  <c r="S597" i="2"/>
  <c r="N597" i="2"/>
  <c r="O597" i="2"/>
  <c r="H597" i="2"/>
  <c r="I597" i="2"/>
  <c r="J597" i="2"/>
  <c r="B597" i="2"/>
  <c r="E597" i="2"/>
  <c r="F597" i="2"/>
  <c r="B596" i="4"/>
  <c r="D596" i="4"/>
  <c r="K596" i="4"/>
  <c r="I596" i="4"/>
  <c r="J596" i="4"/>
  <c r="R596" i="2"/>
  <c r="N596" i="2"/>
  <c r="O596" i="2"/>
  <c r="H596" i="2"/>
  <c r="I596" i="2"/>
  <c r="J596" i="2"/>
  <c r="B596" i="2"/>
  <c r="E596" i="2"/>
  <c r="F596" i="2"/>
  <c r="Q596" i="2"/>
  <c r="S596" i="2"/>
  <c r="P596" i="2"/>
  <c r="B595" i="4"/>
  <c r="D595" i="4"/>
  <c r="K595" i="4"/>
  <c r="B594" i="4"/>
  <c r="D594" i="4"/>
  <c r="K594" i="4"/>
  <c r="B593" i="4"/>
  <c r="D593" i="4"/>
  <c r="K593" i="4"/>
  <c r="I595" i="4"/>
  <c r="J595" i="4"/>
  <c r="I594" i="4"/>
  <c r="J594" i="4"/>
  <c r="I593" i="4"/>
  <c r="J593" i="4"/>
  <c r="N593" i="2"/>
  <c r="O593" i="2"/>
  <c r="N594" i="2"/>
  <c r="O594" i="2"/>
  <c r="N595" i="2"/>
  <c r="O595" i="2"/>
  <c r="R595" i="2"/>
  <c r="H595" i="2"/>
  <c r="I595" i="2"/>
  <c r="J595" i="2"/>
  <c r="B595" i="2"/>
  <c r="E595" i="2"/>
  <c r="F595" i="2"/>
  <c r="Q595" i="2"/>
  <c r="S595" i="2"/>
  <c r="H594" i="2"/>
  <c r="I594" i="2"/>
  <c r="J594" i="2"/>
  <c r="B594" i="2"/>
  <c r="E594" i="2"/>
  <c r="F594" i="2"/>
  <c r="Q594" i="2"/>
  <c r="R594" i="2"/>
  <c r="S594" i="2"/>
  <c r="H593" i="2"/>
  <c r="I593" i="2"/>
  <c r="J593" i="2"/>
  <c r="B593" i="2"/>
  <c r="E593" i="2"/>
  <c r="F593" i="2"/>
  <c r="Q593" i="2"/>
  <c r="R593" i="2"/>
  <c r="S593" i="2"/>
  <c r="P595" i="2"/>
  <c r="P594" i="2"/>
  <c r="P593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76" i="2"/>
  <c r="B592" i="4"/>
  <c r="D592" i="4"/>
  <c r="K592" i="4"/>
  <c r="I592" i="4"/>
  <c r="J592" i="4"/>
  <c r="P592" i="2"/>
  <c r="Q592" i="2"/>
  <c r="R592" i="2"/>
  <c r="N592" i="2"/>
  <c r="O592" i="2"/>
  <c r="H592" i="2"/>
  <c r="J592" i="2"/>
  <c r="B592" i="2"/>
  <c r="E592" i="2"/>
  <c r="F592" i="2"/>
  <c r="S592" i="2"/>
  <c r="B591" i="4"/>
  <c r="D591" i="4"/>
  <c r="K591" i="4"/>
  <c r="I591" i="4"/>
  <c r="J591" i="4"/>
  <c r="P591" i="2"/>
  <c r="Q591" i="2"/>
  <c r="R591" i="2"/>
  <c r="N591" i="2"/>
  <c r="O591" i="2"/>
  <c r="H591" i="2"/>
  <c r="J591" i="2"/>
  <c r="B591" i="2"/>
  <c r="E591" i="2"/>
  <c r="F591" i="2"/>
  <c r="S591" i="2"/>
  <c r="B590" i="4"/>
  <c r="D590" i="4"/>
  <c r="K590" i="4"/>
  <c r="I590" i="4"/>
  <c r="J590" i="4"/>
  <c r="H590" i="2"/>
  <c r="J590" i="2"/>
  <c r="B590" i="2"/>
  <c r="E590" i="2"/>
  <c r="F590" i="2"/>
  <c r="P589" i="2"/>
  <c r="Q589" i="2"/>
  <c r="R589" i="2"/>
  <c r="S589" i="2"/>
  <c r="N589" i="2"/>
  <c r="O589" i="2"/>
  <c r="P590" i="2"/>
  <c r="Q590" i="2"/>
  <c r="R590" i="2"/>
  <c r="S590" i="2"/>
  <c r="N590" i="2"/>
  <c r="O590" i="2"/>
  <c r="B589" i="4"/>
  <c r="D589" i="4"/>
  <c r="K589" i="4"/>
  <c r="I589" i="4"/>
  <c r="J589" i="4"/>
  <c r="H589" i="2"/>
  <c r="J589" i="2"/>
  <c r="B589" i="2"/>
  <c r="E589" i="2"/>
  <c r="F589" i="2"/>
  <c r="B588" i="4"/>
  <c r="D588" i="4"/>
  <c r="K588" i="4"/>
  <c r="I588" i="4"/>
  <c r="J588" i="4"/>
  <c r="P588" i="2"/>
  <c r="Q588" i="2"/>
  <c r="R588" i="2"/>
  <c r="N588" i="2"/>
  <c r="O588" i="2"/>
  <c r="H588" i="2"/>
  <c r="J588" i="2"/>
  <c r="B588" i="2"/>
  <c r="E588" i="2"/>
  <c r="F588" i="2"/>
  <c r="S588" i="2"/>
  <c r="B587" i="4"/>
  <c r="D587" i="4"/>
  <c r="K587" i="4"/>
  <c r="B586" i="4"/>
  <c r="D586" i="4"/>
  <c r="K586" i="4"/>
  <c r="I587" i="4"/>
  <c r="J587" i="4"/>
  <c r="I586" i="4"/>
  <c r="J586" i="4"/>
  <c r="P586" i="2"/>
  <c r="Q586" i="2"/>
  <c r="R586" i="2"/>
  <c r="N586" i="2"/>
  <c r="O586" i="2"/>
  <c r="P587" i="2"/>
  <c r="Q587" i="2"/>
  <c r="R587" i="2"/>
  <c r="N587" i="2"/>
  <c r="O587" i="2"/>
  <c r="H587" i="2"/>
  <c r="J587" i="2"/>
  <c r="B587" i="2"/>
  <c r="E587" i="2"/>
  <c r="F587" i="2"/>
  <c r="S587" i="2"/>
  <c r="H586" i="2"/>
  <c r="J586" i="2"/>
  <c r="B586" i="2"/>
  <c r="E586" i="2"/>
  <c r="F586" i="2"/>
  <c r="S586" i="2"/>
  <c r="AT586" i="2"/>
  <c r="B585" i="4"/>
  <c r="D585" i="4"/>
  <c r="K585" i="4"/>
  <c r="I585" i="4"/>
  <c r="J585" i="4"/>
  <c r="P585" i="2"/>
  <c r="Q585" i="2"/>
  <c r="R585" i="2"/>
  <c r="S585" i="2"/>
  <c r="N585" i="2"/>
  <c r="O585" i="2"/>
  <c r="H585" i="2"/>
  <c r="J585" i="2"/>
  <c r="B585" i="2"/>
  <c r="E585" i="2"/>
  <c r="F585" i="2"/>
  <c r="AT585" i="2"/>
  <c r="B584" i="4"/>
  <c r="D584" i="4"/>
  <c r="K584" i="4"/>
  <c r="I584" i="4"/>
  <c r="J584" i="4"/>
  <c r="P584" i="2"/>
  <c r="Q584" i="2"/>
  <c r="R584" i="2"/>
  <c r="N584" i="2"/>
  <c r="O584" i="2"/>
  <c r="H584" i="2"/>
  <c r="J584" i="2"/>
  <c r="B584" i="2"/>
  <c r="E584" i="2"/>
  <c r="F584" i="2"/>
  <c r="S584" i="2"/>
  <c r="AT584" i="2"/>
  <c r="B583" i="4"/>
  <c r="D583" i="4"/>
  <c r="K583" i="4"/>
  <c r="I583" i="4"/>
  <c r="J583" i="4"/>
  <c r="P583" i="2"/>
  <c r="Q583" i="2"/>
  <c r="R583" i="2"/>
  <c r="N583" i="2"/>
  <c r="O583" i="2"/>
  <c r="H583" i="2"/>
  <c r="J583" i="2"/>
  <c r="B583" i="2"/>
  <c r="E583" i="2"/>
  <c r="F583" i="2"/>
  <c r="S583" i="2"/>
  <c r="AT583" i="2"/>
  <c r="B582" i="4"/>
  <c r="D582" i="4"/>
  <c r="K582" i="4"/>
  <c r="I582" i="4"/>
  <c r="J582" i="4"/>
  <c r="P582" i="2"/>
  <c r="Q582" i="2"/>
  <c r="R582" i="2"/>
  <c r="N582" i="2"/>
  <c r="O582" i="2"/>
  <c r="H582" i="2"/>
  <c r="J582" i="2"/>
  <c r="B582" i="2"/>
  <c r="E582" i="2"/>
  <c r="F582" i="2"/>
  <c r="S582" i="2"/>
  <c r="AT582" i="2"/>
  <c r="B581" i="4"/>
  <c r="D581" i="4"/>
  <c r="K581" i="4"/>
  <c r="B580" i="4"/>
  <c r="D580" i="4"/>
  <c r="K580" i="4"/>
  <c r="B579" i="4"/>
  <c r="D579" i="4"/>
  <c r="K579" i="4"/>
  <c r="I581" i="4"/>
  <c r="J581" i="4"/>
  <c r="I580" i="4"/>
  <c r="J580" i="4"/>
  <c r="I579" i="4"/>
  <c r="J579" i="4"/>
  <c r="P579" i="2"/>
  <c r="Q579" i="2"/>
  <c r="R579" i="2"/>
  <c r="N579" i="2"/>
  <c r="O579" i="2"/>
  <c r="P580" i="2"/>
  <c r="Q580" i="2"/>
  <c r="R580" i="2"/>
  <c r="N580" i="2"/>
  <c r="O580" i="2"/>
  <c r="P581" i="2"/>
  <c r="Q581" i="2"/>
  <c r="R581" i="2"/>
  <c r="N581" i="2"/>
  <c r="O581" i="2"/>
  <c r="H581" i="2"/>
  <c r="J581" i="2"/>
  <c r="B581" i="2"/>
  <c r="E581" i="2"/>
  <c r="F581" i="2"/>
  <c r="S581" i="2"/>
  <c r="H580" i="2"/>
  <c r="J580" i="2"/>
  <c r="B580" i="2"/>
  <c r="E580" i="2"/>
  <c r="F580" i="2"/>
  <c r="S580" i="2"/>
  <c r="H579" i="2"/>
  <c r="J579" i="2"/>
  <c r="B579" i="2"/>
  <c r="E579" i="2"/>
  <c r="F579" i="2"/>
  <c r="S579" i="2"/>
  <c r="AT581" i="2"/>
  <c r="AT580" i="2"/>
  <c r="AT579" i="2"/>
  <c r="B578" i="4"/>
  <c r="D578" i="4"/>
  <c r="K578" i="4"/>
  <c r="I578" i="4"/>
  <c r="J578" i="4"/>
  <c r="R578" i="2"/>
  <c r="N578" i="2"/>
  <c r="O578" i="2"/>
  <c r="B578" i="2"/>
  <c r="AU578" i="2"/>
  <c r="H578" i="2"/>
  <c r="J578" i="2"/>
  <c r="E578" i="2"/>
  <c r="F578" i="2"/>
  <c r="Q578" i="2"/>
  <c r="S578" i="2"/>
  <c r="P578" i="2"/>
  <c r="AT578" i="2"/>
  <c r="B577" i="4"/>
  <c r="D577" i="4"/>
  <c r="K577" i="4"/>
  <c r="I577" i="4"/>
  <c r="J577" i="4"/>
  <c r="R577" i="2"/>
  <c r="N577" i="2"/>
  <c r="O577" i="2"/>
  <c r="B577" i="2"/>
  <c r="AU577" i="2"/>
  <c r="H577" i="2"/>
  <c r="J577" i="2"/>
  <c r="E577" i="2"/>
  <c r="F577" i="2"/>
  <c r="Q577" i="2"/>
  <c r="S577" i="2"/>
  <c r="P577" i="2"/>
  <c r="AT577" i="2"/>
  <c r="B576" i="4"/>
  <c r="D576" i="4"/>
  <c r="K576" i="4"/>
  <c r="I576" i="4"/>
  <c r="J576" i="4"/>
  <c r="R576" i="2"/>
  <c r="N576" i="2"/>
  <c r="O576" i="2"/>
  <c r="B576" i="2"/>
  <c r="AU576" i="2"/>
  <c r="H576" i="2"/>
  <c r="J576" i="2"/>
  <c r="E576" i="2"/>
  <c r="F576" i="2"/>
  <c r="Q576" i="2"/>
  <c r="S576" i="2"/>
  <c r="P576" i="2"/>
  <c r="AT576" i="2"/>
  <c r="B575" i="4"/>
  <c r="D575" i="4"/>
  <c r="K575" i="4"/>
  <c r="I575" i="4"/>
  <c r="J575" i="4"/>
  <c r="I575" i="2"/>
  <c r="R575" i="2"/>
  <c r="N575" i="2"/>
  <c r="O575" i="2"/>
  <c r="B575" i="2"/>
  <c r="AU575" i="2"/>
  <c r="H575" i="2"/>
  <c r="J575" i="2"/>
  <c r="E575" i="2"/>
  <c r="F575" i="2"/>
  <c r="Q575" i="2"/>
  <c r="S575" i="2"/>
  <c r="P575" i="2"/>
  <c r="AT575" i="2"/>
  <c r="B574" i="4"/>
  <c r="D574" i="4"/>
  <c r="K574" i="4"/>
  <c r="B573" i="4"/>
  <c r="D573" i="4"/>
  <c r="K573" i="4"/>
  <c r="I574" i="4"/>
  <c r="J574" i="4"/>
  <c r="I573" i="4"/>
  <c r="J573" i="4"/>
  <c r="R574" i="2"/>
  <c r="N574" i="2"/>
  <c r="O574" i="2"/>
  <c r="AT574" i="2"/>
  <c r="I574" i="2"/>
  <c r="B574" i="2"/>
  <c r="AU574" i="2"/>
  <c r="I573" i="2"/>
  <c r="R573" i="2"/>
  <c r="N573" i="2"/>
  <c r="O573" i="2"/>
  <c r="B573" i="2"/>
  <c r="AU573" i="2"/>
  <c r="H574" i="2"/>
  <c r="J574" i="2"/>
  <c r="E574" i="2"/>
  <c r="F574" i="2"/>
  <c r="Q574" i="2"/>
  <c r="S574" i="2"/>
  <c r="H573" i="2"/>
  <c r="J573" i="2"/>
  <c r="E573" i="2"/>
  <c r="F573" i="2"/>
  <c r="Q573" i="2"/>
  <c r="S573" i="2"/>
  <c r="P574" i="2"/>
  <c r="P573" i="2"/>
  <c r="AT573" i="2"/>
  <c r="B572" i="4"/>
  <c r="D572" i="4"/>
  <c r="K572" i="4"/>
  <c r="I572" i="4"/>
  <c r="J572" i="4"/>
  <c r="I572" i="2"/>
  <c r="R572" i="2"/>
  <c r="N572" i="2"/>
  <c r="O572" i="2"/>
  <c r="B572" i="2"/>
  <c r="AU572" i="2"/>
  <c r="H572" i="2"/>
  <c r="J572" i="2"/>
  <c r="E572" i="2"/>
  <c r="F572" i="2"/>
  <c r="Q572" i="2"/>
  <c r="S572" i="2"/>
  <c r="P572" i="2"/>
  <c r="AT572" i="2"/>
  <c r="B571" i="4"/>
  <c r="D571" i="4"/>
  <c r="K571" i="4"/>
  <c r="I571" i="4"/>
  <c r="J571" i="4"/>
  <c r="I571" i="2"/>
  <c r="R571" i="2"/>
  <c r="N571" i="2"/>
  <c r="O571" i="2"/>
  <c r="B571" i="2"/>
  <c r="AU571" i="2"/>
  <c r="H571" i="2"/>
  <c r="J571" i="2"/>
  <c r="E571" i="2"/>
  <c r="F571" i="2"/>
  <c r="Q571" i="2"/>
  <c r="S571" i="2"/>
  <c r="P571" i="2"/>
  <c r="AT571" i="2"/>
  <c r="B570" i="4"/>
  <c r="D570" i="4"/>
  <c r="K570" i="4"/>
  <c r="B569" i="4"/>
  <c r="D569" i="4"/>
  <c r="K569" i="4"/>
  <c r="I570" i="4"/>
  <c r="J570" i="4"/>
  <c r="I569" i="4"/>
  <c r="J569" i="4"/>
  <c r="I570" i="2"/>
  <c r="R570" i="2"/>
  <c r="N570" i="2"/>
  <c r="O570" i="2"/>
  <c r="B570" i="2"/>
  <c r="AU570" i="2"/>
  <c r="I569" i="2"/>
  <c r="R569" i="2"/>
  <c r="N569" i="2"/>
  <c r="O569" i="2"/>
  <c r="B569" i="2"/>
  <c r="AU569" i="2"/>
  <c r="H570" i="2"/>
  <c r="J570" i="2"/>
  <c r="E570" i="2"/>
  <c r="F570" i="2"/>
  <c r="Q570" i="2"/>
  <c r="S570" i="2"/>
  <c r="H569" i="2"/>
  <c r="J569" i="2"/>
  <c r="E569" i="2"/>
  <c r="F569" i="2"/>
  <c r="Q569" i="2"/>
  <c r="S569" i="2"/>
  <c r="P570" i="2"/>
  <c r="P569" i="2"/>
  <c r="AT570" i="2"/>
  <c r="AT569" i="2"/>
  <c r="B568" i="4"/>
  <c r="D568" i="4"/>
  <c r="K568" i="4"/>
  <c r="I568" i="4"/>
  <c r="J568" i="4"/>
  <c r="I568" i="2"/>
  <c r="R568" i="2"/>
  <c r="N568" i="2"/>
  <c r="O568" i="2"/>
  <c r="B568" i="2"/>
  <c r="AU568" i="2"/>
  <c r="H568" i="2"/>
  <c r="J568" i="2"/>
  <c r="E568" i="2"/>
  <c r="F568" i="2"/>
  <c r="Q568" i="2"/>
  <c r="S568" i="2"/>
  <c r="P568" i="2"/>
  <c r="AT568" i="2"/>
  <c r="B567" i="4"/>
  <c r="D567" i="4"/>
  <c r="K567" i="4"/>
  <c r="B566" i="4"/>
  <c r="D566" i="4"/>
  <c r="K566" i="4"/>
  <c r="I567" i="4"/>
  <c r="J567" i="4"/>
  <c r="I566" i="4"/>
  <c r="J566" i="4"/>
  <c r="I567" i="2"/>
  <c r="R567" i="2"/>
  <c r="N567" i="2"/>
  <c r="O567" i="2"/>
  <c r="H567" i="2"/>
  <c r="B567" i="2"/>
  <c r="AU567" i="2"/>
  <c r="I566" i="2"/>
  <c r="R566" i="2"/>
  <c r="N566" i="2"/>
  <c r="O566" i="2"/>
  <c r="B566" i="2"/>
  <c r="AU566" i="2"/>
  <c r="J567" i="2"/>
  <c r="E567" i="2"/>
  <c r="F567" i="2"/>
  <c r="Q567" i="2"/>
  <c r="S567" i="2"/>
  <c r="H566" i="2"/>
  <c r="J566" i="2"/>
  <c r="E566" i="2"/>
  <c r="F566" i="2"/>
  <c r="Q566" i="2"/>
  <c r="S566" i="2"/>
  <c r="P567" i="2"/>
  <c r="P566" i="2"/>
  <c r="AT567" i="2"/>
  <c r="AT566" i="2"/>
  <c r="I565" i="2"/>
  <c r="R565" i="2"/>
  <c r="N565" i="2"/>
  <c r="O565" i="2"/>
  <c r="B565" i="2"/>
  <c r="AU565" i="2"/>
  <c r="H565" i="2"/>
  <c r="J565" i="2"/>
  <c r="E565" i="2"/>
  <c r="F565" i="2"/>
  <c r="Q565" i="2"/>
  <c r="S565" i="2"/>
  <c r="P565" i="2"/>
  <c r="AT565" i="2"/>
  <c r="B565" i="4"/>
  <c r="D565" i="4"/>
  <c r="K565" i="4"/>
  <c r="I565" i="4"/>
  <c r="J565" i="4"/>
  <c r="B564" i="4"/>
  <c r="D564" i="4"/>
  <c r="K564" i="4"/>
  <c r="I564" i="4"/>
  <c r="J564" i="4"/>
  <c r="I564" i="2"/>
  <c r="R564" i="2"/>
  <c r="N564" i="2"/>
  <c r="O564" i="2"/>
  <c r="B564" i="2"/>
  <c r="AU564" i="2"/>
  <c r="H564" i="2"/>
  <c r="J564" i="2"/>
  <c r="E564" i="2"/>
  <c r="F564" i="2"/>
  <c r="Q564" i="2"/>
  <c r="S564" i="2"/>
  <c r="P564" i="2"/>
  <c r="AT564" i="2"/>
  <c r="B563" i="4"/>
  <c r="D563" i="4"/>
  <c r="K563" i="4"/>
  <c r="I563" i="4"/>
  <c r="J563" i="4"/>
  <c r="I563" i="2"/>
  <c r="R563" i="2"/>
  <c r="Q563" i="2"/>
  <c r="N563" i="2"/>
  <c r="O563" i="2"/>
  <c r="H563" i="2"/>
  <c r="B563" i="2"/>
  <c r="AU563" i="2"/>
  <c r="J563" i="2"/>
  <c r="E563" i="2"/>
  <c r="F563" i="2"/>
  <c r="S563" i="2"/>
  <c r="P563" i="2"/>
  <c r="AT563" i="2"/>
  <c r="B562" i="4"/>
  <c r="D562" i="4"/>
  <c r="K562" i="4"/>
  <c r="I562" i="4"/>
  <c r="J562" i="4"/>
  <c r="B559" i="2"/>
  <c r="AU559" i="2"/>
  <c r="B560" i="2"/>
  <c r="AU560" i="2"/>
  <c r="B561" i="2"/>
  <c r="AU561" i="2"/>
  <c r="I562" i="2"/>
  <c r="B562" i="2"/>
  <c r="R562" i="2"/>
  <c r="N562" i="2"/>
  <c r="AU562" i="2"/>
  <c r="O562" i="2"/>
  <c r="H562" i="2"/>
  <c r="J562" i="2"/>
  <c r="E562" i="2"/>
  <c r="F562" i="2"/>
  <c r="Q562" i="2"/>
  <c r="S562" i="2"/>
  <c r="P562" i="2"/>
  <c r="AT562" i="2"/>
  <c r="B561" i="4"/>
  <c r="D561" i="4"/>
  <c r="K561" i="4"/>
  <c r="I561" i="4"/>
  <c r="J561" i="4"/>
  <c r="I561" i="2"/>
  <c r="R561" i="2"/>
  <c r="N561" i="2"/>
  <c r="O561" i="2"/>
  <c r="H561" i="2"/>
  <c r="J561" i="2"/>
  <c r="E561" i="2"/>
  <c r="F561" i="2"/>
  <c r="Q561" i="2"/>
  <c r="S561" i="2"/>
  <c r="P561" i="2"/>
  <c r="AT561" i="2"/>
  <c r="B560" i="4"/>
  <c r="D560" i="4"/>
  <c r="K560" i="4"/>
  <c r="I560" i="4"/>
  <c r="J560" i="4"/>
  <c r="I560" i="2"/>
  <c r="R560" i="2"/>
  <c r="N560" i="2"/>
  <c r="O560" i="2"/>
  <c r="H560" i="2"/>
  <c r="J560" i="2"/>
  <c r="E560" i="2"/>
  <c r="F560" i="2"/>
  <c r="Q560" i="2"/>
  <c r="S560" i="2"/>
  <c r="P560" i="2"/>
  <c r="AT560" i="2"/>
  <c r="B559" i="4"/>
  <c r="D559" i="4"/>
  <c r="K559" i="4"/>
  <c r="B558" i="4"/>
  <c r="D558" i="4"/>
  <c r="K558" i="4"/>
  <c r="I559" i="4"/>
  <c r="J559" i="4"/>
  <c r="I558" i="4"/>
  <c r="J558" i="4"/>
  <c r="P559" i="2"/>
  <c r="Q559" i="2"/>
  <c r="R559" i="2"/>
  <c r="S559" i="2"/>
  <c r="N559" i="2"/>
  <c r="O559" i="2"/>
  <c r="I559" i="2"/>
  <c r="I558" i="2"/>
  <c r="R558" i="2"/>
  <c r="N558" i="2"/>
  <c r="O558" i="2"/>
  <c r="B558" i="2"/>
  <c r="AU558" i="2"/>
  <c r="H559" i="2"/>
  <c r="J559" i="2"/>
  <c r="E559" i="2"/>
  <c r="F559" i="2"/>
  <c r="H558" i="2"/>
  <c r="J558" i="2"/>
  <c r="E558" i="2"/>
  <c r="F558" i="2"/>
  <c r="Q558" i="2"/>
  <c r="S558" i="2"/>
  <c r="P558" i="2"/>
  <c r="AT559" i="2"/>
  <c r="AT558" i="2"/>
  <c r="B557" i="4"/>
  <c r="D557" i="4"/>
  <c r="K557" i="4"/>
  <c r="I557" i="4"/>
  <c r="J557" i="4"/>
  <c r="I557" i="2"/>
  <c r="R557" i="2"/>
  <c r="N557" i="2"/>
  <c r="O557" i="2"/>
  <c r="B557" i="2"/>
  <c r="AU557" i="2"/>
  <c r="H557" i="2"/>
  <c r="J557" i="2"/>
  <c r="E557" i="2"/>
  <c r="F557" i="2"/>
  <c r="Q557" i="2"/>
  <c r="S557" i="2"/>
  <c r="P557" i="2"/>
  <c r="AT557" i="2"/>
  <c r="I556" i="2"/>
  <c r="R556" i="2"/>
  <c r="N556" i="2"/>
  <c r="O556" i="2"/>
  <c r="B556" i="2"/>
  <c r="AU556" i="2"/>
  <c r="H556" i="2"/>
  <c r="J556" i="2"/>
  <c r="E556" i="2"/>
  <c r="F556" i="2"/>
  <c r="Q556" i="2"/>
  <c r="S556" i="2"/>
  <c r="P556" i="2"/>
  <c r="AT556" i="2"/>
  <c r="B556" i="4"/>
  <c r="D556" i="4"/>
  <c r="K556" i="4"/>
  <c r="I556" i="4"/>
  <c r="J556" i="4"/>
  <c r="B555" i="4"/>
  <c r="D555" i="4"/>
  <c r="K555" i="4"/>
  <c r="I555" i="4"/>
  <c r="J555" i="4"/>
  <c r="I555" i="2"/>
  <c r="R555" i="2"/>
  <c r="N555" i="2"/>
  <c r="O555" i="2"/>
  <c r="B555" i="2"/>
  <c r="AU555" i="2"/>
  <c r="H555" i="2"/>
  <c r="J555" i="2"/>
  <c r="E555" i="2"/>
  <c r="F555" i="2"/>
  <c r="Q555" i="2"/>
  <c r="S555" i="2"/>
  <c r="P555" i="2"/>
  <c r="AT555" i="2"/>
  <c r="I554" i="2"/>
  <c r="R554" i="2"/>
  <c r="N554" i="2"/>
  <c r="O554" i="2"/>
  <c r="B554" i="2"/>
  <c r="AU554" i="2"/>
  <c r="H554" i="2"/>
  <c r="J554" i="2"/>
  <c r="E554" i="2"/>
  <c r="F554" i="2"/>
  <c r="Q554" i="2"/>
  <c r="S554" i="2"/>
  <c r="P554" i="2"/>
  <c r="B554" i="4"/>
  <c r="D554" i="4"/>
  <c r="K554" i="4"/>
  <c r="I554" i="4"/>
  <c r="J554" i="4"/>
  <c r="AT554" i="2"/>
  <c r="B553" i="4"/>
  <c r="D553" i="4"/>
  <c r="K553" i="4"/>
  <c r="I553" i="4"/>
  <c r="J553" i="4"/>
  <c r="I553" i="2"/>
  <c r="R553" i="2"/>
  <c r="N553" i="2"/>
  <c r="O553" i="2"/>
  <c r="B553" i="2"/>
  <c r="AU553" i="2"/>
  <c r="H553" i="2"/>
  <c r="J553" i="2"/>
  <c r="E553" i="2"/>
  <c r="F553" i="2"/>
  <c r="Q553" i="2"/>
  <c r="S553" i="2"/>
  <c r="P553" i="2"/>
  <c r="AT553" i="2"/>
  <c r="I552" i="2"/>
  <c r="R552" i="2"/>
  <c r="N552" i="2"/>
  <c r="O552" i="2"/>
  <c r="B552" i="2"/>
  <c r="AU552" i="2"/>
  <c r="I551" i="2"/>
  <c r="R551" i="2"/>
  <c r="N551" i="2"/>
  <c r="O551" i="2"/>
  <c r="B551" i="2"/>
  <c r="AU551" i="2"/>
  <c r="H552" i="2"/>
  <c r="J552" i="2"/>
  <c r="E552" i="2"/>
  <c r="F552" i="2"/>
  <c r="Q552" i="2"/>
  <c r="S552" i="2"/>
  <c r="H551" i="2"/>
  <c r="J551" i="2"/>
  <c r="E551" i="2"/>
  <c r="F551" i="2"/>
  <c r="Q551" i="2"/>
  <c r="S551" i="2"/>
  <c r="P552" i="2"/>
  <c r="P551" i="2"/>
  <c r="AT552" i="2"/>
  <c r="AT551" i="2"/>
  <c r="B552" i="4"/>
  <c r="D552" i="4"/>
  <c r="K552" i="4"/>
  <c r="B551" i="4"/>
  <c r="D551" i="4"/>
  <c r="K551" i="4"/>
  <c r="I552" i="4"/>
  <c r="J552" i="4"/>
  <c r="I551" i="4"/>
  <c r="J551" i="4"/>
  <c r="B550" i="4"/>
  <c r="D550" i="4"/>
  <c r="K550" i="4"/>
  <c r="I550" i="4"/>
  <c r="J550" i="4"/>
  <c r="I550" i="2"/>
  <c r="R550" i="2"/>
  <c r="N550" i="2"/>
  <c r="O550" i="2"/>
  <c r="B550" i="2"/>
  <c r="AU550" i="2"/>
  <c r="H550" i="2"/>
  <c r="J550" i="2"/>
  <c r="E550" i="2"/>
  <c r="F550" i="2"/>
  <c r="Q550" i="2"/>
  <c r="S550" i="2"/>
  <c r="P550" i="2"/>
  <c r="AT550" i="2"/>
  <c r="B549" i="4"/>
  <c r="D549" i="4"/>
  <c r="K549" i="4"/>
  <c r="I549" i="4"/>
  <c r="J549" i="4"/>
  <c r="P549" i="2"/>
  <c r="Q549" i="2"/>
  <c r="R549" i="2"/>
  <c r="S549" i="2"/>
  <c r="N549" i="2"/>
  <c r="O549" i="2"/>
  <c r="I549" i="2"/>
  <c r="B549" i="2"/>
  <c r="AU549" i="2"/>
  <c r="H549" i="2"/>
  <c r="J549" i="2"/>
  <c r="E549" i="2"/>
  <c r="F549" i="2"/>
  <c r="AT549" i="2"/>
  <c r="B548" i="4"/>
  <c r="D548" i="4"/>
  <c r="K548" i="4"/>
  <c r="I548" i="4"/>
  <c r="J548" i="4"/>
  <c r="P548" i="2"/>
  <c r="Q548" i="2"/>
  <c r="R548" i="2"/>
  <c r="S548" i="2"/>
  <c r="N548" i="2"/>
  <c r="O548" i="2"/>
  <c r="I548" i="2"/>
  <c r="B548" i="2"/>
  <c r="AU548" i="2"/>
  <c r="H548" i="2"/>
  <c r="J548" i="2"/>
  <c r="E548" i="2"/>
  <c r="F548" i="2"/>
  <c r="AT548" i="2"/>
  <c r="B547" i="4"/>
  <c r="D547" i="4"/>
  <c r="K547" i="4"/>
  <c r="I547" i="4"/>
  <c r="J547" i="4"/>
  <c r="B546" i="2"/>
  <c r="AU546" i="2"/>
  <c r="I547" i="2"/>
  <c r="B547" i="2"/>
  <c r="R547" i="2"/>
  <c r="N547" i="2"/>
  <c r="AU547" i="2"/>
  <c r="O547" i="2"/>
  <c r="H547" i="2"/>
  <c r="J547" i="2"/>
  <c r="E547" i="2"/>
  <c r="F547" i="2"/>
  <c r="Q547" i="2"/>
  <c r="S547" i="2"/>
  <c r="P547" i="2"/>
  <c r="AT547" i="2"/>
  <c r="I546" i="2"/>
  <c r="E546" i="2"/>
  <c r="F546" i="2"/>
  <c r="H546" i="2"/>
  <c r="J546" i="2"/>
  <c r="P546" i="2"/>
  <c r="Q546" i="2"/>
  <c r="R546" i="2"/>
  <c r="S546" i="2"/>
  <c r="N546" i="2"/>
  <c r="O546" i="2"/>
  <c r="I545" i="2"/>
  <c r="R545" i="2"/>
  <c r="N545" i="2"/>
  <c r="O545" i="2"/>
  <c r="B545" i="2"/>
  <c r="AU545" i="2"/>
  <c r="H545" i="2"/>
  <c r="J545" i="2"/>
  <c r="E545" i="2"/>
  <c r="F545" i="2"/>
  <c r="Q545" i="2"/>
  <c r="S545" i="2"/>
  <c r="P545" i="2"/>
  <c r="AT546" i="2"/>
  <c r="AT545" i="2"/>
  <c r="B546" i="4"/>
  <c r="D546" i="4"/>
  <c r="K546" i="4"/>
  <c r="B545" i="4"/>
  <c r="D545" i="4"/>
  <c r="K545" i="4"/>
  <c r="I546" i="4"/>
  <c r="J546" i="4"/>
  <c r="I545" i="4"/>
  <c r="J545" i="4"/>
  <c r="B544" i="4"/>
  <c r="D544" i="4"/>
  <c r="K544" i="4"/>
  <c r="I544" i="4"/>
  <c r="J544" i="4"/>
  <c r="I544" i="2"/>
  <c r="R544" i="2"/>
  <c r="N544" i="2"/>
  <c r="O544" i="2"/>
  <c r="B544" i="2"/>
  <c r="AU544" i="2"/>
  <c r="H544" i="2"/>
  <c r="J544" i="2"/>
  <c r="E544" i="2"/>
  <c r="F544" i="2"/>
  <c r="Q544" i="2"/>
  <c r="S544" i="2"/>
  <c r="P544" i="2"/>
  <c r="AT544" i="2"/>
  <c r="B543" i="4"/>
  <c r="D543" i="4"/>
  <c r="K543" i="4"/>
  <c r="I543" i="4"/>
  <c r="J543" i="4"/>
  <c r="I543" i="2"/>
  <c r="R543" i="2"/>
  <c r="N543" i="2"/>
  <c r="O543" i="2"/>
  <c r="B543" i="2"/>
  <c r="AU543" i="2"/>
  <c r="H543" i="2"/>
  <c r="J543" i="2"/>
  <c r="E543" i="2"/>
  <c r="F543" i="2"/>
  <c r="Q543" i="2"/>
  <c r="S543" i="2"/>
  <c r="P543" i="2"/>
  <c r="AT543" i="2"/>
  <c r="B542" i="4"/>
  <c r="D542" i="4"/>
  <c r="K542" i="4"/>
  <c r="I542" i="4"/>
  <c r="J542" i="4"/>
  <c r="R542" i="2"/>
  <c r="N542" i="2"/>
  <c r="O542" i="2"/>
  <c r="I542" i="2"/>
  <c r="B542" i="2"/>
  <c r="AU542" i="2"/>
  <c r="H542" i="2"/>
  <c r="J542" i="2"/>
  <c r="E542" i="2"/>
  <c r="F542" i="2"/>
  <c r="Q542" i="2"/>
  <c r="S542" i="2"/>
  <c r="P542" i="2"/>
  <c r="AT542" i="2"/>
  <c r="I541" i="2"/>
  <c r="R541" i="2"/>
  <c r="N541" i="2"/>
  <c r="O541" i="2"/>
  <c r="B541" i="2"/>
  <c r="AU541" i="2"/>
  <c r="I540" i="2"/>
  <c r="R540" i="2"/>
  <c r="N540" i="2"/>
  <c r="O540" i="2"/>
  <c r="B540" i="2"/>
  <c r="AU540" i="2"/>
  <c r="H541" i="2"/>
  <c r="J541" i="2"/>
  <c r="E541" i="2"/>
  <c r="F541" i="2"/>
  <c r="Q541" i="2"/>
  <c r="S541" i="2"/>
  <c r="H540" i="2"/>
  <c r="J540" i="2"/>
  <c r="E540" i="2"/>
  <c r="F540" i="2"/>
  <c r="Q540" i="2"/>
  <c r="S540" i="2"/>
  <c r="P541" i="2"/>
  <c r="P540" i="2"/>
  <c r="AT541" i="2"/>
  <c r="AT540" i="2"/>
  <c r="B541" i="4"/>
  <c r="D541" i="4"/>
  <c r="K541" i="4"/>
  <c r="I541" i="4"/>
  <c r="J541" i="4"/>
  <c r="B540" i="4"/>
  <c r="D540" i="4"/>
  <c r="K540" i="4"/>
  <c r="I540" i="4"/>
  <c r="J540" i="4"/>
  <c r="B539" i="4"/>
  <c r="D539" i="4"/>
  <c r="K539" i="4"/>
  <c r="I539" i="4"/>
  <c r="J539" i="4"/>
  <c r="I538" i="4"/>
  <c r="J538" i="4"/>
  <c r="B538" i="4"/>
  <c r="D538" i="4"/>
  <c r="K538" i="4"/>
  <c r="B537" i="4"/>
  <c r="D537" i="4"/>
  <c r="H536" i="2"/>
  <c r="I536" i="2"/>
  <c r="J536" i="2"/>
  <c r="B536" i="2"/>
  <c r="Q536" i="2"/>
  <c r="R536" i="2"/>
  <c r="S536" i="2"/>
  <c r="N536" i="2"/>
  <c r="AU536" i="2"/>
  <c r="I537" i="2"/>
  <c r="B537" i="2"/>
  <c r="R537" i="2"/>
  <c r="N537" i="2"/>
  <c r="AU537" i="2"/>
  <c r="I538" i="2"/>
  <c r="B538" i="2"/>
  <c r="R538" i="2"/>
  <c r="N538" i="2"/>
  <c r="AU538" i="2"/>
  <c r="I539" i="2"/>
  <c r="B539" i="2"/>
  <c r="R539" i="2"/>
  <c r="N539" i="2"/>
  <c r="AU539" i="2"/>
  <c r="AT539" i="2"/>
  <c r="S539" i="2"/>
  <c r="Q537" i="2"/>
  <c r="Q538" i="2"/>
  <c r="Q539" i="2"/>
  <c r="P539" i="2"/>
  <c r="O536" i="2"/>
  <c r="O537" i="2"/>
  <c r="O538" i="2"/>
  <c r="O539" i="2"/>
  <c r="J537" i="2"/>
  <c r="J538" i="2"/>
  <c r="J539" i="2"/>
  <c r="E539" i="2"/>
  <c r="F539" i="2"/>
  <c r="H539" i="2"/>
  <c r="H538" i="2"/>
  <c r="E538" i="2"/>
  <c r="F538" i="2"/>
  <c r="S538" i="2"/>
  <c r="H537" i="2"/>
  <c r="P538" i="2"/>
  <c r="P537" i="2"/>
  <c r="P536" i="2"/>
  <c r="AT538" i="2"/>
  <c r="AT537" i="2"/>
  <c r="AT536" i="2"/>
  <c r="J537" i="4"/>
  <c r="K537" i="4"/>
  <c r="E537" i="2"/>
  <c r="F537" i="2"/>
  <c r="E536" i="2"/>
  <c r="F536" i="2"/>
  <c r="B536" i="4"/>
  <c r="D536" i="4"/>
  <c r="K536" i="4"/>
  <c r="I537" i="4"/>
  <c r="I536" i="4"/>
  <c r="S537" i="2"/>
  <c r="J536" i="4"/>
  <c r="B535" i="4"/>
  <c r="D535" i="4"/>
  <c r="K535" i="4"/>
  <c r="I535" i="4"/>
  <c r="J535" i="4"/>
  <c r="I535" i="2"/>
  <c r="R535" i="2"/>
  <c r="N535" i="2"/>
  <c r="O535" i="2"/>
  <c r="B535" i="2"/>
  <c r="AU535" i="2"/>
  <c r="H535" i="2"/>
  <c r="J535" i="2"/>
  <c r="E535" i="2"/>
  <c r="F535" i="2"/>
  <c r="Q535" i="2"/>
  <c r="S535" i="2"/>
  <c r="P535" i="2"/>
  <c r="AT535" i="2"/>
  <c r="B534" i="4"/>
  <c r="D534" i="4"/>
  <c r="K534" i="4"/>
  <c r="I534" i="4"/>
  <c r="J534" i="4"/>
  <c r="I534" i="2"/>
  <c r="R534" i="2"/>
  <c r="N534" i="2"/>
  <c r="O534" i="2"/>
  <c r="B534" i="2"/>
  <c r="AU534" i="2"/>
  <c r="H534" i="2"/>
  <c r="J534" i="2"/>
  <c r="E534" i="2"/>
  <c r="F534" i="2"/>
  <c r="Q534" i="2"/>
  <c r="S534" i="2"/>
  <c r="P534" i="2"/>
  <c r="AT534" i="2"/>
  <c r="B533" i="4"/>
  <c r="D533" i="4"/>
  <c r="K533" i="4"/>
  <c r="I533" i="4"/>
  <c r="J533" i="4"/>
  <c r="I533" i="2"/>
  <c r="R533" i="2"/>
  <c r="N533" i="2"/>
  <c r="O533" i="2"/>
  <c r="B533" i="2"/>
  <c r="AU533" i="2"/>
  <c r="H533" i="2"/>
  <c r="J533" i="2"/>
  <c r="E533" i="2"/>
  <c r="F533" i="2"/>
  <c r="Q533" i="2"/>
  <c r="S533" i="2"/>
  <c r="P533" i="2"/>
  <c r="AT533" i="2"/>
  <c r="B532" i="4"/>
  <c r="D532" i="4"/>
  <c r="K532" i="4"/>
  <c r="I532" i="4"/>
  <c r="J532" i="4"/>
  <c r="I532" i="2"/>
  <c r="R532" i="2"/>
  <c r="N532" i="2"/>
  <c r="O532" i="2"/>
  <c r="B532" i="2"/>
  <c r="AU532" i="2"/>
  <c r="H532" i="2"/>
  <c r="J532" i="2"/>
  <c r="E532" i="2"/>
  <c r="F532" i="2"/>
  <c r="Q532" i="2"/>
  <c r="S532" i="2"/>
  <c r="P532" i="2"/>
  <c r="AT532" i="2"/>
  <c r="I531" i="2"/>
  <c r="R531" i="2"/>
  <c r="N531" i="2"/>
  <c r="O531" i="2"/>
  <c r="B531" i="2"/>
  <c r="AU531" i="2"/>
  <c r="I530" i="2"/>
  <c r="R530" i="2"/>
  <c r="N530" i="2"/>
  <c r="O530" i="2"/>
  <c r="B530" i="2"/>
  <c r="AU530" i="2"/>
  <c r="H531" i="2"/>
  <c r="J531" i="2"/>
  <c r="E531" i="2"/>
  <c r="F531" i="2"/>
  <c r="Q531" i="2"/>
  <c r="S531" i="2"/>
  <c r="H530" i="2"/>
  <c r="J530" i="2"/>
  <c r="E530" i="2"/>
  <c r="F530" i="2"/>
  <c r="Q530" i="2"/>
  <c r="S530" i="2"/>
  <c r="P531" i="2"/>
  <c r="P530" i="2"/>
  <c r="B531" i="4"/>
  <c r="D531" i="4"/>
  <c r="K531" i="4"/>
  <c r="B530" i="4"/>
  <c r="D530" i="4"/>
  <c r="K530" i="4"/>
  <c r="I531" i="4"/>
  <c r="J531" i="4"/>
  <c r="I530" i="4"/>
  <c r="J530" i="4"/>
  <c r="AT531" i="2"/>
  <c r="AT530" i="2"/>
  <c r="B529" i="4"/>
  <c r="D529" i="4"/>
  <c r="K529" i="4"/>
  <c r="I529" i="4"/>
  <c r="J529" i="4"/>
  <c r="I529" i="2"/>
  <c r="R529" i="2"/>
  <c r="N529" i="2"/>
  <c r="O529" i="2"/>
  <c r="B529" i="2"/>
  <c r="AU529" i="2"/>
  <c r="H529" i="2"/>
  <c r="J529" i="2"/>
  <c r="E529" i="2"/>
  <c r="F529" i="2"/>
  <c r="Q529" i="2"/>
  <c r="S529" i="2"/>
  <c r="P529" i="2"/>
  <c r="AT529" i="2"/>
  <c r="B528" i="4"/>
  <c r="D528" i="4"/>
  <c r="K528" i="4"/>
  <c r="I528" i="4"/>
  <c r="J528" i="4"/>
  <c r="I528" i="2"/>
  <c r="R528" i="2"/>
  <c r="N528" i="2"/>
  <c r="O528" i="2"/>
  <c r="B528" i="2"/>
  <c r="AU528" i="2"/>
  <c r="H528" i="2"/>
  <c r="J528" i="2"/>
  <c r="E528" i="2"/>
  <c r="F528" i="2"/>
  <c r="Q528" i="2"/>
  <c r="S528" i="2"/>
  <c r="P528" i="2"/>
  <c r="AT528" i="2"/>
  <c r="B527" i="4"/>
  <c r="D527" i="4"/>
  <c r="K527" i="4"/>
  <c r="I527" i="4"/>
  <c r="J527" i="4"/>
  <c r="I527" i="2"/>
  <c r="R527" i="2"/>
  <c r="N527" i="2"/>
  <c r="O527" i="2"/>
  <c r="B527" i="2"/>
  <c r="AU527" i="2"/>
  <c r="H527" i="2"/>
  <c r="J527" i="2"/>
  <c r="E527" i="2"/>
  <c r="F527" i="2"/>
  <c r="Q527" i="2"/>
  <c r="S527" i="2"/>
  <c r="P527" i="2"/>
  <c r="AT527" i="2"/>
  <c r="I526" i="2"/>
  <c r="R526" i="2"/>
  <c r="N526" i="2"/>
  <c r="O526" i="2"/>
  <c r="B526" i="2"/>
  <c r="AU526" i="2"/>
  <c r="H526" i="2"/>
  <c r="J526" i="2"/>
  <c r="E526" i="2"/>
  <c r="F526" i="2"/>
  <c r="Q526" i="2"/>
  <c r="S526" i="2"/>
  <c r="P526" i="2"/>
  <c r="B526" i="4"/>
  <c r="D526" i="4"/>
  <c r="K526" i="4"/>
  <c r="I526" i="4"/>
  <c r="J526" i="4"/>
  <c r="AT526" i="2"/>
  <c r="B525" i="4"/>
  <c r="D525" i="4"/>
  <c r="K525" i="4"/>
  <c r="I525" i="4"/>
  <c r="J525" i="4"/>
  <c r="I525" i="2"/>
  <c r="R525" i="2"/>
  <c r="N525" i="2"/>
  <c r="O525" i="2"/>
  <c r="B525" i="2"/>
  <c r="AU525" i="2"/>
  <c r="H525" i="2"/>
  <c r="J525" i="2"/>
  <c r="E525" i="2"/>
  <c r="F525" i="2"/>
  <c r="Q525" i="2"/>
  <c r="S525" i="2"/>
  <c r="P525" i="2"/>
  <c r="AT525" i="2"/>
  <c r="B523" i="4"/>
  <c r="D523" i="4"/>
  <c r="B524" i="4"/>
  <c r="D524" i="4"/>
  <c r="K523" i="4"/>
  <c r="K524" i="4"/>
  <c r="I524" i="4"/>
  <c r="J524" i="4"/>
  <c r="I523" i="4"/>
  <c r="J523" i="4"/>
  <c r="I524" i="2"/>
  <c r="I523" i="2"/>
  <c r="J524" i="2"/>
  <c r="J523" i="2"/>
  <c r="S524" i="2"/>
  <c r="R524" i="2"/>
  <c r="N524" i="2"/>
  <c r="O524" i="2"/>
  <c r="B524" i="2"/>
  <c r="AU524" i="2"/>
  <c r="S523" i="2"/>
  <c r="N523" i="2"/>
  <c r="O523" i="2"/>
  <c r="B523" i="2"/>
  <c r="AU523" i="2"/>
  <c r="R523" i="2"/>
  <c r="H524" i="2"/>
  <c r="Q524" i="2"/>
  <c r="H523" i="2"/>
  <c r="Q523" i="2"/>
  <c r="P524" i="2"/>
  <c r="P523" i="2"/>
  <c r="AT524" i="2"/>
  <c r="AT523" i="2"/>
  <c r="E524" i="2"/>
  <c r="F524" i="2"/>
  <c r="E523" i="2"/>
  <c r="F523" i="2"/>
  <c r="B522" i="4"/>
  <c r="D522" i="4"/>
  <c r="K522" i="4"/>
  <c r="I522" i="4"/>
  <c r="J522" i="4"/>
  <c r="I522" i="2"/>
  <c r="R522" i="2"/>
  <c r="N522" i="2"/>
  <c r="O522" i="2"/>
  <c r="B522" i="2"/>
  <c r="AU522" i="2"/>
  <c r="H522" i="2"/>
  <c r="J522" i="2"/>
  <c r="E522" i="2"/>
  <c r="F522" i="2"/>
  <c r="Q522" i="2"/>
  <c r="S522" i="2"/>
  <c r="P522" i="2"/>
  <c r="AT522" i="2"/>
  <c r="B521" i="4"/>
  <c r="D521" i="4"/>
  <c r="K521" i="4"/>
  <c r="I521" i="4"/>
  <c r="J521" i="4"/>
  <c r="I521" i="2"/>
  <c r="R521" i="2"/>
  <c r="N521" i="2"/>
  <c r="O521" i="2"/>
  <c r="B521" i="2"/>
  <c r="AU521" i="2"/>
  <c r="H521" i="2"/>
  <c r="J521" i="2"/>
  <c r="E521" i="2"/>
  <c r="F521" i="2"/>
  <c r="Q521" i="2"/>
  <c r="S521" i="2"/>
  <c r="P521" i="2"/>
  <c r="AT521" i="2"/>
  <c r="B520" i="4"/>
  <c r="D520" i="4"/>
  <c r="K520" i="4"/>
  <c r="I520" i="4"/>
  <c r="J520" i="4"/>
  <c r="I520" i="2"/>
  <c r="R520" i="2"/>
  <c r="N520" i="2"/>
  <c r="O520" i="2"/>
  <c r="B520" i="2"/>
  <c r="AU520" i="2"/>
  <c r="H520" i="2"/>
  <c r="J520" i="2"/>
  <c r="E520" i="2"/>
  <c r="F520" i="2"/>
  <c r="Q520" i="2"/>
  <c r="S520" i="2"/>
  <c r="P520" i="2"/>
  <c r="AT520" i="2"/>
  <c r="B519" i="4"/>
  <c r="D519" i="4"/>
  <c r="K519" i="4"/>
  <c r="I519" i="4"/>
  <c r="J519" i="4"/>
  <c r="I519" i="2"/>
  <c r="R519" i="2"/>
  <c r="N519" i="2"/>
  <c r="O519" i="2"/>
  <c r="B519" i="2"/>
  <c r="AU519" i="2"/>
  <c r="H519" i="2"/>
  <c r="J519" i="2"/>
  <c r="E519" i="2"/>
  <c r="F519" i="2"/>
  <c r="Q519" i="2"/>
  <c r="S519" i="2"/>
  <c r="P519" i="2"/>
  <c r="AT519" i="2"/>
  <c r="B518" i="4"/>
  <c r="D518" i="4"/>
  <c r="K518" i="4"/>
  <c r="I518" i="4"/>
  <c r="J518" i="4"/>
  <c r="I518" i="2"/>
  <c r="R518" i="2"/>
  <c r="N518" i="2"/>
  <c r="O518" i="2"/>
  <c r="B518" i="2"/>
  <c r="AU518" i="2"/>
  <c r="H518" i="2"/>
  <c r="J518" i="2"/>
  <c r="E518" i="2"/>
  <c r="F518" i="2"/>
  <c r="Q518" i="2"/>
  <c r="S518" i="2"/>
  <c r="P518" i="2"/>
  <c r="AT518" i="2"/>
  <c r="B517" i="4"/>
  <c r="D517" i="4"/>
  <c r="K517" i="4"/>
  <c r="I517" i="4"/>
  <c r="J517" i="4"/>
  <c r="I517" i="2"/>
  <c r="R517" i="2"/>
  <c r="N517" i="2"/>
  <c r="O517" i="2"/>
  <c r="B517" i="2"/>
  <c r="AU517" i="2"/>
  <c r="H517" i="2"/>
  <c r="J517" i="2"/>
  <c r="E517" i="2"/>
  <c r="F517" i="2"/>
  <c r="Q517" i="2"/>
  <c r="S517" i="2"/>
  <c r="P517" i="2"/>
  <c r="AT517" i="2"/>
  <c r="B516" i="4"/>
  <c r="D516" i="4"/>
  <c r="K516" i="4"/>
  <c r="I516" i="4"/>
  <c r="J516" i="4"/>
  <c r="I516" i="2"/>
  <c r="R516" i="2"/>
  <c r="N516" i="2"/>
  <c r="O516" i="2"/>
  <c r="B516" i="2"/>
  <c r="AU516" i="2"/>
  <c r="H516" i="2"/>
  <c r="J516" i="2"/>
  <c r="E516" i="2"/>
  <c r="F516" i="2"/>
  <c r="Q516" i="2"/>
  <c r="S516" i="2"/>
  <c r="P516" i="2"/>
  <c r="AT516" i="2"/>
  <c r="B515" i="4"/>
  <c r="D515" i="4"/>
  <c r="K515" i="4"/>
  <c r="I515" i="4"/>
  <c r="J515" i="4"/>
  <c r="I515" i="2"/>
  <c r="R515" i="2"/>
  <c r="N515" i="2"/>
  <c r="O515" i="2"/>
  <c r="B515" i="2"/>
  <c r="AU515" i="2"/>
  <c r="H515" i="2"/>
  <c r="J515" i="2"/>
  <c r="E515" i="2"/>
  <c r="F515" i="2"/>
  <c r="Q515" i="2"/>
  <c r="S515" i="2"/>
  <c r="P515" i="2"/>
  <c r="AT515" i="2"/>
  <c r="B514" i="4"/>
  <c r="D514" i="4"/>
  <c r="K514" i="4"/>
  <c r="I514" i="4"/>
  <c r="J514" i="4"/>
  <c r="I514" i="2"/>
  <c r="R514" i="2"/>
  <c r="N514" i="2"/>
  <c r="O514" i="2"/>
  <c r="B514" i="2"/>
  <c r="AU514" i="2"/>
  <c r="H514" i="2"/>
  <c r="J514" i="2"/>
  <c r="E514" i="2"/>
  <c r="F514" i="2"/>
  <c r="Q514" i="2"/>
  <c r="S514" i="2"/>
  <c r="P514" i="2"/>
  <c r="AT514" i="2"/>
  <c r="B513" i="4"/>
  <c r="D513" i="4"/>
  <c r="K513" i="4"/>
  <c r="I513" i="4"/>
  <c r="J513" i="4"/>
  <c r="I513" i="2"/>
  <c r="R513" i="2"/>
  <c r="N513" i="2"/>
  <c r="O513" i="2"/>
  <c r="B513" i="2"/>
  <c r="AU513" i="2"/>
  <c r="H513" i="2"/>
  <c r="J513" i="2"/>
  <c r="E513" i="2"/>
  <c r="F513" i="2"/>
  <c r="Q513" i="2"/>
  <c r="S513" i="2"/>
  <c r="P513" i="2"/>
  <c r="AT513" i="2"/>
  <c r="B512" i="4"/>
  <c r="D512" i="4"/>
  <c r="K512" i="4"/>
  <c r="I512" i="4"/>
  <c r="J512" i="4"/>
  <c r="I512" i="2"/>
  <c r="R512" i="2"/>
  <c r="N512" i="2"/>
  <c r="O512" i="2"/>
  <c r="B512" i="2"/>
  <c r="AU512" i="2"/>
  <c r="H512" i="2"/>
  <c r="J512" i="2"/>
  <c r="E512" i="2"/>
  <c r="F512" i="2"/>
  <c r="Q512" i="2"/>
  <c r="S512" i="2"/>
  <c r="P512" i="2"/>
  <c r="AT512" i="2"/>
  <c r="B511" i="4"/>
  <c r="D511" i="4"/>
  <c r="K511" i="4"/>
  <c r="I511" i="4"/>
  <c r="J511" i="4"/>
  <c r="I511" i="2"/>
  <c r="R511" i="2"/>
  <c r="N511" i="2"/>
  <c r="O511" i="2"/>
  <c r="B511" i="2"/>
  <c r="AU511" i="2"/>
  <c r="H511" i="2"/>
  <c r="J511" i="2"/>
  <c r="E511" i="2"/>
  <c r="F511" i="2"/>
  <c r="Q511" i="2"/>
  <c r="S511" i="2"/>
  <c r="P511" i="2"/>
  <c r="AT511" i="2"/>
  <c r="B510" i="4"/>
  <c r="D510" i="4"/>
  <c r="K510" i="4"/>
  <c r="I510" i="4"/>
  <c r="J510" i="4"/>
  <c r="I510" i="2"/>
  <c r="R510" i="2"/>
  <c r="N510" i="2"/>
  <c r="O510" i="2"/>
  <c r="B510" i="2"/>
  <c r="AU510" i="2"/>
  <c r="H510" i="2"/>
  <c r="J510" i="2"/>
  <c r="E510" i="2"/>
  <c r="F510" i="2"/>
  <c r="Q510" i="2"/>
  <c r="S510" i="2"/>
  <c r="P510" i="2"/>
  <c r="AT510" i="2"/>
  <c r="B509" i="4"/>
  <c r="D509" i="4"/>
  <c r="K509" i="4"/>
  <c r="I509" i="4"/>
  <c r="J509" i="4"/>
  <c r="I509" i="2"/>
  <c r="R509" i="2"/>
  <c r="N509" i="2"/>
  <c r="O509" i="2"/>
  <c r="B509" i="2"/>
  <c r="AU509" i="2"/>
  <c r="H509" i="2"/>
  <c r="J509" i="2"/>
  <c r="E509" i="2"/>
  <c r="F509" i="2"/>
  <c r="Q509" i="2"/>
  <c r="S509" i="2"/>
  <c r="P509" i="2"/>
  <c r="AT509" i="2"/>
  <c r="B508" i="4"/>
  <c r="D508" i="4"/>
  <c r="K508" i="4"/>
  <c r="I508" i="4"/>
  <c r="J508" i="4"/>
  <c r="I508" i="2"/>
  <c r="J508" i="2"/>
  <c r="S508" i="2"/>
  <c r="R508" i="2"/>
  <c r="N508" i="2"/>
  <c r="O508" i="2"/>
  <c r="B508" i="2"/>
  <c r="AU508" i="2"/>
  <c r="H508" i="2"/>
  <c r="Q508" i="2"/>
  <c r="P508" i="2"/>
  <c r="AT508" i="2"/>
  <c r="E508" i="2"/>
  <c r="F508" i="2"/>
  <c r="AU504" i="2"/>
  <c r="AU505" i="2"/>
  <c r="AU506" i="2"/>
  <c r="AU507" i="2"/>
  <c r="B507" i="4"/>
  <c r="D507" i="4"/>
  <c r="K507" i="4"/>
  <c r="I507" i="4"/>
  <c r="J507" i="4"/>
  <c r="R507" i="2"/>
  <c r="N507" i="2"/>
  <c r="O507" i="2"/>
  <c r="I507" i="2"/>
  <c r="J507" i="2"/>
  <c r="S507" i="2"/>
  <c r="H507" i="2"/>
  <c r="Q507" i="2"/>
  <c r="P507" i="2"/>
  <c r="AT507" i="2"/>
  <c r="B507" i="2"/>
  <c r="E507" i="2"/>
  <c r="F507" i="2"/>
  <c r="B506" i="4"/>
  <c r="D506" i="4"/>
  <c r="K506" i="4"/>
  <c r="B505" i="4"/>
  <c r="D505" i="4"/>
  <c r="K505" i="4"/>
  <c r="I506" i="4"/>
  <c r="J506" i="4"/>
  <c r="I505" i="4"/>
  <c r="J505" i="4"/>
  <c r="R506" i="2"/>
  <c r="N506" i="2"/>
  <c r="O506" i="2"/>
  <c r="J506" i="2"/>
  <c r="J505" i="2"/>
  <c r="S506" i="2"/>
  <c r="S505" i="2"/>
  <c r="N505" i="2"/>
  <c r="O505" i="2"/>
  <c r="I506" i="2"/>
  <c r="I505" i="2"/>
  <c r="R505" i="2"/>
  <c r="H506" i="2"/>
  <c r="Q506" i="2"/>
  <c r="H505" i="2"/>
  <c r="Q505" i="2"/>
  <c r="P506" i="2"/>
  <c r="P505" i="2"/>
  <c r="AT506" i="2"/>
  <c r="AT505" i="2"/>
  <c r="B506" i="2"/>
  <c r="E506" i="2"/>
  <c r="F506" i="2"/>
  <c r="B505" i="2"/>
  <c r="E505" i="2"/>
  <c r="F505" i="2"/>
  <c r="B504" i="4"/>
  <c r="D504" i="4"/>
  <c r="K504" i="4"/>
  <c r="B503" i="4"/>
  <c r="D503" i="4"/>
  <c r="K503" i="4"/>
  <c r="I504" i="4"/>
  <c r="J504" i="4"/>
  <c r="I503" i="4"/>
  <c r="J503" i="4"/>
  <c r="P504" i="2"/>
  <c r="N504" i="2"/>
  <c r="O504" i="2"/>
  <c r="I504" i="2"/>
  <c r="S504" i="2"/>
  <c r="J504" i="2"/>
  <c r="J503" i="2"/>
  <c r="S503" i="2"/>
  <c r="N503" i="2"/>
  <c r="O503" i="2"/>
  <c r="I503" i="2"/>
  <c r="B503" i="2"/>
  <c r="AU503" i="2"/>
  <c r="R504" i="2"/>
  <c r="R503" i="2"/>
  <c r="H504" i="2"/>
  <c r="Q504" i="2"/>
  <c r="H503" i="2"/>
  <c r="Q503" i="2"/>
  <c r="P503" i="2"/>
  <c r="AT504" i="2"/>
  <c r="AT503" i="2"/>
  <c r="B504" i="2"/>
  <c r="E504" i="2"/>
  <c r="F504" i="2"/>
  <c r="E503" i="2"/>
  <c r="F503" i="2"/>
  <c r="B502" i="4"/>
  <c r="D502" i="4"/>
  <c r="K502" i="4"/>
  <c r="I502" i="4"/>
  <c r="J502" i="4"/>
  <c r="I502" i="2"/>
  <c r="J502" i="2"/>
  <c r="S502" i="2"/>
  <c r="N502" i="2"/>
  <c r="O502" i="2"/>
  <c r="B502" i="2"/>
  <c r="AU502" i="2"/>
  <c r="R502" i="2"/>
  <c r="H502" i="2"/>
  <c r="Q502" i="2"/>
  <c r="P502" i="2"/>
  <c r="AT502" i="2"/>
  <c r="E502" i="2"/>
  <c r="F502" i="2"/>
  <c r="B501" i="4"/>
  <c r="D501" i="4"/>
  <c r="K501" i="4"/>
  <c r="I501" i="4"/>
  <c r="J501" i="4"/>
  <c r="I501" i="2"/>
  <c r="R501" i="2"/>
  <c r="N501" i="2"/>
  <c r="O501" i="2"/>
  <c r="B501" i="2"/>
  <c r="AU501" i="2"/>
  <c r="J501" i="2"/>
  <c r="S501" i="2"/>
  <c r="H501" i="2"/>
  <c r="Q501" i="2"/>
  <c r="P501" i="2"/>
  <c r="AT501" i="2"/>
  <c r="E501" i="2"/>
  <c r="F501" i="2"/>
  <c r="B500" i="4"/>
  <c r="D500" i="4"/>
  <c r="K500" i="4"/>
  <c r="I500" i="4"/>
  <c r="J500" i="4"/>
  <c r="I500" i="2"/>
  <c r="J500" i="2"/>
  <c r="S500" i="2"/>
  <c r="R500" i="2"/>
  <c r="N500" i="2"/>
  <c r="O500" i="2"/>
  <c r="B500" i="2"/>
  <c r="AU500" i="2"/>
  <c r="H500" i="2"/>
  <c r="Q500" i="2"/>
  <c r="P500" i="2"/>
  <c r="AT500" i="2"/>
  <c r="E500" i="2"/>
  <c r="F500" i="2"/>
  <c r="I499" i="2"/>
  <c r="B499" i="2"/>
  <c r="E499" i="2"/>
  <c r="F499" i="2"/>
  <c r="R499" i="2"/>
  <c r="N499" i="2"/>
  <c r="O499" i="2"/>
  <c r="AU499" i="2"/>
  <c r="AT499" i="2"/>
  <c r="P499" i="2"/>
  <c r="H499" i="2"/>
  <c r="Q499" i="2"/>
  <c r="S499" i="2"/>
  <c r="J499" i="2"/>
  <c r="I499" i="4"/>
  <c r="J499" i="4"/>
  <c r="B499" i="4"/>
  <c r="D499" i="4"/>
  <c r="K499" i="4"/>
  <c r="B498" i="4"/>
  <c r="D498" i="4"/>
  <c r="K498" i="4"/>
  <c r="I498" i="4"/>
  <c r="J498" i="4"/>
  <c r="I498" i="2"/>
  <c r="J498" i="2"/>
  <c r="S498" i="2"/>
  <c r="R498" i="2"/>
  <c r="N498" i="2"/>
  <c r="O498" i="2"/>
  <c r="B498" i="2"/>
  <c r="AU498" i="2"/>
  <c r="H498" i="2"/>
  <c r="Q498" i="2"/>
  <c r="P498" i="2"/>
  <c r="AT498" i="2"/>
  <c r="E498" i="2"/>
  <c r="F498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B474" i="2"/>
  <c r="AU474" i="2"/>
  <c r="B475" i="2"/>
  <c r="AU475" i="2"/>
  <c r="B476" i="2"/>
  <c r="AU476" i="2"/>
  <c r="B477" i="2"/>
  <c r="AU477" i="2"/>
  <c r="B478" i="2"/>
  <c r="AU478" i="2"/>
  <c r="B479" i="2"/>
  <c r="AU479" i="2"/>
  <c r="B480" i="2"/>
  <c r="AU480" i="2"/>
  <c r="B481" i="2"/>
  <c r="AU481" i="2"/>
  <c r="B482" i="2"/>
  <c r="AU482" i="2"/>
  <c r="B483" i="2"/>
  <c r="AU483" i="2"/>
  <c r="B484" i="2"/>
  <c r="AU484" i="2"/>
  <c r="B485" i="2"/>
  <c r="AU485" i="2"/>
  <c r="B486" i="2"/>
  <c r="AU486" i="2"/>
  <c r="B487" i="2"/>
  <c r="AU487" i="2"/>
  <c r="B488" i="2"/>
  <c r="AU488" i="2"/>
  <c r="B489" i="2"/>
  <c r="AU489" i="2"/>
  <c r="B490" i="2"/>
  <c r="AU490" i="2"/>
  <c r="B491" i="2"/>
  <c r="AU491" i="2"/>
  <c r="B492" i="2"/>
  <c r="AU492" i="2"/>
  <c r="B493" i="2"/>
  <c r="AU493" i="2"/>
  <c r="B494" i="2"/>
  <c r="AU494" i="2"/>
  <c r="B495" i="2"/>
  <c r="AU495" i="2"/>
  <c r="B496" i="2"/>
  <c r="AU496" i="2"/>
  <c r="I497" i="2"/>
  <c r="B497" i="2"/>
  <c r="R497" i="2"/>
  <c r="N497" i="2"/>
  <c r="AU497" i="2"/>
  <c r="AU3" i="2"/>
  <c r="B497" i="4"/>
  <c r="D497" i="4"/>
  <c r="K497" i="4"/>
  <c r="I497" i="4"/>
  <c r="J497" i="4"/>
  <c r="J497" i="2"/>
  <c r="S497" i="2"/>
  <c r="O497" i="2"/>
  <c r="H497" i="2"/>
  <c r="Q497" i="2"/>
  <c r="P497" i="2"/>
  <c r="E497" i="2"/>
  <c r="F497" i="2"/>
  <c r="B496" i="4"/>
  <c r="D496" i="4"/>
  <c r="K496" i="4"/>
  <c r="I496" i="4"/>
  <c r="J496" i="4"/>
  <c r="I496" i="2"/>
  <c r="J496" i="2"/>
  <c r="S496" i="2"/>
  <c r="R496" i="2"/>
  <c r="N496" i="2"/>
  <c r="O496" i="2"/>
  <c r="H496" i="2"/>
  <c r="Q496" i="2"/>
  <c r="P496" i="2"/>
  <c r="E496" i="2"/>
  <c r="F496" i="2"/>
  <c r="B495" i="4"/>
  <c r="D495" i="4"/>
  <c r="K495" i="4"/>
  <c r="I495" i="4"/>
  <c r="J495" i="4"/>
  <c r="I495" i="2"/>
  <c r="R495" i="2"/>
  <c r="N495" i="2"/>
  <c r="O495" i="2"/>
  <c r="H495" i="2"/>
  <c r="J495" i="2"/>
  <c r="E495" i="2"/>
  <c r="F495" i="2"/>
  <c r="Q495" i="2"/>
  <c r="S495" i="2"/>
  <c r="P495" i="2"/>
  <c r="B494" i="4"/>
  <c r="D494" i="4"/>
  <c r="K494" i="4"/>
  <c r="I494" i="4"/>
  <c r="J494" i="4"/>
  <c r="B493" i="4"/>
  <c r="D493" i="4"/>
  <c r="K493" i="4"/>
  <c r="I493" i="4"/>
  <c r="J493" i="4"/>
  <c r="I494" i="2"/>
  <c r="J494" i="2"/>
  <c r="S494" i="2"/>
  <c r="R494" i="2"/>
  <c r="N494" i="2"/>
  <c r="O494" i="2"/>
  <c r="H494" i="2"/>
  <c r="Q494" i="2"/>
  <c r="P494" i="2"/>
  <c r="E494" i="2"/>
  <c r="F494" i="2"/>
  <c r="I493" i="2"/>
  <c r="J493" i="2"/>
  <c r="S493" i="2"/>
  <c r="R493" i="2"/>
  <c r="N493" i="2"/>
  <c r="O493" i="2"/>
  <c r="H493" i="2"/>
  <c r="Q493" i="2"/>
  <c r="P493" i="2"/>
  <c r="E493" i="2"/>
  <c r="F493" i="2"/>
  <c r="B492" i="4"/>
  <c r="D492" i="4"/>
  <c r="K492" i="4"/>
  <c r="I492" i="4"/>
  <c r="J492" i="4"/>
  <c r="I492" i="2"/>
  <c r="R492" i="2"/>
  <c r="N492" i="2"/>
  <c r="O492" i="2"/>
  <c r="J492" i="2"/>
  <c r="S492" i="2"/>
  <c r="H492" i="2"/>
  <c r="Q492" i="2"/>
  <c r="P492" i="2"/>
  <c r="E492" i="2"/>
  <c r="F492" i="2"/>
  <c r="B491" i="4"/>
  <c r="D491" i="4"/>
  <c r="K491" i="4"/>
  <c r="I491" i="4"/>
  <c r="J491" i="4"/>
  <c r="J491" i="2"/>
  <c r="S491" i="2"/>
  <c r="N491" i="2"/>
  <c r="O491" i="2"/>
  <c r="I491" i="2"/>
  <c r="R491" i="2"/>
  <c r="H491" i="2"/>
  <c r="Q491" i="2"/>
  <c r="P491" i="2"/>
  <c r="E491" i="2"/>
  <c r="F491" i="2"/>
  <c r="B490" i="4"/>
  <c r="D490" i="4"/>
  <c r="K490" i="4"/>
  <c r="I490" i="4"/>
  <c r="J490" i="4"/>
  <c r="I490" i="2"/>
  <c r="R490" i="2"/>
  <c r="N490" i="2"/>
  <c r="O490" i="2"/>
  <c r="J490" i="2"/>
  <c r="S490" i="2"/>
  <c r="H490" i="2"/>
  <c r="Q490" i="2"/>
  <c r="P490" i="2"/>
  <c r="E490" i="2"/>
  <c r="F490" i="2"/>
  <c r="P489" i="2"/>
  <c r="N489" i="2"/>
  <c r="O489" i="2"/>
  <c r="B489" i="4"/>
  <c r="D489" i="4"/>
  <c r="K489" i="4"/>
  <c r="B488" i="4"/>
  <c r="D488" i="4"/>
  <c r="K488" i="4"/>
  <c r="I489" i="4"/>
  <c r="J489" i="4"/>
  <c r="I488" i="4"/>
  <c r="J488" i="4"/>
  <c r="J489" i="2"/>
  <c r="J488" i="2"/>
  <c r="S489" i="2"/>
  <c r="S488" i="2"/>
  <c r="N488" i="2"/>
  <c r="O488" i="2"/>
  <c r="I489" i="2"/>
  <c r="I488" i="2"/>
  <c r="R489" i="2"/>
  <c r="R488" i="2"/>
  <c r="H489" i="2"/>
  <c r="Q489" i="2"/>
  <c r="H488" i="2"/>
  <c r="Q488" i="2"/>
  <c r="P488" i="2"/>
  <c r="E489" i="2"/>
  <c r="F489" i="2"/>
  <c r="E488" i="2"/>
  <c r="F488" i="2"/>
  <c r="I487" i="4"/>
  <c r="J487" i="4"/>
  <c r="B371" i="4"/>
  <c r="D371" i="4"/>
  <c r="B372" i="4"/>
  <c r="B373" i="4"/>
  <c r="D373" i="4"/>
  <c r="K373" i="4"/>
  <c r="B374" i="4"/>
  <c r="D374" i="4"/>
  <c r="K374" i="4"/>
  <c r="B375" i="4"/>
  <c r="D375" i="4"/>
  <c r="K375" i="4"/>
  <c r="B376" i="4"/>
  <c r="D376" i="4"/>
  <c r="K376" i="4"/>
  <c r="B377" i="4"/>
  <c r="D377" i="4"/>
  <c r="K377" i="4"/>
  <c r="B378" i="4"/>
  <c r="D378" i="4"/>
  <c r="K378" i="4"/>
  <c r="B379" i="4"/>
  <c r="D379" i="4"/>
  <c r="K379" i="4"/>
  <c r="B380" i="4"/>
  <c r="D380" i="4"/>
  <c r="K380" i="4"/>
  <c r="B381" i="4"/>
  <c r="D381" i="4"/>
  <c r="K381" i="4"/>
  <c r="B382" i="4"/>
  <c r="D382" i="4"/>
  <c r="K382" i="4"/>
  <c r="B383" i="4"/>
  <c r="D383" i="4"/>
  <c r="K383" i="4"/>
  <c r="B384" i="4"/>
  <c r="D384" i="4"/>
  <c r="K384" i="4"/>
  <c r="B385" i="4"/>
  <c r="D385" i="4"/>
  <c r="K385" i="4"/>
  <c r="B386" i="4"/>
  <c r="D386" i="4"/>
  <c r="K386" i="4"/>
  <c r="B387" i="4"/>
  <c r="D387" i="4"/>
  <c r="K387" i="4"/>
  <c r="B388" i="4"/>
  <c r="D388" i="4"/>
  <c r="K388" i="4"/>
  <c r="B389" i="4"/>
  <c r="D389" i="4"/>
  <c r="K389" i="4"/>
  <c r="B390" i="4"/>
  <c r="D390" i="4"/>
  <c r="K390" i="4"/>
  <c r="B391" i="4"/>
  <c r="D391" i="4"/>
  <c r="K391" i="4"/>
  <c r="B392" i="4"/>
  <c r="D392" i="4"/>
  <c r="K392" i="4"/>
  <c r="B393" i="4"/>
  <c r="D393" i="4"/>
  <c r="K393" i="4"/>
  <c r="B394" i="4"/>
  <c r="D394" i="4"/>
  <c r="K394" i="4"/>
  <c r="B395" i="4"/>
  <c r="D395" i="4"/>
  <c r="K395" i="4"/>
  <c r="B396" i="4"/>
  <c r="D396" i="4"/>
  <c r="K396" i="4"/>
  <c r="B397" i="4"/>
  <c r="D397" i="4"/>
  <c r="K397" i="4"/>
  <c r="B398" i="4"/>
  <c r="D398" i="4"/>
  <c r="K398" i="4"/>
  <c r="B399" i="4"/>
  <c r="D399" i="4"/>
  <c r="K399" i="4"/>
  <c r="B400" i="4"/>
  <c r="D400" i="4"/>
  <c r="K400" i="4"/>
  <c r="B401" i="4"/>
  <c r="D401" i="4"/>
  <c r="K401" i="4"/>
  <c r="B402" i="4"/>
  <c r="D402" i="4"/>
  <c r="K402" i="4"/>
  <c r="B403" i="4"/>
  <c r="D403" i="4"/>
  <c r="K403" i="4"/>
  <c r="B404" i="4"/>
  <c r="D404" i="4"/>
  <c r="K404" i="4"/>
  <c r="B405" i="4"/>
  <c r="D405" i="4"/>
  <c r="K405" i="4"/>
  <c r="B406" i="4"/>
  <c r="D406" i="4"/>
  <c r="K406" i="4"/>
  <c r="B407" i="4"/>
  <c r="D407" i="4"/>
  <c r="K407" i="4"/>
  <c r="B408" i="4"/>
  <c r="D408" i="4"/>
  <c r="K408" i="4"/>
  <c r="B409" i="4"/>
  <c r="D409" i="4"/>
  <c r="K409" i="4"/>
  <c r="B410" i="4"/>
  <c r="D410" i="4"/>
  <c r="K410" i="4"/>
  <c r="B411" i="4"/>
  <c r="D411" i="4"/>
  <c r="K411" i="4"/>
  <c r="B412" i="4"/>
  <c r="D412" i="4"/>
  <c r="K412" i="4"/>
  <c r="B413" i="4"/>
  <c r="D413" i="4"/>
  <c r="K413" i="4"/>
  <c r="B414" i="4"/>
  <c r="D414" i="4"/>
  <c r="K414" i="4"/>
  <c r="B415" i="4"/>
  <c r="D415" i="4"/>
  <c r="K415" i="4"/>
  <c r="B416" i="4"/>
  <c r="D416" i="4"/>
  <c r="K416" i="4"/>
  <c r="B417" i="4"/>
  <c r="D417" i="4"/>
  <c r="K417" i="4"/>
  <c r="B418" i="4"/>
  <c r="D418" i="4"/>
  <c r="K418" i="4"/>
  <c r="B419" i="4"/>
  <c r="D419" i="4"/>
  <c r="K419" i="4"/>
  <c r="B420" i="4"/>
  <c r="D420" i="4"/>
  <c r="K420" i="4"/>
  <c r="B421" i="4"/>
  <c r="D421" i="4"/>
  <c r="K421" i="4"/>
  <c r="B422" i="4"/>
  <c r="D422" i="4"/>
  <c r="K422" i="4"/>
  <c r="B423" i="4"/>
  <c r="D423" i="4"/>
  <c r="K423" i="4"/>
  <c r="B424" i="4"/>
  <c r="D424" i="4"/>
  <c r="K424" i="4"/>
  <c r="B425" i="4"/>
  <c r="D425" i="4"/>
  <c r="K425" i="4"/>
  <c r="B426" i="4"/>
  <c r="D426" i="4"/>
  <c r="K426" i="4"/>
  <c r="B427" i="4"/>
  <c r="D427" i="4"/>
  <c r="K427" i="4"/>
  <c r="B428" i="4"/>
  <c r="D428" i="4"/>
  <c r="K428" i="4"/>
  <c r="B429" i="4"/>
  <c r="D429" i="4"/>
  <c r="K429" i="4"/>
  <c r="B430" i="4"/>
  <c r="D430" i="4"/>
  <c r="K430" i="4"/>
  <c r="B431" i="4"/>
  <c r="D431" i="4"/>
  <c r="K431" i="4"/>
  <c r="B432" i="4"/>
  <c r="D432" i="4"/>
  <c r="K432" i="4"/>
  <c r="B433" i="4"/>
  <c r="D433" i="4"/>
  <c r="K433" i="4"/>
  <c r="B434" i="4"/>
  <c r="D434" i="4"/>
  <c r="K434" i="4"/>
  <c r="B435" i="4"/>
  <c r="D435" i="4"/>
  <c r="K435" i="4"/>
  <c r="B436" i="4"/>
  <c r="D436" i="4"/>
  <c r="K436" i="4"/>
  <c r="B437" i="4"/>
  <c r="D437" i="4"/>
  <c r="K437" i="4"/>
  <c r="B438" i="4"/>
  <c r="D438" i="4"/>
  <c r="K438" i="4"/>
  <c r="B439" i="4"/>
  <c r="D439" i="4"/>
  <c r="K439" i="4"/>
  <c r="B440" i="4"/>
  <c r="D440" i="4"/>
  <c r="K440" i="4"/>
  <c r="B441" i="4"/>
  <c r="D441" i="4"/>
  <c r="K441" i="4"/>
  <c r="B442" i="4"/>
  <c r="D442" i="4"/>
  <c r="K442" i="4"/>
  <c r="B443" i="4"/>
  <c r="D443" i="4"/>
  <c r="K443" i="4"/>
  <c r="B444" i="4"/>
  <c r="D444" i="4"/>
  <c r="K444" i="4"/>
  <c r="B445" i="4"/>
  <c r="D445" i="4"/>
  <c r="K445" i="4"/>
  <c r="B446" i="4"/>
  <c r="D446" i="4"/>
  <c r="K446" i="4"/>
  <c r="B447" i="4"/>
  <c r="D447" i="4"/>
  <c r="K447" i="4"/>
  <c r="B448" i="4"/>
  <c r="D448" i="4"/>
  <c r="K448" i="4"/>
  <c r="B449" i="4"/>
  <c r="D449" i="4"/>
  <c r="K449" i="4"/>
  <c r="B450" i="4"/>
  <c r="D450" i="4"/>
  <c r="K450" i="4"/>
  <c r="B451" i="4"/>
  <c r="D451" i="4"/>
  <c r="K451" i="4"/>
  <c r="B452" i="4"/>
  <c r="D452" i="4"/>
  <c r="K452" i="4"/>
  <c r="B453" i="4"/>
  <c r="D453" i="4"/>
  <c r="K453" i="4"/>
  <c r="B454" i="4"/>
  <c r="D454" i="4"/>
  <c r="K454" i="4"/>
  <c r="B455" i="4"/>
  <c r="D455" i="4"/>
  <c r="K455" i="4"/>
  <c r="B456" i="4"/>
  <c r="D456" i="4"/>
  <c r="K456" i="4"/>
  <c r="B457" i="4"/>
  <c r="D457" i="4"/>
  <c r="K457" i="4"/>
  <c r="B458" i="4"/>
  <c r="D458" i="4"/>
  <c r="K458" i="4"/>
  <c r="B459" i="4"/>
  <c r="D459" i="4"/>
  <c r="K459" i="4"/>
  <c r="B460" i="4"/>
  <c r="D460" i="4"/>
  <c r="K460" i="4"/>
  <c r="B461" i="4"/>
  <c r="D461" i="4"/>
  <c r="K461" i="4"/>
  <c r="B462" i="4"/>
  <c r="D462" i="4"/>
  <c r="K462" i="4"/>
  <c r="B463" i="4"/>
  <c r="D463" i="4"/>
  <c r="K463" i="4"/>
  <c r="B464" i="4"/>
  <c r="D464" i="4"/>
  <c r="K464" i="4"/>
  <c r="B465" i="4"/>
  <c r="D465" i="4"/>
  <c r="K465" i="4"/>
  <c r="B466" i="4"/>
  <c r="D466" i="4"/>
  <c r="K466" i="4"/>
  <c r="B467" i="4"/>
  <c r="D467" i="4"/>
  <c r="K467" i="4"/>
  <c r="B468" i="4"/>
  <c r="D468" i="4"/>
  <c r="K468" i="4"/>
  <c r="B469" i="4"/>
  <c r="D469" i="4"/>
  <c r="K469" i="4"/>
  <c r="B470" i="4"/>
  <c r="D470" i="4"/>
  <c r="K470" i="4"/>
  <c r="B471" i="4"/>
  <c r="D471" i="4"/>
  <c r="K471" i="4"/>
  <c r="B472" i="4"/>
  <c r="D472" i="4"/>
  <c r="K472" i="4"/>
  <c r="B473" i="4"/>
  <c r="D473" i="4"/>
  <c r="K473" i="4"/>
  <c r="B474" i="4"/>
  <c r="D474" i="4"/>
  <c r="K474" i="4"/>
  <c r="B475" i="4"/>
  <c r="D475" i="4"/>
  <c r="K475" i="4"/>
  <c r="B476" i="4"/>
  <c r="D476" i="4"/>
  <c r="K476" i="4"/>
  <c r="B477" i="4"/>
  <c r="D477" i="4"/>
  <c r="K477" i="4"/>
  <c r="B480" i="4"/>
  <c r="D480" i="4"/>
  <c r="K480" i="4"/>
  <c r="B481" i="4"/>
  <c r="D481" i="4"/>
  <c r="K481" i="4"/>
  <c r="B482" i="4"/>
  <c r="D482" i="4"/>
  <c r="K482" i="4"/>
  <c r="B483" i="4"/>
  <c r="D483" i="4"/>
  <c r="K483" i="4"/>
  <c r="B484" i="4"/>
  <c r="D484" i="4"/>
  <c r="K484" i="4"/>
  <c r="B485" i="4"/>
  <c r="D485" i="4"/>
  <c r="K485" i="4"/>
  <c r="B486" i="4"/>
  <c r="D486" i="4"/>
  <c r="K486" i="4"/>
  <c r="B487" i="4"/>
  <c r="D487" i="4"/>
  <c r="K487" i="4"/>
  <c r="D4" i="4"/>
  <c r="K4" i="4"/>
  <c r="D5" i="4"/>
  <c r="K5" i="4"/>
  <c r="D6" i="4"/>
  <c r="K6" i="4"/>
  <c r="D7" i="4"/>
  <c r="K7" i="4"/>
  <c r="D8" i="4"/>
  <c r="K8" i="4"/>
  <c r="D9" i="4"/>
  <c r="K9" i="4"/>
  <c r="D10" i="4"/>
  <c r="K10" i="4"/>
  <c r="D11" i="4"/>
  <c r="K11" i="4"/>
  <c r="D12" i="4"/>
  <c r="K12" i="4"/>
  <c r="D13" i="4"/>
  <c r="K13" i="4"/>
  <c r="D14" i="4"/>
  <c r="K14" i="4"/>
  <c r="D15" i="4"/>
  <c r="K15" i="4"/>
  <c r="D16" i="4"/>
  <c r="K16" i="4"/>
  <c r="D17" i="4"/>
  <c r="K17" i="4"/>
  <c r="D18" i="4"/>
  <c r="K18" i="4"/>
  <c r="D19" i="4"/>
  <c r="K19" i="4"/>
  <c r="D20" i="4"/>
  <c r="K20" i="4"/>
  <c r="D21" i="4"/>
  <c r="K21" i="4"/>
  <c r="D22" i="4"/>
  <c r="K22" i="4"/>
  <c r="D23" i="4"/>
  <c r="K23" i="4"/>
  <c r="D24" i="4"/>
  <c r="K24" i="4"/>
  <c r="D25" i="4"/>
  <c r="K25" i="4"/>
  <c r="D26" i="4"/>
  <c r="K26" i="4"/>
  <c r="D27" i="4"/>
  <c r="K27" i="4"/>
  <c r="D28" i="4"/>
  <c r="K28" i="4"/>
  <c r="D29" i="4"/>
  <c r="K29" i="4"/>
  <c r="D30" i="4"/>
  <c r="K30" i="4"/>
  <c r="D31" i="4"/>
  <c r="K31" i="4"/>
  <c r="D32" i="4"/>
  <c r="K32" i="4"/>
  <c r="D33" i="4"/>
  <c r="K33" i="4"/>
  <c r="D34" i="4"/>
  <c r="K34" i="4"/>
  <c r="D35" i="4"/>
  <c r="K35" i="4"/>
  <c r="D36" i="4"/>
  <c r="K36" i="4"/>
  <c r="D37" i="4"/>
  <c r="K37" i="4"/>
  <c r="D38" i="4"/>
  <c r="K38" i="4"/>
  <c r="D39" i="4"/>
  <c r="K39" i="4"/>
  <c r="D40" i="4"/>
  <c r="K40" i="4"/>
  <c r="D41" i="4"/>
  <c r="K41" i="4"/>
  <c r="D42" i="4"/>
  <c r="K42" i="4"/>
  <c r="D43" i="4"/>
  <c r="K43" i="4"/>
  <c r="D44" i="4"/>
  <c r="K44" i="4"/>
  <c r="D45" i="4"/>
  <c r="K45" i="4"/>
  <c r="D46" i="4"/>
  <c r="K46" i="4"/>
  <c r="D47" i="4"/>
  <c r="K47" i="4"/>
  <c r="D48" i="4"/>
  <c r="K48" i="4"/>
  <c r="D49" i="4"/>
  <c r="K49" i="4"/>
  <c r="D50" i="4"/>
  <c r="K50" i="4"/>
  <c r="D51" i="4"/>
  <c r="K51" i="4"/>
  <c r="D52" i="4"/>
  <c r="K52" i="4"/>
  <c r="D53" i="4"/>
  <c r="K53" i="4"/>
  <c r="D54" i="4"/>
  <c r="K54" i="4"/>
  <c r="D55" i="4"/>
  <c r="K55" i="4"/>
  <c r="D56" i="4"/>
  <c r="K56" i="4"/>
  <c r="D57" i="4"/>
  <c r="K57" i="4"/>
  <c r="D58" i="4"/>
  <c r="K58" i="4"/>
  <c r="D59" i="4"/>
  <c r="K59" i="4"/>
  <c r="D60" i="4"/>
  <c r="K60" i="4"/>
  <c r="D61" i="4"/>
  <c r="K61" i="4"/>
  <c r="D62" i="4"/>
  <c r="K62" i="4"/>
  <c r="D63" i="4"/>
  <c r="K63" i="4"/>
  <c r="D64" i="4"/>
  <c r="K64" i="4"/>
  <c r="D65" i="4"/>
  <c r="K65" i="4"/>
  <c r="D66" i="4"/>
  <c r="K66" i="4"/>
  <c r="D67" i="4"/>
  <c r="K67" i="4"/>
  <c r="D68" i="4"/>
  <c r="K68" i="4"/>
  <c r="D69" i="4"/>
  <c r="K69" i="4"/>
  <c r="D70" i="4"/>
  <c r="K70" i="4"/>
  <c r="D71" i="4"/>
  <c r="K71" i="4"/>
  <c r="D72" i="4"/>
  <c r="K72" i="4"/>
  <c r="D73" i="4"/>
  <c r="K73" i="4"/>
  <c r="D74" i="4"/>
  <c r="K74" i="4"/>
  <c r="D75" i="4"/>
  <c r="K75" i="4"/>
  <c r="D76" i="4"/>
  <c r="K76" i="4"/>
  <c r="D77" i="4"/>
  <c r="K77" i="4"/>
  <c r="D78" i="4"/>
  <c r="K78" i="4"/>
  <c r="D79" i="4"/>
  <c r="K79" i="4"/>
  <c r="D80" i="4"/>
  <c r="K80" i="4"/>
  <c r="D81" i="4"/>
  <c r="K81" i="4"/>
  <c r="D82" i="4"/>
  <c r="K82" i="4"/>
  <c r="D83" i="4"/>
  <c r="K83" i="4"/>
  <c r="D84" i="4"/>
  <c r="K84" i="4"/>
  <c r="D85" i="4"/>
  <c r="K85" i="4"/>
  <c r="D86" i="4"/>
  <c r="K86" i="4"/>
  <c r="D87" i="4"/>
  <c r="K87" i="4"/>
  <c r="D88" i="4"/>
  <c r="K88" i="4"/>
  <c r="D89" i="4"/>
  <c r="K89" i="4"/>
  <c r="D90" i="4"/>
  <c r="K90" i="4"/>
  <c r="D91" i="4"/>
  <c r="K91" i="4"/>
  <c r="D92" i="4"/>
  <c r="K92" i="4"/>
  <c r="D93" i="4"/>
  <c r="K93" i="4"/>
  <c r="D94" i="4"/>
  <c r="K94" i="4"/>
  <c r="D95" i="4"/>
  <c r="K95" i="4"/>
  <c r="D96" i="4"/>
  <c r="K96" i="4"/>
  <c r="D97" i="4"/>
  <c r="K97" i="4"/>
  <c r="D98" i="4"/>
  <c r="K98" i="4"/>
  <c r="D99" i="4"/>
  <c r="K99" i="4"/>
  <c r="D100" i="4"/>
  <c r="K100" i="4"/>
  <c r="D101" i="4"/>
  <c r="K101" i="4"/>
  <c r="D102" i="4"/>
  <c r="K102" i="4"/>
  <c r="D103" i="4"/>
  <c r="K103" i="4"/>
  <c r="D104" i="4"/>
  <c r="K104" i="4"/>
  <c r="D105" i="4"/>
  <c r="K105" i="4"/>
  <c r="D106" i="4"/>
  <c r="K106" i="4"/>
  <c r="D107" i="4"/>
  <c r="K107" i="4"/>
  <c r="D108" i="4"/>
  <c r="K108" i="4"/>
  <c r="D109" i="4"/>
  <c r="K109" i="4"/>
  <c r="D110" i="4"/>
  <c r="K110" i="4"/>
  <c r="D111" i="4"/>
  <c r="K111" i="4"/>
  <c r="D112" i="4"/>
  <c r="K112" i="4"/>
  <c r="D113" i="4"/>
  <c r="K113" i="4"/>
  <c r="D114" i="4"/>
  <c r="K114" i="4"/>
  <c r="D115" i="4"/>
  <c r="K115" i="4"/>
  <c r="D116" i="4"/>
  <c r="K116" i="4"/>
  <c r="D117" i="4"/>
  <c r="K117" i="4"/>
  <c r="D118" i="4"/>
  <c r="K118" i="4"/>
  <c r="D119" i="4"/>
  <c r="K119" i="4"/>
  <c r="D120" i="4"/>
  <c r="K120" i="4"/>
  <c r="D121" i="4"/>
  <c r="K121" i="4"/>
  <c r="D122" i="4"/>
  <c r="K122" i="4"/>
  <c r="D123" i="4"/>
  <c r="K123" i="4"/>
  <c r="D124" i="4"/>
  <c r="K124" i="4"/>
  <c r="D125" i="4"/>
  <c r="K125" i="4"/>
  <c r="D126" i="4"/>
  <c r="K126" i="4"/>
  <c r="D127" i="4"/>
  <c r="K127" i="4"/>
  <c r="D128" i="4"/>
  <c r="K128" i="4"/>
  <c r="D129" i="4"/>
  <c r="K129" i="4"/>
  <c r="D130" i="4"/>
  <c r="K130" i="4"/>
  <c r="D131" i="4"/>
  <c r="K131" i="4"/>
  <c r="D132" i="4"/>
  <c r="K132" i="4"/>
  <c r="D133" i="4"/>
  <c r="K133" i="4"/>
  <c r="D134" i="4"/>
  <c r="K134" i="4"/>
  <c r="D135" i="4"/>
  <c r="K135" i="4"/>
  <c r="D136" i="4"/>
  <c r="K136" i="4"/>
  <c r="D137" i="4"/>
  <c r="K137" i="4"/>
  <c r="D138" i="4"/>
  <c r="K138" i="4"/>
  <c r="D139" i="4"/>
  <c r="K139" i="4"/>
  <c r="D140" i="4"/>
  <c r="K140" i="4"/>
  <c r="D141" i="4"/>
  <c r="K141" i="4"/>
  <c r="D142" i="4"/>
  <c r="K142" i="4"/>
  <c r="D143" i="4"/>
  <c r="K143" i="4"/>
  <c r="D144" i="4"/>
  <c r="K144" i="4"/>
  <c r="D145" i="4"/>
  <c r="K145" i="4"/>
  <c r="D146" i="4"/>
  <c r="K146" i="4"/>
  <c r="D147" i="4"/>
  <c r="K147" i="4"/>
  <c r="D148" i="4"/>
  <c r="K148" i="4"/>
  <c r="D149" i="4"/>
  <c r="K149" i="4"/>
  <c r="D150" i="4"/>
  <c r="K150" i="4"/>
  <c r="D151" i="4"/>
  <c r="K151" i="4"/>
  <c r="D152" i="4"/>
  <c r="K152" i="4"/>
  <c r="D153" i="4"/>
  <c r="K153" i="4"/>
  <c r="D154" i="4"/>
  <c r="K154" i="4"/>
  <c r="D155" i="4"/>
  <c r="K155" i="4"/>
  <c r="D156" i="4"/>
  <c r="K156" i="4"/>
  <c r="D157" i="4"/>
  <c r="K157" i="4"/>
  <c r="D158" i="4"/>
  <c r="K158" i="4"/>
  <c r="D159" i="4"/>
  <c r="K159" i="4"/>
  <c r="D160" i="4"/>
  <c r="K160" i="4"/>
  <c r="D161" i="4"/>
  <c r="K161" i="4"/>
  <c r="D162" i="4"/>
  <c r="K162" i="4"/>
  <c r="D163" i="4"/>
  <c r="K163" i="4"/>
  <c r="D164" i="4"/>
  <c r="K164" i="4"/>
  <c r="D165" i="4"/>
  <c r="K165" i="4"/>
  <c r="D166" i="4"/>
  <c r="K166" i="4"/>
  <c r="D167" i="4"/>
  <c r="K167" i="4"/>
  <c r="D168" i="4"/>
  <c r="K168" i="4"/>
  <c r="D169" i="4"/>
  <c r="K169" i="4"/>
  <c r="D170" i="4"/>
  <c r="K170" i="4"/>
  <c r="D171" i="4"/>
  <c r="K171" i="4"/>
  <c r="D172" i="4"/>
  <c r="K172" i="4"/>
  <c r="D173" i="4"/>
  <c r="K173" i="4"/>
  <c r="D174" i="4"/>
  <c r="K174" i="4"/>
  <c r="D175" i="4"/>
  <c r="K175" i="4"/>
  <c r="D176" i="4"/>
  <c r="K176" i="4"/>
  <c r="D177" i="4"/>
  <c r="K177" i="4"/>
  <c r="D178" i="4"/>
  <c r="K178" i="4"/>
  <c r="D179" i="4"/>
  <c r="K179" i="4"/>
  <c r="D180" i="4"/>
  <c r="K180" i="4"/>
  <c r="D181" i="4"/>
  <c r="K181" i="4"/>
  <c r="D182" i="4"/>
  <c r="K182" i="4"/>
  <c r="D183" i="4"/>
  <c r="K183" i="4"/>
  <c r="D184" i="4"/>
  <c r="K184" i="4"/>
  <c r="D185" i="4"/>
  <c r="K185" i="4"/>
  <c r="D186" i="4"/>
  <c r="K186" i="4"/>
  <c r="D187" i="4"/>
  <c r="K187" i="4"/>
  <c r="D188" i="4"/>
  <c r="K188" i="4"/>
  <c r="D189" i="4"/>
  <c r="K189" i="4"/>
  <c r="D190" i="4"/>
  <c r="K190" i="4"/>
  <c r="D191" i="4"/>
  <c r="K191" i="4"/>
  <c r="D192" i="4"/>
  <c r="K192" i="4"/>
  <c r="D193" i="4"/>
  <c r="K193" i="4"/>
  <c r="D194" i="4"/>
  <c r="K194" i="4"/>
  <c r="D195" i="4"/>
  <c r="K195" i="4"/>
  <c r="D196" i="4"/>
  <c r="K196" i="4"/>
  <c r="D197" i="4"/>
  <c r="K197" i="4"/>
  <c r="D198" i="4"/>
  <c r="K198" i="4"/>
  <c r="D199" i="4"/>
  <c r="K199" i="4"/>
  <c r="D200" i="4"/>
  <c r="K200" i="4"/>
  <c r="D201" i="4"/>
  <c r="K201" i="4"/>
  <c r="D202" i="4"/>
  <c r="K202" i="4"/>
  <c r="D203" i="4"/>
  <c r="K203" i="4"/>
  <c r="B204" i="4"/>
  <c r="D204" i="4"/>
  <c r="K204" i="4"/>
  <c r="B205" i="4"/>
  <c r="D205" i="4"/>
  <c r="K205" i="4"/>
  <c r="B206" i="4"/>
  <c r="D206" i="4"/>
  <c r="K206" i="4"/>
  <c r="B207" i="4"/>
  <c r="D207" i="4"/>
  <c r="K207" i="4"/>
  <c r="B208" i="4"/>
  <c r="D208" i="4"/>
  <c r="K208" i="4"/>
  <c r="B209" i="4"/>
  <c r="D209" i="4"/>
  <c r="K209" i="4"/>
  <c r="B210" i="4"/>
  <c r="D210" i="4"/>
  <c r="K210" i="4"/>
  <c r="B211" i="4"/>
  <c r="D211" i="4"/>
  <c r="K211" i="4"/>
  <c r="B212" i="4"/>
  <c r="D212" i="4"/>
  <c r="K212" i="4"/>
  <c r="B213" i="4"/>
  <c r="D213" i="4"/>
  <c r="K213" i="4"/>
  <c r="B214" i="4"/>
  <c r="D214" i="4"/>
  <c r="K214" i="4"/>
  <c r="B215" i="4"/>
  <c r="D215" i="4"/>
  <c r="K215" i="4"/>
  <c r="B216" i="4"/>
  <c r="D216" i="4"/>
  <c r="K216" i="4"/>
  <c r="B217" i="4"/>
  <c r="D217" i="4"/>
  <c r="K217" i="4"/>
  <c r="B218" i="4"/>
  <c r="D218" i="4"/>
  <c r="K218" i="4"/>
  <c r="B219" i="4"/>
  <c r="D219" i="4"/>
  <c r="K219" i="4"/>
  <c r="B220" i="4"/>
  <c r="D220" i="4"/>
  <c r="K220" i="4"/>
  <c r="B221" i="4"/>
  <c r="D221" i="4"/>
  <c r="K221" i="4"/>
  <c r="B222" i="4"/>
  <c r="D222" i="4"/>
  <c r="K222" i="4"/>
  <c r="B223" i="4"/>
  <c r="D223" i="4"/>
  <c r="K223" i="4"/>
  <c r="B224" i="4"/>
  <c r="D224" i="4"/>
  <c r="K224" i="4"/>
  <c r="B225" i="4"/>
  <c r="D225" i="4"/>
  <c r="K225" i="4"/>
  <c r="B226" i="4"/>
  <c r="D226" i="4"/>
  <c r="K226" i="4"/>
  <c r="B227" i="4"/>
  <c r="D227" i="4"/>
  <c r="K227" i="4"/>
  <c r="B228" i="4"/>
  <c r="D228" i="4"/>
  <c r="K228" i="4"/>
  <c r="B229" i="4"/>
  <c r="D229" i="4"/>
  <c r="K229" i="4"/>
  <c r="B230" i="4"/>
  <c r="D230" i="4"/>
  <c r="K230" i="4"/>
  <c r="B231" i="4"/>
  <c r="D231" i="4"/>
  <c r="K231" i="4"/>
  <c r="B232" i="4"/>
  <c r="D232" i="4"/>
  <c r="K232" i="4"/>
  <c r="B233" i="4"/>
  <c r="D233" i="4"/>
  <c r="K233" i="4"/>
  <c r="B234" i="4"/>
  <c r="D234" i="4"/>
  <c r="K234" i="4"/>
  <c r="B235" i="4"/>
  <c r="D235" i="4"/>
  <c r="K235" i="4"/>
  <c r="B236" i="4"/>
  <c r="D236" i="4"/>
  <c r="K236" i="4"/>
  <c r="B237" i="4"/>
  <c r="D237" i="4"/>
  <c r="K237" i="4"/>
  <c r="B238" i="4"/>
  <c r="D238" i="4"/>
  <c r="K238" i="4"/>
  <c r="B239" i="4"/>
  <c r="D239" i="4"/>
  <c r="K239" i="4"/>
  <c r="B240" i="4"/>
  <c r="D240" i="4"/>
  <c r="K240" i="4"/>
  <c r="B241" i="4"/>
  <c r="D241" i="4"/>
  <c r="K241" i="4"/>
  <c r="B242" i="4"/>
  <c r="D242" i="4"/>
  <c r="K242" i="4"/>
  <c r="B243" i="4"/>
  <c r="D243" i="4"/>
  <c r="K243" i="4"/>
  <c r="B244" i="4"/>
  <c r="D244" i="4"/>
  <c r="K244" i="4"/>
  <c r="B245" i="4"/>
  <c r="D245" i="4"/>
  <c r="K245" i="4"/>
  <c r="B246" i="4"/>
  <c r="D246" i="4"/>
  <c r="K246" i="4"/>
  <c r="B247" i="4"/>
  <c r="D247" i="4"/>
  <c r="K247" i="4"/>
  <c r="B248" i="4"/>
  <c r="D248" i="4"/>
  <c r="K248" i="4"/>
  <c r="B249" i="4"/>
  <c r="D249" i="4"/>
  <c r="K249" i="4"/>
  <c r="B250" i="4"/>
  <c r="D250" i="4"/>
  <c r="K250" i="4"/>
  <c r="B251" i="4"/>
  <c r="D251" i="4"/>
  <c r="K251" i="4"/>
  <c r="B252" i="4"/>
  <c r="D252" i="4"/>
  <c r="K252" i="4"/>
  <c r="B253" i="4"/>
  <c r="D253" i="4"/>
  <c r="K253" i="4"/>
  <c r="B254" i="4"/>
  <c r="D254" i="4"/>
  <c r="K254" i="4"/>
  <c r="B255" i="4"/>
  <c r="D255" i="4"/>
  <c r="K255" i="4"/>
  <c r="B256" i="4"/>
  <c r="D256" i="4"/>
  <c r="K256" i="4"/>
  <c r="B257" i="4"/>
  <c r="D257" i="4"/>
  <c r="K257" i="4"/>
  <c r="B258" i="4"/>
  <c r="D258" i="4"/>
  <c r="K258" i="4"/>
  <c r="B259" i="4"/>
  <c r="D259" i="4"/>
  <c r="K259" i="4"/>
  <c r="B260" i="4"/>
  <c r="D260" i="4"/>
  <c r="K260" i="4"/>
  <c r="B261" i="4"/>
  <c r="D261" i="4"/>
  <c r="K261" i="4"/>
  <c r="B262" i="4"/>
  <c r="D262" i="4"/>
  <c r="K262" i="4"/>
  <c r="B263" i="4"/>
  <c r="D263" i="4"/>
  <c r="K263" i="4"/>
  <c r="B264" i="4"/>
  <c r="D264" i="4"/>
  <c r="K264" i="4"/>
  <c r="B265" i="4"/>
  <c r="D265" i="4"/>
  <c r="K265" i="4"/>
  <c r="B266" i="4"/>
  <c r="D266" i="4"/>
  <c r="K266" i="4"/>
  <c r="B267" i="4"/>
  <c r="D267" i="4"/>
  <c r="K267" i="4"/>
  <c r="B268" i="4"/>
  <c r="D268" i="4"/>
  <c r="K268" i="4"/>
  <c r="B269" i="4"/>
  <c r="D269" i="4"/>
  <c r="K269" i="4"/>
  <c r="B270" i="4"/>
  <c r="D270" i="4"/>
  <c r="K270" i="4"/>
  <c r="B271" i="4"/>
  <c r="D271" i="4"/>
  <c r="K271" i="4"/>
  <c r="B272" i="4"/>
  <c r="D272" i="4"/>
  <c r="K272" i="4"/>
  <c r="B273" i="4"/>
  <c r="D273" i="4"/>
  <c r="K273" i="4"/>
  <c r="B274" i="4"/>
  <c r="D274" i="4"/>
  <c r="K274" i="4"/>
  <c r="B275" i="4"/>
  <c r="D275" i="4"/>
  <c r="K275" i="4"/>
  <c r="B276" i="4"/>
  <c r="D276" i="4"/>
  <c r="K276" i="4"/>
  <c r="B277" i="4"/>
  <c r="D277" i="4"/>
  <c r="K277" i="4"/>
  <c r="B278" i="4"/>
  <c r="D278" i="4"/>
  <c r="K278" i="4"/>
  <c r="B279" i="4"/>
  <c r="D279" i="4"/>
  <c r="K279" i="4"/>
  <c r="B280" i="4"/>
  <c r="D280" i="4"/>
  <c r="K280" i="4"/>
  <c r="B281" i="4"/>
  <c r="D281" i="4"/>
  <c r="K281" i="4"/>
  <c r="B282" i="4"/>
  <c r="D282" i="4"/>
  <c r="K282" i="4"/>
  <c r="B283" i="4"/>
  <c r="D283" i="4"/>
  <c r="K283" i="4"/>
  <c r="B284" i="4"/>
  <c r="D284" i="4"/>
  <c r="K284" i="4"/>
  <c r="B285" i="4"/>
  <c r="D285" i="4"/>
  <c r="K285" i="4"/>
  <c r="B286" i="4"/>
  <c r="D286" i="4"/>
  <c r="K286" i="4"/>
  <c r="B287" i="4"/>
  <c r="D287" i="4"/>
  <c r="K287" i="4"/>
  <c r="B288" i="4"/>
  <c r="D288" i="4"/>
  <c r="K288" i="4"/>
  <c r="B289" i="4"/>
  <c r="D289" i="4"/>
  <c r="K289" i="4"/>
  <c r="B290" i="4"/>
  <c r="D290" i="4"/>
  <c r="K290" i="4"/>
  <c r="B291" i="4"/>
  <c r="D291" i="4"/>
  <c r="K291" i="4"/>
  <c r="B292" i="4"/>
  <c r="D292" i="4"/>
  <c r="K292" i="4"/>
  <c r="B293" i="4"/>
  <c r="D293" i="4"/>
  <c r="K293" i="4"/>
  <c r="B294" i="4"/>
  <c r="D294" i="4"/>
  <c r="K294" i="4"/>
  <c r="B295" i="4"/>
  <c r="D295" i="4"/>
  <c r="K295" i="4"/>
  <c r="B296" i="4"/>
  <c r="D296" i="4"/>
  <c r="K296" i="4"/>
  <c r="B297" i="4"/>
  <c r="D297" i="4"/>
  <c r="K297" i="4"/>
  <c r="B298" i="4"/>
  <c r="D298" i="4"/>
  <c r="K298" i="4"/>
  <c r="B299" i="4"/>
  <c r="D299" i="4"/>
  <c r="K299" i="4"/>
  <c r="B300" i="4"/>
  <c r="D300" i="4"/>
  <c r="K300" i="4"/>
  <c r="B301" i="4"/>
  <c r="D301" i="4"/>
  <c r="K301" i="4"/>
  <c r="B302" i="4"/>
  <c r="D302" i="4"/>
  <c r="K302" i="4"/>
  <c r="B303" i="4"/>
  <c r="D303" i="4"/>
  <c r="K303" i="4"/>
  <c r="B304" i="4"/>
  <c r="D304" i="4"/>
  <c r="K304" i="4"/>
  <c r="B305" i="4"/>
  <c r="D305" i="4"/>
  <c r="K305" i="4"/>
  <c r="B306" i="4"/>
  <c r="D306" i="4"/>
  <c r="K306" i="4"/>
  <c r="B307" i="4"/>
  <c r="D307" i="4"/>
  <c r="K307" i="4"/>
  <c r="B308" i="4"/>
  <c r="D308" i="4"/>
  <c r="K308" i="4"/>
  <c r="B309" i="4"/>
  <c r="D309" i="4"/>
  <c r="K309" i="4"/>
  <c r="B310" i="4"/>
  <c r="D310" i="4"/>
  <c r="K310" i="4"/>
  <c r="B311" i="4"/>
  <c r="D311" i="4"/>
  <c r="K311" i="4"/>
  <c r="B312" i="4"/>
  <c r="D312" i="4"/>
  <c r="K312" i="4"/>
  <c r="B313" i="4"/>
  <c r="D313" i="4"/>
  <c r="K313" i="4"/>
  <c r="B314" i="4"/>
  <c r="D314" i="4"/>
  <c r="K314" i="4"/>
  <c r="B315" i="4"/>
  <c r="D315" i="4"/>
  <c r="K315" i="4"/>
  <c r="B316" i="4"/>
  <c r="D316" i="4"/>
  <c r="K316" i="4"/>
  <c r="B317" i="4"/>
  <c r="D317" i="4"/>
  <c r="K317" i="4"/>
  <c r="B318" i="4"/>
  <c r="D318" i="4"/>
  <c r="K318" i="4"/>
  <c r="B319" i="4"/>
  <c r="D319" i="4"/>
  <c r="K319" i="4"/>
  <c r="B320" i="4"/>
  <c r="D320" i="4"/>
  <c r="K320" i="4"/>
  <c r="B321" i="4"/>
  <c r="D321" i="4"/>
  <c r="K321" i="4"/>
  <c r="B322" i="4"/>
  <c r="D322" i="4"/>
  <c r="K322" i="4"/>
  <c r="B323" i="4"/>
  <c r="D323" i="4"/>
  <c r="K323" i="4"/>
  <c r="B324" i="4"/>
  <c r="D324" i="4"/>
  <c r="K324" i="4"/>
  <c r="B325" i="4"/>
  <c r="D325" i="4"/>
  <c r="K325" i="4"/>
  <c r="B326" i="4"/>
  <c r="D326" i="4"/>
  <c r="K326" i="4"/>
  <c r="B327" i="4"/>
  <c r="D327" i="4"/>
  <c r="K327" i="4"/>
  <c r="B328" i="4"/>
  <c r="D328" i="4"/>
  <c r="K328" i="4"/>
  <c r="B329" i="4"/>
  <c r="D329" i="4"/>
  <c r="K329" i="4"/>
  <c r="B330" i="4"/>
  <c r="D330" i="4"/>
  <c r="K330" i="4"/>
  <c r="B331" i="4"/>
  <c r="D331" i="4"/>
  <c r="K331" i="4"/>
  <c r="B332" i="4"/>
  <c r="D332" i="4"/>
  <c r="K332" i="4"/>
  <c r="B333" i="4"/>
  <c r="D333" i="4"/>
  <c r="K333" i="4"/>
  <c r="B334" i="4"/>
  <c r="D334" i="4"/>
  <c r="K334" i="4"/>
  <c r="B335" i="4"/>
  <c r="D335" i="4"/>
  <c r="K335" i="4"/>
  <c r="B336" i="4"/>
  <c r="D336" i="4"/>
  <c r="K336" i="4"/>
  <c r="B337" i="4"/>
  <c r="D337" i="4"/>
  <c r="K337" i="4"/>
  <c r="B338" i="4"/>
  <c r="D338" i="4"/>
  <c r="K338" i="4"/>
  <c r="B339" i="4"/>
  <c r="D339" i="4"/>
  <c r="K339" i="4"/>
  <c r="B340" i="4"/>
  <c r="D340" i="4"/>
  <c r="K340" i="4"/>
  <c r="B341" i="4"/>
  <c r="D341" i="4"/>
  <c r="K341" i="4"/>
  <c r="B342" i="4"/>
  <c r="D342" i="4"/>
  <c r="K342" i="4"/>
  <c r="B343" i="4"/>
  <c r="D343" i="4"/>
  <c r="K343" i="4"/>
  <c r="B344" i="4"/>
  <c r="D344" i="4"/>
  <c r="K344" i="4"/>
  <c r="B345" i="4"/>
  <c r="D345" i="4"/>
  <c r="K345" i="4"/>
  <c r="B346" i="4"/>
  <c r="D346" i="4"/>
  <c r="K346" i="4"/>
  <c r="B347" i="4"/>
  <c r="D347" i="4"/>
  <c r="K347" i="4"/>
  <c r="B348" i="4"/>
  <c r="D348" i="4"/>
  <c r="K348" i="4"/>
  <c r="B349" i="4"/>
  <c r="D349" i="4"/>
  <c r="K349" i="4"/>
  <c r="B350" i="4"/>
  <c r="D350" i="4"/>
  <c r="K350" i="4"/>
  <c r="B351" i="4"/>
  <c r="D351" i="4"/>
  <c r="K351" i="4"/>
  <c r="B352" i="4"/>
  <c r="D352" i="4"/>
  <c r="K352" i="4"/>
  <c r="B353" i="4"/>
  <c r="D353" i="4"/>
  <c r="K353" i="4"/>
  <c r="B354" i="4"/>
  <c r="D354" i="4"/>
  <c r="K354" i="4"/>
  <c r="B355" i="4"/>
  <c r="D355" i="4"/>
  <c r="K355" i="4"/>
  <c r="B356" i="4"/>
  <c r="D356" i="4"/>
  <c r="K356" i="4"/>
  <c r="B357" i="4"/>
  <c r="D357" i="4"/>
  <c r="K357" i="4"/>
  <c r="B358" i="4"/>
  <c r="D358" i="4"/>
  <c r="K358" i="4"/>
  <c r="B359" i="4"/>
  <c r="D359" i="4"/>
  <c r="K359" i="4"/>
  <c r="B360" i="4"/>
  <c r="D360" i="4"/>
  <c r="K360" i="4"/>
  <c r="B361" i="4"/>
  <c r="D361" i="4"/>
  <c r="K361" i="4"/>
  <c r="B362" i="4"/>
  <c r="D362" i="4"/>
  <c r="K362" i="4"/>
  <c r="B363" i="4"/>
  <c r="D363" i="4"/>
  <c r="K363" i="4"/>
  <c r="B364" i="4"/>
  <c r="D364" i="4"/>
  <c r="K364" i="4"/>
  <c r="B365" i="4"/>
  <c r="D365" i="4"/>
  <c r="K365" i="4"/>
  <c r="B366" i="4"/>
  <c r="D366" i="4"/>
  <c r="K366" i="4"/>
  <c r="B367" i="4"/>
  <c r="D367" i="4"/>
  <c r="K367" i="4"/>
  <c r="B368" i="4"/>
  <c r="D368" i="4"/>
  <c r="K368" i="4"/>
  <c r="B369" i="4"/>
  <c r="D369" i="4"/>
  <c r="K369" i="4"/>
  <c r="B370" i="4"/>
  <c r="D370" i="4"/>
  <c r="K370" i="4"/>
  <c r="K3" i="4"/>
  <c r="B478" i="4"/>
  <c r="D478" i="4"/>
  <c r="B479" i="4"/>
  <c r="D479" i="4"/>
  <c r="D3" i="4"/>
  <c r="D803" i="4"/>
  <c r="D804" i="4"/>
  <c r="D808" i="4"/>
  <c r="D807" i="4"/>
  <c r="D805" i="4"/>
  <c r="D802" i="4"/>
  <c r="J487" i="2"/>
  <c r="S487" i="2"/>
  <c r="N487" i="2"/>
  <c r="O487" i="2"/>
  <c r="I487" i="2"/>
  <c r="R487" i="2"/>
  <c r="H487" i="2"/>
  <c r="Q487" i="2"/>
  <c r="P487" i="2"/>
  <c r="E487" i="2"/>
  <c r="F487" i="2"/>
  <c r="I486" i="4"/>
  <c r="J486" i="4"/>
  <c r="I486" i="2"/>
  <c r="H486" i="2"/>
  <c r="J486" i="2"/>
  <c r="R486" i="2"/>
  <c r="Q486" i="2"/>
  <c r="S486" i="2"/>
  <c r="N486" i="2"/>
  <c r="O486" i="2"/>
  <c r="P486" i="2"/>
  <c r="E486" i="2"/>
  <c r="F486" i="2"/>
  <c r="I485" i="4"/>
  <c r="J485" i="4"/>
  <c r="I485" i="2"/>
  <c r="E485" i="2"/>
  <c r="F485" i="2"/>
  <c r="J485" i="2"/>
  <c r="S485" i="2"/>
  <c r="R485" i="2"/>
  <c r="N485" i="2"/>
  <c r="O485" i="2"/>
  <c r="H485" i="2"/>
  <c r="Q485" i="2"/>
  <c r="P485" i="2"/>
  <c r="I484" i="4"/>
  <c r="I483" i="4"/>
  <c r="I482" i="4"/>
  <c r="I481" i="4"/>
  <c r="J484" i="4"/>
  <c r="J483" i="4"/>
  <c r="J482" i="4"/>
  <c r="J481" i="4"/>
  <c r="Q481" i="2"/>
  <c r="R481" i="2"/>
  <c r="S481" i="2"/>
  <c r="Q482" i="2"/>
  <c r="R482" i="2"/>
  <c r="S482" i="2"/>
  <c r="Q483" i="2"/>
  <c r="R483" i="2"/>
  <c r="S483" i="2"/>
  <c r="Q484" i="2"/>
  <c r="R484" i="2"/>
  <c r="S484" i="2"/>
  <c r="N481" i="2"/>
  <c r="O481" i="2"/>
  <c r="N482" i="2"/>
  <c r="O482" i="2"/>
  <c r="N483" i="2"/>
  <c r="O483" i="2"/>
  <c r="N484" i="2"/>
  <c r="O484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P484" i="2"/>
  <c r="P483" i="2"/>
  <c r="P482" i="2"/>
  <c r="P481" i="2"/>
  <c r="E484" i="2"/>
  <c r="F484" i="2"/>
  <c r="E483" i="2"/>
  <c r="F483" i="2"/>
  <c r="E482" i="2"/>
  <c r="F482" i="2"/>
  <c r="E481" i="2"/>
  <c r="F481" i="2"/>
  <c r="Q480" i="2"/>
  <c r="R480" i="2"/>
  <c r="S480" i="2"/>
  <c r="N480" i="2"/>
  <c r="O480" i="2"/>
  <c r="H480" i="2"/>
  <c r="I480" i="2"/>
  <c r="I480" i="4"/>
  <c r="J480" i="2"/>
  <c r="E480" i="2"/>
  <c r="F480" i="2"/>
  <c r="P480" i="2"/>
  <c r="J480" i="4"/>
  <c r="I479" i="4"/>
  <c r="I478" i="4"/>
  <c r="J479" i="4"/>
  <c r="J478" i="4"/>
  <c r="P477" i="2"/>
  <c r="S477" i="2"/>
  <c r="N477" i="2"/>
  <c r="P478" i="2"/>
  <c r="S478" i="2"/>
  <c r="N478" i="2"/>
  <c r="O478" i="2"/>
  <c r="P479" i="2"/>
  <c r="R479" i="2"/>
  <c r="S479" i="2"/>
  <c r="N479" i="2"/>
  <c r="O479" i="2"/>
  <c r="I479" i="2"/>
  <c r="I478" i="2"/>
  <c r="R478" i="2"/>
  <c r="J479" i="2"/>
  <c r="J478" i="2"/>
  <c r="H479" i="2"/>
  <c r="Q479" i="2"/>
  <c r="H478" i="2"/>
  <c r="Q478" i="2"/>
  <c r="E479" i="2"/>
  <c r="F479" i="2"/>
  <c r="E478" i="2"/>
  <c r="F478" i="2"/>
  <c r="I477" i="4"/>
  <c r="J477" i="4"/>
  <c r="I477" i="2"/>
  <c r="J477" i="2"/>
  <c r="R477" i="2"/>
  <c r="H477" i="2"/>
  <c r="Q477" i="2"/>
  <c r="E477" i="2"/>
  <c r="F477" i="2"/>
  <c r="I476" i="2"/>
  <c r="R476" i="2"/>
  <c r="S476" i="2"/>
  <c r="N476" i="2"/>
  <c r="O476" i="2"/>
  <c r="J476" i="2"/>
  <c r="H476" i="2"/>
  <c r="Q476" i="2"/>
  <c r="P476" i="2"/>
  <c r="I476" i="4"/>
  <c r="J476" i="4"/>
  <c r="E476" i="2"/>
  <c r="F476" i="2"/>
  <c r="I475" i="4"/>
  <c r="I474" i="4"/>
  <c r="J475" i="4"/>
  <c r="J474" i="4"/>
  <c r="P474" i="2"/>
  <c r="S474" i="2"/>
  <c r="N474" i="2"/>
  <c r="O474" i="2"/>
  <c r="P475" i="2"/>
  <c r="S475" i="2"/>
  <c r="N475" i="2"/>
  <c r="O475" i="2"/>
  <c r="I475" i="2"/>
  <c r="I474" i="2"/>
  <c r="J475" i="2"/>
  <c r="J474" i="2"/>
  <c r="R475" i="2"/>
  <c r="R474" i="2"/>
  <c r="H475" i="2"/>
  <c r="Q475" i="2"/>
  <c r="H474" i="2"/>
  <c r="Q474" i="2"/>
  <c r="E475" i="2"/>
  <c r="F475" i="2"/>
  <c r="E474" i="2"/>
  <c r="F474" i="2"/>
  <c r="I473" i="4"/>
  <c r="J473" i="4"/>
  <c r="I473" i="2"/>
  <c r="R473" i="2"/>
  <c r="S473" i="2"/>
  <c r="N473" i="2"/>
  <c r="O473" i="2"/>
  <c r="J473" i="2"/>
  <c r="H473" i="2"/>
  <c r="Q473" i="2"/>
  <c r="P473" i="2"/>
  <c r="B473" i="2"/>
  <c r="E473" i="2"/>
  <c r="F473" i="2"/>
  <c r="I472" i="4"/>
  <c r="I471" i="4"/>
  <c r="J472" i="4"/>
  <c r="J471" i="4"/>
  <c r="P472" i="2"/>
  <c r="S472" i="2"/>
  <c r="N472" i="2"/>
  <c r="O472" i="2"/>
  <c r="I472" i="2"/>
  <c r="J472" i="2"/>
  <c r="J471" i="2"/>
  <c r="S471" i="2"/>
  <c r="N471" i="2"/>
  <c r="O471" i="2"/>
  <c r="I471" i="2"/>
  <c r="R472" i="2"/>
  <c r="R471" i="2"/>
  <c r="H472" i="2"/>
  <c r="Q472" i="2"/>
  <c r="H471" i="2"/>
  <c r="Q471" i="2"/>
  <c r="P471" i="2"/>
  <c r="B472" i="2"/>
  <c r="E472" i="2"/>
  <c r="F472" i="2"/>
  <c r="B471" i="2"/>
  <c r="E471" i="2"/>
  <c r="F471" i="2"/>
  <c r="I470" i="4"/>
  <c r="I469" i="4"/>
  <c r="I468" i="4"/>
  <c r="J470" i="4"/>
  <c r="J469" i="4"/>
  <c r="J468" i="4"/>
  <c r="S468" i="2"/>
  <c r="N468" i="2"/>
  <c r="O468" i="2"/>
  <c r="S469" i="2"/>
  <c r="N469" i="2"/>
  <c r="O469" i="2"/>
  <c r="R470" i="2"/>
  <c r="S470" i="2"/>
  <c r="N470" i="2"/>
  <c r="O470" i="2"/>
  <c r="I470" i="2"/>
  <c r="I469" i="2"/>
  <c r="R469" i="2"/>
  <c r="I468" i="2"/>
  <c r="R468" i="2"/>
  <c r="J470" i="2"/>
  <c r="J469" i="2"/>
  <c r="J468" i="2"/>
  <c r="H470" i="2"/>
  <c r="Q470" i="2"/>
  <c r="H469" i="2"/>
  <c r="Q469" i="2"/>
  <c r="H468" i="2"/>
  <c r="Q468" i="2"/>
  <c r="P470" i="2"/>
  <c r="P469" i="2"/>
  <c r="P468" i="2"/>
  <c r="B470" i="2"/>
  <c r="E470" i="2"/>
  <c r="F470" i="2"/>
  <c r="B469" i="2"/>
  <c r="E469" i="2"/>
  <c r="F469" i="2"/>
  <c r="B468" i="2"/>
  <c r="E468" i="2"/>
  <c r="F468" i="2"/>
  <c r="I467" i="4"/>
  <c r="J467" i="4"/>
  <c r="J467" i="2"/>
  <c r="S467" i="2"/>
  <c r="N467" i="2"/>
  <c r="O467" i="2"/>
  <c r="I467" i="2"/>
  <c r="R467" i="2"/>
  <c r="H467" i="2"/>
  <c r="Q467" i="2"/>
  <c r="P467" i="2"/>
  <c r="B467" i="2"/>
  <c r="E467" i="2"/>
  <c r="F467" i="2"/>
  <c r="R466" i="2"/>
  <c r="S466" i="2"/>
  <c r="N466" i="2"/>
  <c r="O466" i="2"/>
  <c r="I466" i="2"/>
  <c r="J466" i="2"/>
  <c r="H466" i="2"/>
  <c r="Q466" i="2"/>
  <c r="P466" i="2"/>
  <c r="I466" i="4"/>
  <c r="J466" i="4"/>
  <c r="B466" i="2"/>
  <c r="E466" i="2"/>
  <c r="F466" i="2"/>
  <c r="I465" i="4"/>
  <c r="J465" i="4"/>
  <c r="J465" i="2"/>
  <c r="S465" i="2"/>
  <c r="R465" i="2"/>
  <c r="N465" i="2"/>
  <c r="O465" i="2"/>
  <c r="I465" i="2"/>
  <c r="H465" i="2"/>
  <c r="Q465" i="2"/>
  <c r="P465" i="2"/>
  <c r="B465" i="2"/>
  <c r="E465" i="2"/>
  <c r="F465" i="2"/>
  <c r="I464" i="4"/>
  <c r="J464" i="4"/>
  <c r="I464" i="2"/>
  <c r="J464" i="2"/>
  <c r="B464" i="2"/>
  <c r="E464" i="2"/>
  <c r="F464" i="2"/>
  <c r="P464" i="2"/>
  <c r="R464" i="2"/>
  <c r="S464" i="2"/>
  <c r="N464" i="2"/>
  <c r="O464" i="2"/>
  <c r="H464" i="2"/>
  <c r="Q464" i="2"/>
  <c r="I463" i="4"/>
  <c r="J463" i="4"/>
  <c r="I463" i="2"/>
  <c r="R463" i="2"/>
  <c r="S463" i="2"/>
  <c r="N463" i="2"/>
  <c r="O463" i="2"/>
  <c r="J463" i="2"/>
  <c r="H463" i="2"/>
  <c r="Q463" i="2"/>
  <c r="P463" i="2"/>
  <c r="B463" i="2"/>
  <c r="E463" i="2"/>
  <c r="F463" i="2"/>
  <c r="I462" i="4"/>
  <c r="J462" i="4"/>
  <c r="I462" i="2"/>
  <c r="J462" i="2"/>
  <c r="S462" i="2"/>
  <c r="R462" i="2"/>
  <c r="N462" i="2"/>
  <c r="O462" i="2"/>
  <c r="H462" i="2"/>
  <c r="Q462" i="2"/>
  <c r="P462" i="2"/>
  <c r="B462" i="2"/>
  <c r="E462" i="2"/>
  <c r="F462" i="2"/>
  <c r="I461" i="4"/>
  <c r="J461" i="4"/>
  <c r="I461" i="2"/>
  <c r="J461" i="2"/>
  <c r="S461" i="2"/>
  <c r="R461" i="2"/>
  <c r="N461" i="2"/>
  <c r="O461" i="2"/>
  <c r="H461" i="2"/>
  <c r="Q461" i="2"/>
  <c r="P461" i="2"/>
  <c r="B461" i="2"/>
  <c r="E461" i="2"/>
  <c r="F461" i="2"/>
  <c r="I460" i="4"/>
  <c r="J460" i="4"/>
  <c r="I460" i="2"/>
  <c r="R460" i="2"/>
  <c r="S460" i="2"/>
  <c r="N460" i="2"/>
  <c r="O460" i="2"/>
  <c r="H460" i="2"/>
  <c r="J460" i="2"/>
  <c r="B460" i="2"/>
  <c r="E460" i="2"/>
  <c r="F460" i="2"/>
  <c r="Q460" i="2"/>
  <c r="P460" i="2"/>
  <c r="I459" i="4"/>
  <c r="J459" i="4"/>
  <c r="I459" i="2"/>
  <c r="J459" i="2"/>
  <c r="B459" i="2"/>
  <c r="E459" i="2"/>
  <c r="F459" i="2"/>
  <c r="S459" i="2"/>
  <c r="R459" i="2"/>
  <c r="N459" i="2"/>
  <c r="O459" i="2"/>
  <c r="H459" i="2"/>
  <c r="Q459" i="2"/>
  <c r="P459" i="2"/>
  <c r="I458" i="4"/>
  <c r="J458" i="4"/>
  <c r="I458" i="2"/>
  <c r="J458" i="2"/>
  <c r="S458" i="2"/>
  <c r="R458" i="2"/>
  <c r="N458" i="2"/>
  <c r="O458" i="2"/>
  <c r="H458" i="2"/>
  <c r="Q458" i="2"/>
  <c r="P458" i="2"/>
  <c r="B458" i="2"/>
  <c r="E458" i="2"/>
  <c r="F458" i="2"/>
  <c r="J457" i="2"/>
  <c r="S457" i="2"/>
  <c r="R457" i="2"/>
  <c r="N457" i="2"/>
  <c r="O457" i="2"/>
  <c r="I457" i="2"/>
  <c r="H457" i="2"/>
  <c r="Q457" i="2"/>
  <c r="P457" i="2"/>
  <c r="I457" i="4"/>
  <c r="J457" i="4"/>
  <c r="B457" i="2"/>
  <c r="E457" i="2"/>
  <c r="F457" i="2"/>
  <c r="I456" i="2"/>
  <c r="J456" i="2"/>
  <c r="S456" i="2"/>
  <c r="R456" i="2"/>
  <c r="N456" i="2"/>
  <c r="O456" i="2"/>
  <c r="H456" i="2"/>
  <c r="Q456" i="2"/>
  <c r="P456" i="2"/>
  <c r="I456" i="4"/>
  <c r="J456" i="4"/>
  <c r="B456" i="2"/>
  <c r="E456" i="2"/>
  <c r="F456" i="2"/>
  <c r="I455" i="4"/>
  <c r="J455" i="4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I455" i="2"/>
  <c r="R455" i="2"/>
  <c r="Q455" i="2"/>
  <c r="S455" i="2"/>
  <c r="N455" i="2"/>
  <c r="O455" i="2"/>
  <c r="H455" i="2"/>
  <c r="J455" i="2"/>
  <c r="B455" i="2"/>
  <c r="E455" i="2"/>
  <c r="F455" i="2"/>
  <c r="P455" i="2"/>
  <c r="I454" i="4"/>
  <c r="J454" i="4"/>
  <c r="I454" i="2"/>
  <c r="J454" i="2"/>
  <c r="S454" i="2"/>
  <c r="R454" i="2"/>
  <c r="N454" i="2"/>
  <c r="O454" i="2"/>
  <c r="H454" i="2"/>
  <c r="Q454" i="2"/>
  <c r="P454" i="2"/>
  <c r="B454" i="2"/>
  <c r="E454" i="2"/>
  <c r="F454" i="2"/>
  <c r="I453" i="2"/>
  <c r="J453" i="2"/>
  <c r="S453" i="2"/>
  <c r="R453" i="2"/>
  <c r="N453" i="2"/>
  <c r="O453" i="2"/>
  <c r="H453" i="2"/>
  <c r="Q453" i="2"/>
  <c r="P453" i="2"/>
  <c r="I453" i="4"/>
  <c r="J453" i="4"/>
  <c r="B453" i="2"/>
  <c r="E453" i="2"/>
  <c r="F453" i="2"/>
  <c r="I452" i="4"/>
  <c r="J452" i="4"/>
  <c r="I452" i="2"/>
  <c r="J452" i="2"/>
  <c r="S452" i="2"/>
  <c r="R452" i="2"/>
  <c r="N452" i="2"/>
  <c r="O452" i="2"/>
  <c r="H452" i="2"/>
  <c r="Q452" i="2"/>
  <c r="P452" i="2"/>
  <c r="B452" i="2"/>
  <c r="E452" i="2"/>
  <c r="F452" i="2"/>
  <c r="I451" i="4"/>
  <c r="J451" i="4"/>
  <c r="I451" i="2"/>
  <c r="J451" i="2"/>
  <c r="S451" i="2"/>
  <c r="R451" i="2"/>
  <c r="N451" i="2"/>
  <c r="O451" i="2"/>
  <c r="H451" i="2"/>
  <c r="Q451" i="2"/>
  <c r="P451" i="2"/>
  <c r="B451" i="2"/>
  <c r="E451" i="2"/>
  <c r="F451" i="2"/>
  <c r="I450" i="4"/>
  <c r="J450" i="4"/>
  <c r="J450" i="2"/>
  <c r="S450" i="2"/>
  <c r="R450" i="2"/>
  <c r="N450" i="2"/>
  <c r="O450" i="2"/>
  <c r="I450" i="2"/>
  <c r="H450" i="2"/>
  <c r="Q450" i="2"/>
  <c r="P450" i="2"/>
  <c r="B450" i="2"/>
  <c r="E450" i="2"/>
  <c r="F450" i="2"/>
  <c r="I449" i="2"/>
  <c r="R449" i="2"/>
  <c r="N449" i="2"/>
  <c r="O449" i="2"/>
  <c r="J449" i="2"/>
  <c r="S449" i="2"/>
  <c r="H449" i="2"/>
  <c r="Q449" i="2"/>
  <c r="P449" i="2"/>
  <c r="I449" i="4"/>
  <c r="J449" i="4"/>
  <c r="B449" i="2"/>
  <c r="E449" i="2"/>
  <c r="F449" i="2"/>
  <c r="I448" i="4"/>
  <c r="J448" i="4"/>
  <c r="I448" i="2"/>
  <c r="R448" i="2"/>
  <c r="N448" i="2"/>
  <c r="O448" i="2"/>
  <c r="J448" i="2"/>
  <c r="S448" i="2"/>
  <c r="H448" i="2"/>
  <c r="Q448" i="2"/>
  <c r="P448" i="2"/>
  <c r="B448" i="2"/>
  <c r="E448" i="2"/>
  <c r="F448" i="2"/>
  <c r="I447" i="4"/>
  <c r="J447" i="4"/>
  <c r="I447" i="2"/>
  <c r="J447" i="2"/>
  <c r="S447" i="2"/>
  <c r="R447" i="2"/>
  <c r="N447" i="2"/>
  <c r="O447" i="2"/>
  <c r="H447" i="2"/>
  <c r="Q447" i="2"/>
  <c r="P447" i="2"/>
  <c r="B447" i="2"/>
  <c r="E447" i="2"/>
  <c r="F447" i="2"/>
  <c r="F85" i="2"/>
  <c r="F86" i="2"/>
  <c r="F87" i="2"/>
  <c r="F88" i="2"/>
  <c r="F89" i="2"/>
  <c r="F90" i="2"/>
  <c r="J446" i="2"/>
  <c r="S446" i="2"/>
  <c r="R446" i="2"/>
  <c r="N446" i="2"/>
  <c r="O446" i="2"/>
  <c r="I446" i="2"/>
  <c r="H446" i="2"/>
  <c r="Q446" i="2"/>
  <c r="P446" i="2"/>
  <c r="I446" i="4"/>
  <c r="J446" i="4"/>
  <c r="B446" i="2"/>
  <c r="E446" i="2"/>
  <c r="F446" i="2"/>
  <c r="I445" i="4"/>
  <c r="J445" i="4"/>
  <c r="J445" i="2"/>
  <c r="S445" i="2"/>
  <c r="R445" i="2"/>
  <c r="N445" i="2"/>
  <c r="O445" i="2"/>
  <c r="I445" i="2"/>
  <c r="H445" i="2"/>
  <c r="Q445" i="2"/>
  <c r="P445" i="2"/>
  <c r="B445" i="2"/>
  <c r="E445" i="2"/>
  <c r="F445" i="2"/>
  <c r="I444" i="4"/>
  <c r="J444" i="4"/>
  <c r="I444" i="2"/>
  <c r="J444" i="2"/>
  <c r="S444" i="2"/>
  <c r="R444" i="2"/>
  <c r="N444" i="2"/>
  <c r="O444" i="2"/>
  <c r="H444" i="2"/>
  <c r="Q444" i="2"/>
  <c r="P444" i="2"/>
  <c r="B444" i="2"/>
  <c r="E444" i="2"/>
  <c r="F444" i="2"/>
  <c r="I443" i="4"/>
  <c r="J443" i="4"/>
  <c r="I443" i="2"/>
  <c r="R443" i="2"/>
  <c r="N443" i="2"/>
  <c r="O443" i="2"/>
  <c r="J443" i="2"/>
  <c r="S443" i="2"/>
  <c r="H443" i="2"/>
  <c r="Q443" i="2"/>
  <c r="P443" i="2"/>
  <c r="B443" i="2"/>
  <c r="E443" i="2"/>
  <c r="F443" i="2"/>
  <c r="I442" i="4"/>
  <c r="J442" i="4"/>
  <c r="I442" i="2"/>
  <c r="R442" i="2"/>
  <c r="Q442" i="2"/>
  <c r="S442" i="2"/>
  <c r="N442" i="2"/>
  <c r="O442" i="2"/>
  <c r="J442" i="2"/>
  <c r="H442" i="2"/>
  <c r="P442" i="2"/>
  <c r="B442" i="2"/>
  <c r="E442" i="2"/>
  <c r="F442" i="2"/>
  <c r="R441" i="2"/>
  <c r="N441" i="2"/>
  <c r="O441" i="2"/>
  <c r="I441" i="4"/>
  <c r="J441" i="4"/>
  <c r="I441" i="2"/>
  <c r="J441" i="2"/>
  <c r="S441" i="2"/>
  <c r="H441" i="2"/>
  <c r="Q441" i="2"/>
  <c r="P441" i="2"/>
  <c r="B441" i="2"/>
  <c r="E441" i="2"/>
  <c r="F441" i="2"/>
  <c r="I440" i="4"/>
  <c r="J440" i="4"/>
  <c r="J440" i="2"/>
  <c r="S440" i="2"/>
  <c r="R440" i="2"/>
  <c r="N440" i="2"/>
  <c r="O440" i="2"/>
  <c r="I440" i="2"/>
  <c r="H440" i="2"/>
  <c r="Q440" i="2"/>
  <c r="P440" i="2"/>
  <c r="B440" i="2"/>
  <c r="E440" i="2"/>
  <c r="F440" i="2"/>
  <c r="I439" i="4"/>
  <c r="J439" i="4"/>
  <c r="I439" i="2"/>
  <c r="R439" i="2"/>
  <c r="N439" i="2"/>
  <c r="O439" i="2"/>
  <c r="J439" i="2"/>
  <c r="S439" i="2"/>
  <c r="H439" i="2"/>
  <c r="Q439" i="2"/>
  <c r="P439" i="2"/>
  <c r="B439" i="2"/>
  <c r="E439" i="2"/>
  <c r="F439" i="2"/>
  <c r="I438" i="4"/>
  <c r="J438" i="4"/>
  <c r="P438" i="2"/>
  <c r="Q438" i="2"/>
  <c r="R438" i="2"/>
  <c r="S438" i="2"/>
  <c r="N438" i="2"/>
  <c r="O438" i="2"/>
  <c r="H438" i="2"/>
  <c r="I438" i="2"/>
  <c r="J438" i="2"/>
  <c r="B438" i="2"/>
  <c r="E438" i="2"/>
  <c r="F438" i="2"/>
  <c r="I437" i="4"/>
  <c r="J437" i="4"/>
  <c r="I437" i="2"/>
  <c r="J437" i="2"/>
  <c r="S437" i="2"/>
  <c r="R437" i="2"/>
  <c r="N437" i="2"/>
  <c r="O437" i="2"/>
  <c r="H437" i="2"/>
  <c r="Q437" i="2"/>
  <c r="P437" i="2"/>
  <c r="B437" i="2"/>
  <c r="E437" i="2"/>
  <c r="F437" i="2"/>
  <c r="I436" i="4"/>
  <c r="J436" i="4"/>
  <c r="I436" i="2"/>
  <c r="J436" i="2"/>
  <c r="S436" i="2"/>
  <c r="R436" i="2"/>
  <c r="N436" i="2"/>
  <c r="O436" i="2"/>
  <c r="H436" i="2"/>
  <c r="Q436" i="2"/>
  <c r="P436" i="2"/>
  <c r="B436" i="2"/>
  <c r="E436" i="2"/>
  <c r="F436" i="2"/>
  <c r="I435" i="4"/>
  <c r="J435" i="4"/>
  <c r="I435" i="2"/>
  <c r="J435" i="2"/>
  <c r="S435" i="2"/>
  <c r="R435" i="2"/>
  <c r="N435" i="2"/>
  <c r="O435" i="2"/>
  <c r="H435" i="2"/>
  <c r="Q435" i="2"/>
  <c r="P435" i="2"/>
  <c r="B435" i="2"/>
  <c r="E435" i="2"/>
  <c r="F435" i="2"/>
  <c r="I434" i="4"/>
  <c r="J434" i="4"/>
  <c r="I434" i="2"/>
  <c r="J434" i="2"/>
  <c r="S434" i="2"/>
  <c r="R434" i="2"/>
  <c r="N434" i="2"/>
  <c r="O434" i="2"/>
  <c r="H434" i="2"/>
  <c r="Q434" i="2"/>
  <c r="P434" i="2"/>
  <c r="B434" i="2"/>
  <c r="E434" i="2"/>
  <c r="F434" i="2"/>
  <c r="I433" i="2"/>
  <c r="B433" i="2"/>
  <c r="E433" i="2"/>
  <c r="F433" i="2"/>
  <c r="J433" i="2"/>
  <c r="S433" i="2"/>
  <c r="R433" i="2"/>
  <c r="N433" i="2"/>
  <c r="O433" i="2"/>
  <c r="H433" i="2"/>
  <c r="Q433" i="2"/>
  <c r="P433" i="2"/>
  <c r="I433" i="4"/>
  <c r="J433" i="4"/>
  <c r="I432" i="4"/>
  <c r="J432" i="4"/>
  <c r="I432" i="2"/>
  <c r="J432" i="2"/>
  <c r="S432" i="2"/>
  <c r="R432" i="2"/>
  <c r="N432" i="2"/>
  <c r="O432" i="2"/>
  <c r="H432" i="2"/>
  <c r="Q432" i="2"/>
  <c r="P432" i="2"/>
  <c r="B432" i="2"/>
  <c r="E432" i="2"/>
  <c r="F432" i="2"/>
  <c r="I431" i="4"/>
  <c r="J431" i="4"/>
  <c r="J431" i="2"/>
  <c r="S431" i="2"/>
  <c r="R431" i="2"/>
  <c r="N431" i="2"/>
  <c r="O431" i="2"/>
  <c r="I431" i="2"/>
  <c r="H431" i="2"/>
  <c r="Q431" i="2"/>
  <c r="P431" i="2"/>
  <c r="B431" i="2"/>
  <c r="E431" i="2"/>
  <c r="F431" i="2"/>
  <c r="I430" i="4"/>
  <c r="J430" i="4"/>
  <c r="I430" i="2"/>
  <c r="R430" i="2"/>
  <c r="S430" i="2"/>
  <c r="N430" i="2"/>
  <c r="O430" i="2"/>
  <c r="H430" i="2"/>
  <c r="Q430" i="2"/>
  <c r="P430" i="2"/>
  <c r="J430" i="2"/>
  <c r="B430" i="2"/>
  <c r="E430" i="2"/>
  <c r="F430" i="2"/>
  <c r="I429" i="2"/>
  <c r="H429" i="2"/>
  <c r="B429" i="2"/>
  <c r="E429" i="2"/>
  <c r="F429" i="2"/>
  <c r="J429" i="2"/>
  <c r="S429" i="2"/>
  <c r="R429" i="2"/>
  <c r="Q429" i="2"/>
  <c r="N429" i="2"/>
  <c r="O429" i="2"/>
  <c r="P429" i="2"/>
  <c r="I429" i="4"/>
  <c r="J429" i="4"/>
  <c r="I428" i="4"/>
  <c r="J428" i="4"/>
  <c r="J428" i="2"/>
  <c r="S428" i="2"/>
  <c r="R428" i="2"/>
  <c r="N428" i="2"/>
  <c r="O428" i="2"/>
  <c r="I428" i="2"/>
  <c r="H428" i="2"/>
  <c r="Q428" i="2"/>
  <c r="P428" i="2"/>
  <c r="B428" i="2"/>
  <c r="E428" i="2"/>
  <c r="F428" i="2"/>
  <c r="I427" i="4"/>
  <c r="J427" i="4"/>
  <c r="I427" i="2"/>
  <c r="J427" i="2"/>
  <c r="S427" i="2"/>
  <c r="R427" i="2"/>
  <c r="N427" i="2"/>
  <c r="O427" i="2"/>
  <c r="H427" i="2"/>
  <c r="Q427" i="2"/>
  <c r="P427" i="2"/>
  <c r="B427" i="2"/>
  <c r="E427" i="2"/>
  <c r="F427" i="2"/>
  <c r="I426" i="4"/>
  <c r="J426" i="4"/>
  <c r="J426" i="2"/>
  <c r="S426" i="2"/>
  <c r="R426" i="2"/>
  <c r="N426" i="2"/>
  <c r="O426" i="2"/>
  <c r="I426" i="2"/>
  <c r="H426" i="2"/>
  <c r="Q426" i="2"/>
  <c r="P426" i="2"/>
  <c r="B426" i="2"/>
  <c r="E426" i="2"/>
  <c r="F426" i="2"/>
  <c r="I425" i="4"/>
  <c r="J425" i="4"/>
  <c r="I425" i="2"/>
  <c r="J425" i="2"/>
  <c r="S425" i="2"/>
  <c r="R425" i="2"/>
  <c r="N425" i="2"/>
  <c r="O425" i="2"/>
  <c r="H425" i="2"/>
  <c r="Q425" i="2"/>
  <c r="P425" i="2"/>
  <c r="B425" i="2"/>
  <c r="E425" i="2"/>
  <c r="F425" i="2"/>
  <c r="I424" i="4"/>
  <c r="J424" i="4"/>
  <c r="I424" i="2"/>
  <c r="J424" i="2"/>
  <c r="S424" i="2"/>
  <c r="R424" i="2"/>
  <c r="N424" i="2"/>
  <c r="O424" i="2"/>
  <c r="H424" i="2"/>
  <c r="Q424" i="2"/>
  <c r="P424" i="2"/>
  <c r="B424" i="2"/>
  <c r="E424" i="2"/>
  <c r="F424" i="2"/>
  <c r="I423" i="4"/>
  <c r="J423" i="4"/>
  <c r="R423" i="2"/>
  <c r="N423" i="2"/>
  <c r="O423" i="2"/>
  <c r="I423" i="2"/>
  <c r="J423" i="2"/>
  <c r="S423" i="2"/>
  <c r="H423" i="2"/>
  <c r="Q423" i="2"/>
  <c r="P423" i="2"/>
  <c r="B423" i="2"/>
  <c r="E423" i="2"/>
  <c r="F423" i="2"/>
  <c r="I422" i="4"/>
  <c r="J422" i="4"/>
  <c r="I422" i="2"/>
  <c r="J422" i="2"/>
  <c r="S422" i="2"/>
  <c r="R422" i="2"/>
  <c r="N422" i="2"/>
  <c r="O422" i="2"/>
  <c r="H422" i="2"/>
  <c r="Q422" i="2"/>
  <c r="P422" i="2"/>
  <c r="B422" i="2"/>
  <c r="E422" i="2"/>
  <c r="F422" i="2"/>
  <c r="I421" i="4"/>
  <c r="J421" i="4"/>
  <c r="I421" i="2"/>
  <c r="R421" i="2"/>
  <c r="N421" i="2"/>
  <c r="O421" i="2"/>
  <c r="J421" i="2"/>
  <c r="S421" i="2"/>
  <c r="H421" i="2"/>
  <c r="Q421" i="2"/>
  <c r="P421" i="2"/>
  <c r="B421" i="2"/>
  <c r="E421" i="2"/>
  <c r="F421" i="2"/>
  <c r="I420" i="2"/>
  <c r="R420" i="2"/>
  <c r="N420" i="2"/>
  <c r="O420" i="2"/>
  <c r="H420" i="2"/>
  <c r="Q420" i="2"/>
  <c r="J420" i="2"/>
  <c r="S420" i="2"/>
  <c r="P420" i="2"/>
  <c r="I420" i="4"/>
  <c r="J420" i="4"/>
  <c r="B420" i="2"/>
  <c r="E420" i="2"/>
  <c r="F420" i="2"/>
  <c r="I419" i="4"/>
  <c r="J419" i="4"/>
  <c r="I419" i="2"/>
  <c r="R419" i="2"/>
  <c r="N419" i="2"/>
  <c r="O419" i="2"/>
  <c r="J419" i="2"/>
  <c r="S419" i="2"/>
  <c r="H419" i="2"/>
  <c r="Q419" i="2"/>
  <c r="P419" i="2"/>
  <c r="B419" i="2"/>
  <c r="E419" i="2"/>
  <c r="F419" i="2"/>
  <c r="I418" i="4"/>
  <c r="J418" i="4"/>
  <c r="I418" i="2"/>
  <c r="J418" i="2"/>
  <c r="S418" i="2"/>
  <c r="R418" i="2"/>
  <c r="N418" i="2"/>
  <c r="O418" i="2"/>
  <c r="H418" i="2"/>
  <c r="Q418" i="2"/>
  <c r="P418" i="2"/>
  <c r="B418" i="2"/>
  <c r="E418" i="2"/>
  <c r="F418" i="2"/>
  <c r="R417" i="2"/>
  <c r="N417" i="2"/>
  <c r="O417" i="2"/>
  <c r="I417" i="4"/>
  <c r="J417" i="4"/>
  <c r="I417" i="2"/>
  <c r="H417" i="2"/>
  <c r="Q417" i="2"/>
  <c r="P417" i="2"/>
  <c r="B417" i="2"/>
  <c r="E417" i="2"/>
  <c r="F417" i="2"/>
  <c r="S417" i="2"/>
  <c r="J417" i="2"/>
  <c r="R416" i="2"/>
  <c r="N416" i="2"/>
  <c r="O416" i="2"/>
  <c r="I416" i="2"/>
  <c r="J416" i="2"/>
  <c r="S416" i="2"/>
  <c r="H416" i="2"/>
  <c r="Q416" i="2"/>
  <c r="P416" i="2"/>
  <c r="I416" i="4"/>
  <c r="J416" i="4"/>
  <c r="B416" i="2"/>
  <c r="E416" i="2"/>
  <c r="F416" i="2"/>
  <c r="F47" i="2"/>
  <c r="F46" i="2"/>
  <c r="F45" i="2"/>
  <c r="F44" i="2"/>
  <c r="F43" i="2"/>
  <c r="F42" i="2"/>
  <c r="F41" i="2"/>
  <c r="F40" i="2"/>
  <c r="F39" i="2"/>
  <c r="F3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48" i="2"/>
  <c r="I415" i="4"/>
  <c r="J415" i="4"/>
  <c r="I415" i="2"/>
  <c r="J415" i="2"/>
  <c r="S415" i="2"/>
  <c r="R415" i="2"/>
  <c r="N415" i="2"/>
  <c r="O415" i="2"/>
  <c r="H415" i="2"/>
  <c r="Q415" i="2"/>
  <c r="P415" i="2"/>
  <c r="B415" i="2"/>
  <c r="E415" i="2"/>
  <c r="F415" i="2"/>
  <c r="I414" i="4"/>
  <c r="J414" i="4"/>
  <c r="R414" i="2"/>
  <c r="N414" i="2"/>
  <c r="O414" i="2"/>
  <c r="R413" i="2"/>
  <c r="N413" i="2"/>
  <c r="O413" i="2"/>
  <c r="I414" i="2"/>
  <c r="J414" i="2"/>
  <c r="S414" i="2"/>
  <c r="H414" i="2"/>
  <c r="Q414" i="2"/>
  <c r="P414" i="2"/>
  <c r="B414" i="2"/>
  <c r="E414" i="2"/>
  <c r="F414" i="2"/>
  <c r="I413" i="2"/>
  <c r="J413" i="2"/>
  <c r="S413" i="2"/>
  <c r="H413" i="2"/>
  <c r="Q413" i="2"/>
  <c r="P413" i="2"/>
  <c r="B413" i="2"/>
  <c r="E413" i="2"/>
  <c r="F413" i="2"/>
  <c r="I413" i="4"/>
  <c r="J413" i="4"/>
  <c r="I412" i="4"/>
  <c r="J412" i="4"/>
  <c r="I412" i="2"/>
  <c r="J412" i="2"/>
  <c r="S412" i="2"/>
  <c r="N412" i="2"/>
  <c r="O412" i="2"/>
  <c r="R412" i="2"/>
  <c r="H412" i="2"/>
  <c r="Q412" i="2"/>
  <c r="P412" i="2"/>
  <c r="B412" i="2"/>
  <c r="E412" i="2"/>
  <c r="F412" i="2"/>
  <c r="J411" i="2"/>
  <c r="R411" i="2"/>
  <c r="N411" i="2"/>
  <c r="O411" i="2"/>
  <c r="I411" i="4"/>
  <c r="J411" i="4"/>
  <c r="I411" i="2"/>
  <c r="S411" i="2"/>
  <c r="H411" i="2"/>
  <c r="Q411" i="2"/>
  <c r="P411" i="2"/>
  <c r="B411" i="2"/>
  <c r="E411" i="2"/>
  <c r="F411" i="2"/>
  <c r="I410" i="4"/>
  <c r="J410" i="4"/>
  <c r="I410" i="2"/>
  <c r="J410" i="2"/>
  <c r="S410" i="2"/>
  <c r="R410" i="2"/>
  <c r="N410" i="2"/>
  <c r="O410" i="2"/>
  <c r="H410" i="2"/>
  <c r="Q410" i="2"/>
  <c r="P410" i="2"/>
  <c r="B410" i="2"/>
  <c r="E410" i="2"/>
  <c r="F410" i="2"/>
  <c r="I409" i="4"/>
  <c r="J409" i="4"/>
  <c r="R409" i="2"/>
  <c r="N409" i="2"/>
  <c r="O409" i="2"/>
  <c r="I409" i="2"/>
  <c r="B409" i="2"/>
  <c r="E409" i="2"/>
  <c r="F409" i="2"/>
  <c r="H409" i="2"/>
  <c r="Q409" i="2"/>
  <c r="P409" i="2"/>
  <c r="J409" i="2"/>
  <c r="S409" i="2"/>
  <c r="I408" i="4"/>
  <c r="J408" i="4"/>
  <c r="I408" i="2"/>
  <c r="J408" i="2"/>
  <c r="S408" i="2"/>
  <c r="R408" i="2"/>
  <c r="N408" i="2"/>
  <c r="O408" i="2"/>
  <c r="H408" i="2"/>
  <c r="Q408" i="2"/>
  <c r="P408" i="2"/>
  <c r="B408" i="2"/>
  <c r="E408" i="2"/>
  <c r="F408" i="2"/>
  <c r="I407" i="4"/>
  <c r="J407" i="4"/>
  <c r="P407" i="2"/>
  <c r="R407" i="2"/>
  <c r="N407" i="2"/>
  <c r="O407" i="2"/>
  <c r="I407" i="2"/>
  <c r="B407" i="2"/>
  <c r="E407" i="2"/>
  <c r="F407" i="2"/>
  <c r="H407" i="2"/>
  <c r="Q407" i="2"/>
  <c r="J407" i="2"/>
  <c r="S407" i="2"/>
  <c r="I406" i="4"/>
  <c r="J406" i="4"/>
  <c r="I406" i="2"/>
  <c r="J406" i="2"/>
  <c r="S406" i="2"/>
  <c r="R406" i="2"/>
  <c r="N406" i="2"/>
  <c r="O406" i="2"/>
  <c r="H406" i="2"/>
  <c r="Q406" i="2"/>
  <c r="P406" i="2"/>
  <c r="B406" i="2"/>
  <c r="E406" i="2"/>
  <c r="F406" i="2"/>
  <c r="I405" i="4"/>
  <c r="J405" i="4"/>
  <c r="I405" i="2"/>
  <c r="J405" i="2"/>
  <c r="S405" i="2"/>
  <c r="R405" i="2"/>
  <c r="N405" i="2"/>
  <c r="O405" i="2"/>
  <c r="H405" i="2"/>
  <c r="Q405" i="2"/>
  <c r="P405" i="2"/>
  <c r="B405" i="2"/>
  <c r="E405" i="2"/>
  <c r="F405" i="2"/>
  <c r="I404" i="4"/>
  <c r="J404" i="4"/>
  <c r="J404" i="2"/>
  <c r="S404" i="2"/>
  <c r="R404" i="2"/>
  <c r="N404" i="2"/>
  <c r="O404" i="2"/>
  <c r="I404" i="2"/>
  <c r="H404" i="2"/>
  <c r="Q404" i="2"/>
  <c r="P404" i="2"/>
  <c r="B404" i="2"/>
  <c r="E404" i="2"/>
  <c r="F404" i="2"/>
  <c r="I403" i="4"/>
  <c r="J403" i="4"/>
  <c r="I403" i="2"/>
  <c r="B403" i="2"/>
  <c r="E403" i="2"/>
  <c r="R403" i="2"/>
  <c r="N403" i="2"/>
  <c r="O403" i="2"/>
  <c r="H403" i="2"/>
  <c r="Q403" i="2"/>
  <c r="P403" i="2"/>
  <c r="F403" i="2"/>
  <c r="J403" i="2"/>
  <c r="S403" i="2"/>
  <c r="I402" i="4"/>
  <c r="J402" i="4"/>
  <c r="I402" i="2"/>
  <c r="R402" i="2"/>
  <c r="N402" i="2"/>
  <c r="O402" i="2"/>
  <c r="H402" i="2"/>
  <c r="Q402" i="2"/>
  <c r="P402" i="2"/>
  <c r="B402" i="2"/>
  <c r="E402" i="2"/>
  <c r="F402" i="2"/>
  <c r="J402" i="2"/>
  <c r="S402" i="2"/>
  <c r="I401" i="4"/>
  <c r="J401" i="4"/>
  <c r="J401" i="2"/>
  <c r="S401" i="2"/>
  <c r="R401" i="2"/>
  <c r="N401" i="2"/>
  <c r="O401" i="2"/>
  <c r="I401" i="2"/>
  <c r="H401" i="2"/>
  <c r="Q401" i="2"/>
  <c r="P401" i="2"/>
  <c r="B401" i="2"/>
  <c r="E401" i="2"/>
  <c r="F401" i="2"/>
  <c r="I400" i="2"/>
  <c r="J400" i="2"/>
  <c r="S400" i="2"/>
  <c r="R400" i="2"/>
  <c r="N400" i="2"/>
  <c r="O400" i="2"/>
  <c r="H400" i="2"/>
  <c r="Q400" i="2"/>
  <c r="P400" i="2"/>
  <c r="I400" i="4"/>
  <c r="J400" i="4"/>
  <c r="B400" i="2"/>
  <c r="E400" i="2"/>
  <c r="F400" i="2"/>
  <c r="I399" i="4"/>
  <c r="J399" i="4"/>
  <c r="I399" i="2"/>
  <c r="R399" i="2"/>
  <c r="N399" i="2"/>
  <c r="O399" i="2"/>
  <c r="H399" i="2"/>
  <c r="Q399" i="2"/>
  <c r="P399" i="2"/>
  <c r="B399" i="2"/>
  <c r="E399" i="2"/>
  <c r="F399" i="2"/>
  <c r="J399" i="2"/>
  <c r="S399" i="2"/>
  <c r="I398" i="4"/>
  <c r="J398" i="4"/>
  <c r="I398" i="2"/>
  <c r="J398" i="2"/>
  <c r="S398" i="2"/>
  <c r="R398" i="2"/>
  <c r="N398" i="2"/>
  <c r="O398" i="2"/>
  <c r="H398" i="2"/>
  <c r="Q398" i="2"/>
  <c r="P398" i="2"/>
  <c r="B398" i="2"/>
  <c r="E398" i="2"/>
  <c r="F398" i="2"/>
  <c r="S397" i="2"/>
  <c r="R397" i="2"/>
  <c r="N397" i="2"/>
  <c r="O397" i="2"/>
  <c r="I397" i="2"/>
  <c r="J397" i="2"/>
  <c r="H397" i="2"/>
  <c r="Q397" i="2"/>
  <c r="P397" i="2"/>
  <c r="I397" i="4"/>
  <c r="J397" i="4"/>
  <c r="B397" i="2"/>
  <c r="E397" i="2"/>
  <c r="F397" i="2"/>
  <c r="I396" i="4"/>
  <c r="J396" i="4"/>
  <c r="R396" i="2"/>
  <c r="N396" i="2"/>
  <c r="O396" i="2"/>
  <c r="J396" i="2"/>
  <c r="S396" i="2"/>
  <c r="I396" i="2"/>
  <c r="H396" i="2"/>
  <c r="Q396" i="2"/>
  <c r="P396" i="2"/>
  <c r="B396" i="2"/>
  <c r="E396" i="2"/>
  <c r="F396" i="2"/>
  <c r="K80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80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804" i="4"/>
  <c r="C804" i="4"/>
  <c r="G804" i="4"/>
  <c r="F804" i="4"/>
  <c r="E804" i="4"/>
  <c r="K803" i="4"/>
  <c r="J803" i="4"/>
  <c r="I803" i="4"/>
  <c r="C803" i="4"/>
  <c r="G803" i="4"/>
  <c r="F803" i="4"/>
  <c r="E803" i="4"/>
  <c r="K802" i="4"/>
  <c r="J802" i="4"/>
  <c r="I802" i="4"/>
  <c r="C802" i="4"/>
  <c r="G802" i="4"/>
  <c r="F802" i="4"/>
  <c r="E802" i="4"/>
  <c r="I395" i="2"/>
  <c r="J395" i="2"/>
  <c r="S395" i="2"/>
  <c r="R395" i="2"/>
  <c r="N395" i="2"/>
  <c r="O395" i="2"/>
  <c r="H395" i="2"/>
  <c r="Q395" i="2"/>
  <c r="P395" i="2"/>
  <c r="B395" i="2"/>
  <c r="E395" i="2"/>
  <c r="F395" i="2"/>
  <c r="I394" i="2"/>
  <c r="J394" i="2"/>
  <c r="S394" i="2"/>
  <c r="R394" i="2"/>
  <c r="N394" i="2"/>
  <c r="O394" i="2"/>
  <c r="H394" i="2"/>
  <c r="Q394" i="2"/>
  <c r="P394" i="2"/>
  <c r="B394" i="2"/>
  <c r="E394" i="2"/>
  <c r="F394" i="2"/>
  <c r="J393" i="2"/>
  <c r="I393" i="2"/>
  <c r="S393" i="2"/>
  <c r="R393" i="2"/>
  <c r="N393" i="2"/>
  <c r="O393" i="2"/>
  <c r="H393" i="2"/>
  <c r="Q393" i="2"/>
  <c r="P393" i="2"/>
  <c r="B393" i="2"/>
  <c r="E393" i="2"/>
  <c r="F393" i="2"/>
  <c r="I392" i="2"/>
  <c r="R392" i="2"/>
  <c r="N392" i="2"/>
  <c r="O392" i="2"/>
  <c r="J392" i="2"/>
  <c r="S392" i="2"/>
  <c r="H392" i="2"/>
  <c r="Q392" i="2"/>
  <c r="P392" i="2"/>
  <c r="B392" i="2"/>
  <c r="E392" i="2"/>
  <c r="F392" i="2"/>
  <c r="I391" i="2"/>
  <c r="R391" i="2"/>
  <c r="N391" i="2"/>
  <c r="O391" i="2"/>
  <c r="H391" i="2"/>
  <c r="Q391" i="2"/>
  <c r="P391" i="2"/>
  <c r="B391" i="2"/>
  <c r="E391" i="2"/>
  <c r="F391" i="2"/>
  <c r="J391" i="2"/>
  <c r="S391" i="2"/>
  <c r="I390" i="2"/>
  <c r="R390" i="2"/>
  <c r="N390" i="2"/>
  <c r="O390" i="2"/>
  <c r="J390" i="2"/>
  <c r="S390" i="2"/>
  <c r="H390" i="2"/>
  <c r="Q390" i="2"/>
  <c r="P390" i="2"/>
  <c r="B390" i="2"/>
  <c r="E390" i="2"/>
  <c r="F390" i="2"/>
  <c r="I389" i="2"/>
  <c r="R389" i="2"/>
  <c r="N389" i="2"/>
  <c r="O389" i="2"/>
  <c r="J389" i="2"/>
  <c r="S389" i="2"/>
  <c r="H389" i="2"/>
  <c r="Q389" i="2"/>
  <c r="P389" i="2"/>
  <c r="B389" i="2"/>
  <c r="E389" i="2"/>
  <c r="F389" i="2"/>
  <c r="R388" i="2"/>
  <c r="N388" i="2"/>
  <c r="O388" i="2"/>
  <c r="I388" i="2"/>
  <c r="J388" i="2"/>
  <c r="S388" i="2"/>
  <c r="H388" i="2"/>
  <c r="Q388" i="2"/>
  <c r="P388" i="2"/>
  <c r="B388" i="2"/>
  <c r="E388" i="2"/>
  <c r="F388" i="2"/>
  <c r="I387" i="2"/>
  <c r="R387" i="2"/>
  <c r="N387" i="2"/>
  <c r="O387" i="2"/>
  <c r="H387" i="2"/>
  <c r="Q387" i="2"/>
  <c r="P387" i="2"/>
  <c r="B387" i="2"/>
  <c r="E387" i="2"/>
  <c r="F387" i="2"/>
  <c r="J387" i="2"/>
  <c r="S387" i="2"/>
  <c r="I386" i="2"/>
  <c r="R386" i="2"/>
  <c r="N386" i="2"/>
  <c r="O386" i="2"/>
  <c r="J386" i="2"/>
  <c r="S386" i="2"/>
  <c r="H386" i="2"/>
  <c r="Q386" i="2"/>
  <c r="P386" i="2"/>
  <c r="B386" i="2"/>
  <c r="E386" i="2"/>
  <c r="F386" i="2"/>
  <c r="I385" i="2"/>
  <c r="J385" i="2"/>
  <c r="S385" i="2"/>
  <c r="R385" i="2"/>
  <c r="N385" i="2"/>
  <c r="O385" i="2"/>
  <c r="H385" i="2"/>
  <c r="Q385" i="2"/>
  <c r="P385" i="2"/>
  <c r="B385" i="2"/>
  <c r="E385" i="2"/>
  <c r="F385" i="2"/>
  <c r="I384" i="2"/>
  <c r="J384" i="2"/>
  <c r="S384" i="2"/>
  <c r="R384" i="2"/>
  <c r="N384" i="2"/>
  <c r="O384" i="2"/>
  <c r="H384" i="2"/>
  <c r="Q384" i="2"/>
  <c r="P384" i="2"/>
  <c r="B384" i="2"/>
  <c r="E384" i="2"/>
  <c r="F384" i="2"/>
  <c r="I383" i="2"/>
  <c r="J383" i="2"/>
  <c r="S383" i="2"/>
  <c r="R383" i="2"/>
  <c r="N383" i="2"/>
  <c r="O383" i="2"/>
  <c r="H383" i="2"/>
  <c r="Q383" i="2"/>
  <c r="P383" i="2"/>
  <c r="B383" i="2"/>
  <c r="E383" i="2"/>
  <c r="F383" i="2"/>
  <c r="I382" i="2"/>
  <c r="R382" i="2"/>
  <c r="N382" i="2"/>
  <c r="O382" i="2"/>
  <c r="J382" i="2"/>
  <c r="S382" i="2"/>
  <c r="H382" i="2"/>
  <c r="Q382" i="2"/>
  <c r="P382" i="2"/>
  <c r="B382" i="2"/>
  <c r="E382" i="2"/>
  <c r="F382" i="2"/>
  <c r="P381" i="2"/>
  <c r="Q381" i="2"/>
  <c r="N381" i="2"/>
  <c r="O381" i="2"/>
  <c r="H381" i="2"/>
  <c r="I381" i="2"/>
  <c r="R381" i="2"/>
  <c r="J381" i="2"/>
  <c r="S381" i="2"/>
  <c r="B381" i="2"/>
  <c r="E381" i="2"/>
  <c r="F381" i="2"/>
  <c r="I380" i="2"/>
  <c r="J380" i="2"/>
  <c r="S380" i="2"/>
  <c r="R380" i="2"/>
  <c r="N380" i="2"/>
  <c r="O380" i="2"/>
  <c r="H380" i="2"/>
  <c r="Q380" i="2"/>
  <c r="P380" i="2"/>
  <c r="B380" i="2"/>
  <c r="E380" i="2"/>
  <c r="F380" i="2"/>
  <c r="P379" i="2"/>
  <c r="Q379" i="2"/>
  <c r="R379" i="2"/>
  <c r="N379" i="2"/>
  <c r="O379" i="2"/>
  <c r="H379" i="2"/>
  <c r="I379" i="2"/>
  <c r="J379" i="2"/>
  <c r="S379" i="2"/>
  <c r="B379" i="2"/>
  <c r="E379" i="2"/>
  <c r="F379" i="2"/>
  <c r="J378" i="2"/>
  <c r="S378" i="2"/>
  <c r="N378" i="2"/>
  <c r="O378" i="2"/>
  <c r="I378" i="2"/>
  <c r="R378" i="2"/>
  <c r="H378" i="2"/>
  <c r="Q378" i="2"/>
  <c r="P378" i="2"/>
  <c r="B378" i="2"/>
  <c r="E378" i="2"/>
  <c r="F378" i="2"/>
  <c r="I377" i="2"/>
  <c r="J377" i="2"/>
  <c r="S377" i="2"/>
  <c r="R377" i="2"/>
  <c r="N377" i="2"/>
  <c r="O377" i="2"/>
  <c r="H377" i="2"/>
  <c r="Q377" i="2"/>
  <c r="P377" i="2"/>
  <c r="B377" i="2"/>
  <c r="E377" i="2"/>
  <c r="F377" i="2"/>
  <c r="I376" i="2"/>
  <c r="J376" i="2"/>
  <c r="S376" i="2"/>
  <c r="R376" i="2"/>
  <c r="N376" i="2"/>
  <c r="O376" i="2"/>
  <c r="H376" i="2"/>
  <c r="Q376" i="2"/>
  <c r="P376" i="2"/>
  <c r="B376" i="2"/>
  <c r="E376" i="2"/>
  <c r="F376" i="2"/>
  <c r="I375" i="2"/>
  <c r="J375" i="2"/>
  <c r="S375" i="2"/>
  <c r="R375" i="2"/>
  <c r="N375" i="2"/>
  <c r="O375" i="2"/>
  <c r="H375" i="2"/>
  <c r="Q375" i="2"/>
  <c r="P375" i="2"/>
  <c r="B375" i="2"/>
  <c r="E375" i="2"/>
  <c r="F375" i="2"/>
  <c r="I374" i="2"/>
  <c r="J374" i="2"/>
  <c r="S374" i="2"/>
  <c r="R374" i="2"/>
  <c r="N374" i="2"/>
  <c r="O374" i="2"/>
  <c r="H374" i="2"/>
  <c r="Q374" i="2"/>
  <c r="P374" i="2"/>
  <c r="B374" i="2"/>
  <c r="E374" i="2"/>
  <c r="F374" i="2"/>
  <c r="J373" i="2"/>
  <c r="S373" i="2"/>
  <c r="N373" i="2"/>
  <c r="O373" i="2"/>
  <c r="I373" i="2"/>
  <c r="R373" i="2"/>
  <c r="H373" i="2"/>
  <c r="Q373" i="2"/>
  <c r="P373" i="2"/>
  <c r="B373" i="2"/>
  <c r="E373" i="2"/>
  <c r="F373" i="2"/>
  <c r="I372" i="2"/>
  <c r="J372" i="2"/>
  <c r="S372" i="2"/>
  <c r="N372" i="2"/>
  <c r="O372" i="2"/>
  <c r="R372" i="2"/>
  <c r="H372" i="2"/>
  <c r="Q372" i="2"/>
  <c r="P372" i="2"/>
  <c r="B372" i="2"/>
  <c r="E372" i="2"/>
  <c r="F372" i="2"/>
  <c r="I371" i="2"/>
  <c r="B371" i="2"/>
  <c r="E371" i="2"/>
  <c r="F371" i="2"/>
  <c r="J371" i="2"/>
  <c r="S371" i="2"/>
  <c r="R371" i="2"/>
  <c r="N371" i="2"/>
  <c r="O371" i="2"/>
  <c r="H371" i="2"/>
  <c r="Q371" i="2"/>
  <c r="P371" i="2"/>
  <c r="I370" i="2"/>
  <c r="R370" i="2"/>
  <c r="N370" i="2"/>
  <c r="O370" i="2"/>
  <c r="H370" i="2"/>
  <c r="Q370" i="2"/>
  <c r="P370" i="2"/>
  <c r="B370" i="2"/>
  <c r="E370" i="2"/>
  <c r="F370" i="2"/>
  <c r="J370" i="2"/>
  <c r="S370" i="2"/>
  <c r="R369" i="2"/>
  <c r="N369" i="2"/>
  <c r="O369" i="2"/>
  <c r="I369" i="2"/>
  <c r="H369" i="2"/>
  <c r="Q369" i="2"/>
  <c r="P369" i="2"/>
  <c r="B369" i="2"/>
  <c r="E369" i="2"/>
  <c r="F369" i="2"/>
  <c r="J369" i="2"/>
  <c r="S369" i="2"/>
  <c r="R368" i="2"/>
  <c r="N368" i="2"/>
  <c r="O368" i="2"/>
  <c r="I368" i="2"/>
  <c r="J368" i="2"/>
  <c r="S368" i="2"/>
  <c r="H368" i="2"/>
  <c r="Q368" i="2"/>
  <c r="P368" i="2"/>
  <c r="B368" i="2"/>
  <c r="E368" i="2"/>
  <c r="F368" i="2"/>
  <c r="R367" i="2"/>
  <c r="N367" i="2"/>
  <c r="O367" i="2"/>
  <c r="I367" i="2"/>
  <c r="J367" i="2"/>
  <c r="S367" i="2"/>
  <c r="H367" i="2"/>
  <c r="Q367" i="2"/>
  <c r="P367" i="2"/>
  <c r="B367" i="2"/>
  <c r="E367" i="2"/>
  <c r="F367" i="2"/>
  <c r="I366" i="2"/>
  <c r="B366" i="2"/>
  <c r="E366" i="2"/>
  <c r="F366" i="2"/>
  <c r="J366" i="2"/>
  <c r="S366" i="2"/>
  <c r="R366" i="2"/>
  <c r="N366" i="2"/>
  <c r="O366" i="2"/>
  <c r="H366" i="2"/>
  <c r="Q366" i="2"/>
  <c r="P366" i="2"/>
  <c r="R365" i="2"/>
  <c r="N365" i="2"/>
  <c r="O365" i="2"/>
  <c r="I365" i="2"/>
  <c r="J365" i="2"/>
  <c r="S365" i="2"/>
  <c r="H365" i="2"/>
  <c r="Q365" i="2"/>
  <c r="P365" i="2"/>
  <c r="B365" i="2"/>
  <c r="E365" i="2"/>
  <c r="F365" i="2"/>
  <c r="P364" i="2"/>
  <c r="Q364" i="2"/>
  <c r="R364" i="2"/>
  <c r="S364" i="2"/>
  <c r="N364" i="2"/>
  <c r="O364" i="2"/>
  <c r="I364" i="2"/>
  <c r="J364" i="2"/>
  <c r="H364" i="2"/>
  <c r="B364" i="2"/>
  <c r="E364" i="2"/>
  <c r="F364" i="2"/>
  <c r="J363" i="2"/>
  <c r="S363" i="2"/>
  <c r="R363" i="2"/>
  <c r="N363" i="2"/>
  <c r="O363" i="2"/>
  <c r="I363" i="2"/>
  <c r="H363" i="2"/>
  <c r="Q363" i="2"/>
  <c r="P363" i="2"/>
  <c r="B363" i="2"/>
  <c r="E363" i="2"/>
  <c r="F363" i="2"/>
  <c r="P362" i="2"/>
  <c r="Q362" i="2"/>
  <c r="R362" i="2"/>
  <c r="S362" i="2"/>
  <c r="N362" i="2"/>
  <c r="O362" i="2"/>
  <c r="J362" i="2"/>
  <c r="I362" i="2"/>
  <c r="H362" i="2"/>
  <c r="B362" i="2"/>
  <c r="E362" i="2"/>
  <c r="F362" i="2"/>
  <c r="P361" i="2"/>
  <c r="Q361" i="2"/>
  <c r="R361" i="2"/>
  <c r="S361" i="2"/>
  <c r="N361" i="2"/>
  <c r="O361" i="2"/>
  <c r="I361" i="2"/>
  <c r="J361" i="2"/>
  <c r="H361" i="2"/>
  <c r="B361" i="2"/>
  <c r="E361" i="2"/>
  <c r="F361" i="2"/>
  <c r="P359" i="2"/>
  <c r="Q359" i="2"/>
  <c r="R359" i="2"/>
  <c r="S359" i="2"/>
  <c r="N359" i="2"/>
  <c r="O359" i="2"/>
  <c r="P360" i="2"/>
  <c r="Q360" i="2"/>
  <c r="R360" i="2"/>
  <c r="S360" i="2"/>
  <c r="N360" i="2"/>
  <c r="O360" i="2"/>
  <c r="I360" i="2"/>
  <c r="J360" i="2"/>
  <c r="H360" i="2"/>
  <c r="B360" i="2"/>
  <c r="E360" i="2"/>
  <c r="F360" i="2"/>
  <c r="I359" i="2"/>
  <c r="J359" i="2"/>
  <c r="H359" i="2"/>
  <c r="B359" i="2"/>
  <c r="E359" i="2"/>
  <c r="F359" i="2"/>
  <c r="P358" i="2"/>
  <c r="Q358" i="2"/>
  <c r="R358" i="2"/>
  <c r="S358" i="2"/>
  <c r="N358" i="2"/>
  <c r="O358" i="2"/>
  <c r="I358" i="2"/>
  <c r="J358" i="2"/>
  <c r="H358" i="2"/>
  <c r="B358" i="2"/>
  <c r="E358" i="2"/>
  <c r="F358" i="2"/>
  <c r="P357" i="2"/>
  <c r="Q357" i="2"/>
  <c r="R357" i="2"/>
  <c r="S357" i="2"/>
  <c r="N357" i="2"/>
  <c r="O357" i="2"/>
  <c r="I357" i="2"/>
  <c r="J357" i="2"/>
  <c r="H357" i="2"/>
  <c r="B357" i="2"/>
  <c r="E357" i="2"/>
  <c r="F357" i="2"/>
  <c r="I356" i="2"/>
  <c r="R356" i="2"/>
  <c r="N356" i="2"/>
  <c r="O356" i="2"/>
  <c r="J356" i="2"/>
  <c r="S356" i="2"/>
  <c r="H356" i="2"/>
  <c r="Q356" i="2"/>
  <c r="P356" i="2"/>
  <c r="B356" i="2"/>
  <c r="E356" i="2"/>
  <c r="F356" i="2"/>
  <c r="I355" i="2"/>
  <c r="B355" i="2"/>
  <c r="E355" i="2"/>
  <c r="F355" i="2"/>
  <c r="R355" i="2"/>
  <c r="S355" i="2"/>
  <c r="N355" i="2"/>
  <c r="O355" i="2"/>
  <c r="J355" i="2"/>
  <c r="H355" i="2"/>
  <c r="Q355" i="2"/>
  <c r="P355" i="2"/>
  <c r="I354" i="2"/>
  <c r="R354" i="2"/>
  <c r="N354" i="2"/>
  <c r="O354" i="2"/>
  <c r="J354" i="2"/>
  <c r="S354" i="2"/>
  <c r="H354" i="2"/>
  <c r="Q354" i="2"/>
  <c r="P354" i="2"/>
  <c r="B354" i="2"/>
  <c r="E354" i="2"/>
  <c r="F354" i="2"/>
  <c r="I353" i="2"/>
  <c r="R353" i="2"/>
  <c r="N353" i="2"/>
  <c r="O353" i="2"/>
  <c r="J353" i="2"/>
  <c r="S353" i="2"/>
  <c r="H353" i="2"/>
  <c r="Q353" i="2"/>
  <c r="P353" i="2"/>
  <c r="B353" i="2"/>
  <c r="E353" i="2"/>
  <c r="F353" i="2"/>
  <c r="I352" i="2"/>
  <c r="J352" i="2"/>
  <c r="S352" i="2"/>
  <c r="R352" i="2"/>
  <c r="N352" i="2"/>
  <c r="O352" i="2"/>
  <c r="H352" i="2"/>
  <c r="Q352" i="2"/>
  <c r="P352" i="2"/>
  <c r="B352" i="2"/>
  <c r="E352" i="2"/>
  <c r="F352" i="2"/>
  <c r="I351" i="2"/>
  <c r="J351" i="2"/>
  <c r="S351" i="2"/>
  <c r="N351" i="2"/>
  <c r="O351" i="2"/>
  <c r="R351" i="2"/>
  <c r="H351" i="2"/>
  <c r="Q351" i="2"/>
  <c r="P351" i="2"/>
  <c r="B351" i="2"/>
  <c r="E351" i="2"/>
  <c r="F351" i="2"/>
  <c r="I350" i="2"/>
  <c r="R350" i="2"/>
  <c r="N350" i="2"/>
  <c r="O350" i="2"/>
  <c r="J350" i="2"/>
  <c r="S350" i="2"/>
  <c r="H350" i="2"/>
  <c r="Q350" i="2"/>
  <c r="P350" i="2"/>
  <c r="B350" i="2"/>
  <c r="E350" i="2"/>
  <c r="F350" i="2"/>
  <c r="I349" i="2"/>
  <c r="J349" i="2"/>
  <c r="S349" i="2"/>
  <c r="R349" i="2"/>
  <c r="N349" i="2"/>
  <c r="O349" i="2"/>
  <c r="H349" i="2"/>
  <c r="Q349" i="2"/>
  <c r="P349" i="2"/>
  <c r="B349" i="2"/>
  <c r="E349" i="2"/>
  <c r="F349" i="2"/>
  <c r="I348" i="2"/>
  <c r="R348" i="2"/>
  <c r="N348" i="2"/>
  <c r="O348" i="2"/>
  <c r="J348" i="2"/>
  <c r="S348" i="2"/>
  <c r="H348" i="2"/>
  <c r="Q348" i="2"/>
  <c r="P348" i="2"/>
  <c r="B348" i="2"/>
  <c r="E348" i="2"/>
  <c r="F348" i="2"/>
  <c r="I347" i="2"/>
  <c r="R347" i="2"/>
  <c r="N347" i="2"/>
  <c r="O347" i="2"/>
  <c r="J347" i="2"/>
  <c r="S347" i="2"/>
  <c r="H347" i="2"/>
  <c r="Q347" i="2"/>
  <c r="P347" i="2"/>
  <c r="B347" i="2"/>
  <c r="E347" i="2"/>
  <c r="F347" i="2"/>
  <c r="S346" i="2"/>
  <c r="R346" i="2"/>
  <c r="Q346" i="2"/>
  <c r="P346" i="2"/>
  <c r="N346" i="2"/>
  <c r="O346" i="2"/>
  <c r="J346" i="2"/>
  <c r="I346" i="2"/>
  <c r="H346" i="2"/>
  <c r="B346" i="2"/>
  <c r="E346" i="2"/>
  <c r="F346" i="2"/>
  <c r="Q345" i="2"/>
  <c r="R345" i="2"/>
  <c r="S345" i="2"/>
  <c r="N345" i="2"/>
  <c r="O345" i="2"/>
  <c r="P345" i="2"/>
  <c r="I345" i="2"/>
  <c r="J345" i="2"/>
  <c r="H345" i="2"/>
  <c r="B345" i="2"/>
  <c r="E345" i="2"/>
  <c r="F345" i="2"/>
  <c r="I344" i="2"/>
  <c r="R344" i="2"/>
  <c r="N344" i="2"/>
  <c r="O344" i="2"/>
  <c r="J344" i="2"/>
  <c r="S344" i="2"/>
  <c r="H344" i="2"/>
  <c r="Q344" i="2"/>
  <c r="P344" i="2"/>
  <c r="B344" i="2"/>
  <c r="E344" i="2"/>
  <c r="F344" i="2"/>
  <c r="I343" i="2"/>
  <c r="B343" i="2"/>
  <c r="E343" i="2"/>
  <c r="F343" i="2"/>
  <c r="R343" i="2"/>
  <c r="N343" i="2"/>
  <c r="O343" i="2"/>
  <c r="J343" i="2"/>
  <c r="S343" i="2"/>
  <c r="H343" i="2"/>
  <c r="Q343" i="2"/>
  <c r="P343" i="2"/>
  <c r="I342" i="2"/>
  <c r="J342" i="2"/>
  <c r="S342" i="2"/>
  <c r="R342" i="2"/>
  <c r="N342" i="2"/>
  <c r="O342" i="2"/>
  <c r="H342" i="2"/>
  <c r="Q342" i="2"/>
  <c r="P342" i="2"/>
  <c r="B342" i="2"/>
  <c r="E342" i="2"/>
  <c r="F342" i="2"/>
  <c r="I341" i="2"/>
  <c r="J341" i="2"/>
  <c r="S341" i="2"/>
  <c r="R341" i="2"/>
  <c r="N341" i="2"/>
  <c r="O341" i="2"/>
  <c r="H341" i="2"/>
  <c r="Q341" i="2"/>
  <c r="P341" i="2"/>
  <c r="B341" i="2"/>
  <c r="E341" i="2"/>
  <c r="F341" i="2"/>
  <c r="I340" i="2"/>
  <c r="R340" i="2"/>
  <c r="N340" i="2"/>
  <c r="O340" i="2"/>
  <c r="J340" i="2"/>
  <c r="S340" i="2"/>
  <c r="H340" i="2"/>
  <c r="Q340" i="2"/>
  <c r="P340" i="2"/>
  <c r="B340" i="2"/>
  <c r="E340" i="2"/>
  <c r="F340" i="2"/>
  <c r="I339" i="2"/>
  <c r="B339" i="2"/>
  <c r="E339" i="2"/>
  <c r="F339" i="2"/>
  <c r="P339" i="2"/>
  <c r="Q339" i="2"/>
  <c r="R339" i="2"/>
  <c r="S339" i="2"/>
  <c r="N339" i="2"/>
  <c r="O339" i="2"/>
  <c r="H339" i="2"/>
  <c r="J339" i="2"/>
  <c r="I338" i="2"/>
  <c r="R338" i="2"/>
  <c r="N338" i="2"/>
  <c r="O338" i="2"/>
  <c r="J338" i="2"/>
  <c r="S338" i="2"/>
  <c r="H338" i="2"/>
  <c r="Q338" i="2"/>
  <c r="P338" i="2"/>
  <c r="B338" i="2"/>
  <c r="E338" i="2"/>
  <c r="F338" i="2"/>
  <c r="I337" i="2"/>
  <c r="R337" i="2"/>
  <c r="N337" i="2"/>
  <c r="O337" i="2"/>
  <c r="J337" i="2"/>
  <c r="S337" i="2"/>
  <c r="H337" i="2"/>
  <c r="Q337" i="2"/>
  <c r="P337" i="2"/>
  <c r="B337" i="2"/>
  <c r="E337" i="2"/>
  <c r="F337" i="2"/>
  <c r="I336" i="2"/>
  <c r="B336" i="2"/>
  <c r="E336" i="2"/>
  <c r="F336" i="2"/>
  <c r="J336" i="2"/>
  <c r="S336" i="2"/>
  <c r="R336" i="2"/>
  <c r="N336" i="2"/>
  <c r="O336" i="2"/>
  <c r="H336" i="2"/>
  <c r="Q336" i="2"/>
  <c r="P336" i="2"/>
  <c r="I335" i="2"/>
  <c r="R335" i="2"/>
  <c r="N335" i="2"/>
  <c r="O335" i="2"/>
  <c r="H335" i="2"/>
  <c r="Q335" i="2"/>
  <c r="P335" i="2"/>
  <c r="J335" i="2"/>
  <c r="B335" i="2"/>
  <c r="E335" i="2"/>
  <c r="F335" i="2"/>
  <c r="S335" i="2"/>
  <c r="I334" i="2"/>
  <c r="R334" i="2"/>
  <c r="N334" i="2"/>
  <c r="O334" i="2"/>
  <c r="J334" i="2"/>
  <c r="S334" i="2"/>
  <c r="H334" i="2"/>
  <c r="Q334" i="2"/>
  <c r="P334" i="2"/>
  <c r="B334" i="2"/>
  <c r="E334" i="2"/>
  <c r="F334" i="2"/>
  <c r="I333" i="2"/>
  <c r="R333" i="2"/>
  <c r="N333" i="2"/>
  <c r="O333" i="2"/>
  <c r="J333" i="2"/>
  <c r="S333" i="2"/>
  <c r="H333" i="2"/>
  <c r="Q333" i="2"/>
  <c r="P333" i="2"/>
  <c r="B333" i="2"/>
  <c r="E333" i="2"/>
  <c r="F333" i="2"/>
  <c r="I332" i="2"/>
  <c r="R332" i="2"/>
  <c r="Q332" i="2"/>
  <c r="S332" i="2"/>
  <c r="N332" i="2"/>
  <c r="O332" i="2"/>
  <c r="J332" i="2"/>
  <c r="H332" i="2"/>
  <c r="P332" i="2"/>
  <c r="B332" i="2"/>
  <c r="E332" i="2"/>
  <c r="F332" i="2"/>
  <c r="H331" i="2"/>
  <c r="Q331" i="2"/>
  <c r="R331" i="2"/>
  <c r="N331" i="2"/>
  <c r="O331" i="2"/>
  <c r="P331" i="2"/>
  <c r="I331" i="2"/>
  <c r="J331" i="2"/>
  <c r="B331" i="2"/>
  <c r="E331" i="2"/>
  <c r="F331" i="2"/>
  <c r="S331" i="2"/>
  <c r="P330" i="2"/>
  <c r="Q330" i="2"/>
  <c r="R330" i="2"/>
  <c r="S330" i="2"/>
  <c r="N330" i="2"/>
  <c r="O330" i="2"/>
  <c r="H330" i="2"/>
  <c r="I330" i="2"/>
  <c r="J330" i="2"/>
  <c r="B330" i="2"/>
  <c r="E330" i="2"/>
  <c r="F330" i="2"/>
  <c r="I329" i="2"/>
  <c r="R329" i="2"/>
  <c r="N329" i="2"/>
  <c r="O329" i="2"/>
  <c r="J329" i="2"/>
  <c r="S329" i="2"/>
  <c r="H329" i="2"/>
  <c r="Q329" i="2"/>
  <c r="P329" i="2"/>
  <c r="B329" i="2"/>
  <c r="E329" i="2"/>
  <c r="F329" i="2"/>
  <c r="I328" i="2"/>
  <c r="R328" i="2"/>
  <c r="N328" i="2"/>
  <c r="O328" i="2"/>
  <c r="J328" i="2"/>
  <c r="S328" i="2"/>
  <c r="H328" i="2"/>
  <c r="Q328" i="2"/>
  <c r="P328" i="2"/>
  <c r="B328" i="2"/>
  <c r="E328" i="2"/>
  <c r="F328" i="2"/>
  <c r="I327" i="2"/>
  <c r="J327" i="2"/>
  <c r="H327" i="2"/>
  <c r="B327" i="2"/>
  <c r="E327" i="2"/>
  <c r="F327" i="2"/>
  <c r="H326" i="2"/>
  <c r="I326" i="2"/>
  <c r="J326" i="2"/>
  <c r="B326" i="2"/>
  <c r="E326" i="2"/>
  <c r="F326" i="2"/>
  <c r="H325" i="2"/>
  <c r="I325" i="2"/>
  <c r="J325" i="2"/>
  <c r="B325" i="2"/>
  <c r="E325" i="2"/>
  <c r="F325" i="2"/>
  <c r="H324" i="2"/>
  <c r="I324" i="2"/>
  <c r="J324" i="2"/>
  <c r="B324" i="2"/>
  <c r="E324" i="2"/>
  <c r="F324" i="2"/>
  <c r="H323" i="2"/>
  <c r="I323" i="2"/>
  <c r="J323" i="2"/>
  <c r="B323" i="2"/>
  <c r="E323" i="2"/>
  <c r="F323" i="2"/>
  <c r="P322" i="2"/>
  <c r="Q322" i="2"/>
  <c r="R322" i="2"/>
  <c r="S322" i="2"/>
  <c r="N322" i="2"/>
  <c r="O322" i="2"/>
  <c r="P323" i="2"/>
  <c r="Q323" i="2"/>
  <c r="R323" i="2"/>
  <c r="S323" i="2"/>
  <c r="N323" i="2"/>
  <c r="O323" i="2"/>
  <c r="P324" i="2"/>
  <c r="Q324" i="2"/>
  <c r="R324" i="2"/>
  <c r="S324" i="2"/>
  <c r="N324" i="2"/>
  <c r="O324" i="2"/>
  <c r="P325" i="2"/>
  <c r="Q325" i="2"/>
  <c r="R325" i="2"/>
  <c r="S325" i="2"/>
  <c r="N325" i="2"/>
  <c r="O325" i="2"/>
  <c r="P326" i="2"/>
  <c r="Q326" i="2"/>
  <c r="R326" i="2"/>
  <c r="S326" i="2"/>
  <c r="N326" i="2"/>
  <c r="O326" i="2"/>
  <c r="P327" i="2"/>
  <c r="Q327" i="2"/>
  <c r="R327" i="2"/>
  <c r="S327" i="2"/>
  <c r="N327" i="2"/>
  <c r="O327" i="2"/>
  <c r="H322" i="2"/>
  <c r="I322" i="2"/>
  <c r="J322" i="2"/>
  <c r="B322" i="2"/>
  <c r="E322" i="2"/>
  <c r="F322" i="2"/>
  <c r="R321" i="2"/>
  <c r="N321" i="2"/>
  <c r="O321" i="2"/>
  <c r="S321" i="2"/>
  <c r="Q321" i="2"/>
  <c r="P321" i="2"/>
  <c r="H321" i="2"/>
  <c r="I321" i="2"/>
  <c r="J321" i="2"/>
  <c r="B321" i="2"/>
  <c r="E321" i="2"/>
  <c r="F321" i="2"/>
  <c r="J320" i="2"/>
  <c r="I320" i="2"/>
  <c r="S320" i="2"/>
  <c r="N320" i="2"/>
  <c r="O320" i="2"/>
  <c r="R320" i="2"/>
  <c r="H320" i="2"/>
  <c r="Q320" i="2"/>
  <c r="P320" i="2"/>
  <c r="B320" i="2"/>
  <c r="E320" i="2"/>
  <c r="F320" i="2"/>
  <c r="P314" i="2"/>
  <c r="Q314" i="2"/>
  <c r="R314" i="2"/>
  <c r="S314" i="2"/>
  <c r="N314" i="2"/>
  <c r="O314" i="2"/>
  <c r="P315" i="2"/>
  <c r="Q315" i="2"/>
  <c r="R315" i="2"/>
  <c r="S315" i="2"/>
  <c r="N315" i="2"/>
  <c r="O315" i="2"/>
  <c r="P316" i="2"/>
  <c r="Q316" i="2"/>
  <c r="R316" i="2"/>
  <c r="S316" i="2"/>
  <c r="N316" i="2"/>
  <c r="O316" i="2"/>
  <c r="P317" i="2"/>
  <c r="Q317" i="2"/>
  <c r="R317" i="2"/>
  <c r="S317" i="2"/>
  <c r="N317" i="2"/>
  <c r="O317" i="2"/>
  <c r="P318" i="2"/>
  <c r="Q318" i="2"/>
  <c r="R318" i="2"/>
  <c r="S318" i="2"/>
  <c r="N318" i="2"/>
  <c r="O318" i="2"/>
  <c r="P319" i="2"/>
  <c r="Q319" i="2"/>
  <c r="R319" i="2"/>
  <c r="S319" i="2"/>
  <c r="N319" i="2"/>
  <c r="O319" i="2"/>
  <c r="H315" i="2"/>
  <c r="I315" i="2"/>
  <c r="J315" i="2"/>
  <c r="B315" i="2"/>
  <c r="E315" i="2"/>
  <c r="F315" i="2"/>
  <c r="H316" i="2"/>
  <c r="I316" i="2"/>
  <c r="J316" i="2"/>
  <c r="B316" i="2"/>
  <c r="E316" i="2"/>
  <c r="F316" i="2"/>
  <c r="H317" i="2"/>
  <c r="I317" i="2"/>
  <c r="J317" i="2"/>
  <c r="B317" i="2"/>
  <c r="E317" i="2"/>
  <c r="F317" i="2"/>
  <c r="H318" i="2"/>
  <c r="I318" i="2"/>
  <c r="J318" i="2"/>
  <c r="B318" i="2"/>
  <c r="E318" i="2"/>
  <c r="F318" i="2"/>
  <c r="H319" i="2"/>
  <c r="I319" i="2"/>
  <c r="J319" i="2"/>
  <c r="B319" i="2"/>
  <c r="E319" i="2"/>
  <c r="F319" i="2"/>
  <c r="H314" i="2"/>
  <c r="I314" i="2"/>
  <c r="J314" i="2"/>
  <c r="B314" i="2"/>
  <c r="E314" i="2"/>
  <c r="F314" i="2"/>
  <c r="N313" i="2"/>
  <c r="O313" i="2"/>
  <c r="I313" i="2"/>
  <c r="R313" i="2"/>
  <c r="J313" i="2"/>
  <c r="S313" i="2"/>
  <c r="H313" i="2"/>
  <c r="Q313" i="2"/>
  <c r="P313" i="2"/>
  <c r="B313" i="2"/>
  <c r="E313" i="2"/>
  <c r="F313" i="2"/>
  <c r="N312" i="2"/>
  <c r="O312" i="2"/>
  <c r="I312" i="2"/>
  <c r="R312" i="2"/>
  <c r="J312" i="2"/>
  <c r="S312" i="2"/>
  <c r="H312" i="2"/>
  <c r="Q312" i="2"/>
  <c r="P312" i="2"/>
  <c r="B312" i="2"/>
  <c r="E312" i="2"/>
  <c r="F312" i="2"/>
  <c r="R311" i="2"/>
  <c r="N311" i="2"/>
  <c r="O311" i="2"/>
  <c r="I311" i="2"/>
  <c r="J311" i="2"/>
  <c r="S311" i="2"/>
  <c r="H311" i="2"/>
  <c r="Q311" i="2"/>
  <c r="P311" i="2"/>
  <c r="B311" i="2"/>
  <c r="E311" i="2"/>
  <c r="F311" i="2"/>
  <c r="I310" i="2"/>
  <c r="J310" i="2"/>
  <c r="S310" i="2"/>
  <c r="R310" i="2"/>
  <c r="N310" i="2"/>
  <c r="O310" i="2"/>
  <c r="H310" i="2"/>
  <c r="Q310" i="2"/>
  <c r="P310" i="2"/>
  <c r="B310" i="2"/>
  <c r="E310" i="2"/>
  <c r="F310" i="2"/>
  <c r="I309" i="2"/>
  <c r="P309" i="2"/>
  <c r="Q309" i="2"/>
  <c r="R309" i="2"/>
  <c r="S309" i="2"/>
  <c r="N309" i="2"/>
  <c r="O309" i="2"/>
  <c r="J309" i="2"/>
  <c r="H309" i="2"/>
  <c r="B309" i="2"/>
  <c r="E309" i="2"/>
  <c r="F309" i="2"/>
  <c r="R308" i="2"/>
  <c r="N308" i="2"/>
  <c r="O308" i="2"/>
  <c r="S308" i="2"/>
  <c r="Q308" i="2"/>
  <c r="P308" i="2"/>
  <c r="H308" i="2"/>
  <c r="I308" i="2"/>
  <c r="J308" i="2"/>
  <c r="B308" i="2"/>
  <c r="E308" i="2"/>
  <c r="F308" i="2"/>
  <c r="I307" i="2"/>
  <c r="J307" i="2"/>
  <c r="H307" i="2"/>
  <c r="B307" i="2"/>
  <c r="E307" i="2"/>
  <c r="F307" i="2"/>
  <c r="I306" i="2"/>
  <c r="B306" i="2"/>
  <c r="E306" i="2"/>
  <c r="F306" i="2"/>
  <c r="P305" i="2"/>
  <c r="Q305" i="2"/>
  <c r="R305" i="2"/>
  <c r="S305" i="2"/>
  <c r="N305" i="2"/>
  <c r="O305" i="2"/>
  <c r="P306" i="2"/>
  <c r="Q306" i="2"/>
  <c r="R306" i="2"/>
  <c r="S306" i="2"/>
  <c r="N306" i="2"/>
  <c r="O306" i="2"/>
  <c r="P307" i="2"/>
  <c r="Q307" i="2"/>
  <c r="R307" i="2"/>
  <c r="S307" i="2"/>
  <c r="N307" i="2"/>
  <c r="O307" i="2"/>
  <c r="H305" i="2"/>
  <c r="I305" i="2"/>
  <c r="J305" i="2"/>
  <c r="B305" i="2"/>
  <c r="E305" i="2"/>
  <c r="F305" i="2"/>
  <c r="N304" i="2"/>
  <c r="O304" i="2"/>
  <c r="H304" i="2"/>
  <c r="I304" i="2"/>
  <c r="J304" i="2"/>
  <c r="H306" i="2"/>
  <c r="J306" i="2"/>
  <c r="B304" i="2"/>
  <c r="E304" i="2"/>
  <c r="F304" i="2"/>
  <c r="Q304" i="2"/>
  <c r="R304" i="2"/>
  <c r="S304" i="2"/>
  <c r="P304" i="2"/>
  <c r="P303" i="2"/>
  <c r="Q303" i="2"/>
  <c r="R303" i="2"/>
  <c r="S303" i="2"/>
  <c r="N303" i="2"/>
  <c r="O303" i="2"/>
  <c r="H303" i="2"/>
  <c r="I303" i="2"/>
  <c r="J303" i="2"/>
  <c r="B303" i="2"/>
  <c r="E303" i="2"/>
  <c r="F303" i="2"/>
  <c r="AQ302" i="2"/>
  <c r="AQ301" i="2"/>
  <c r="AQ300" i="2"/>
  <c r="AQ299" i="2"/>
  <c r="I302" i="2"/>
  <c r="P302" i="2"/>
  <c r="Q302" i="2"/>
  <c r="R302" i="2"/>
  <c r="S302" i="2"/>
  <c r="N302" i="2"/>
  <c r="O302" i="2"/>
  <c r="J302" i="2"/>
  <c r="H302" i="2"/>
  <c r="B302" i="2"/>
  <c r="E302" i="2"/>
  <c r="F302" i="2"/>
  <c r="P295" i="2"/>
  <c r="Q295" i="2"/>
  <c r="N295" i="2"/>
  <c r="O295" i="2"/>
  <c r="P296" i="2"/>
  <c r="Q296" i="2"/>
  <c r="N296" i="2"/>
  <c r="O296" i="2"/>
  <c r="P297" i="2"/>
  <c r="Q297" i="2"/>
  <c r="N297" i="2"/>
  <c r="O297" i="2"/>
  <c r="P298" i="2"/>
  <c r="Q298" i="2"/>
  <c r="N298" i="2"/>
  <c r="O298" i="2"/>
  <c r="P299" i="2"/>
  <c r="Q299" i="2"/>
  <c r="R299" i="2"/>
  <c r="N299" i="2"/>
  <c r="O299" i="2"/>
  <c r="P300" i="2"/>
  <c r="Q300" i="2"/>
  <c r="R300" i="2"/>
  <c r="N300" i="2"/>
  <c r="O300" i="2"/>
  <c r="P301" i="2"/>
  <c r="Q301" i="2"/>
  <c r="R301" i="2"/>
  <c r="N301" i="2"/>
  <c r="O301" i="2"/>
  <c r="I301" i="2"/>
  <c r="S301" i="2"/>
  <c r="J301" i="2"/>
  <c r="H301" i="2"/>
  <c r="B301" i="2"/>
  <c r="E301" i="2"/>
  <c r="F301" i="2"/>
  <c r="I300" i="2"/>
  <c r="J300" i="2"/>
  <c r="S300" i="2"/>
  <c r="H300" i="2"/>
  <c r="B300" i="2"/>
  <c r="E300" i="2"/>
  <c r="F300" i="2"/>
  <c r="I299" i="2"/>
  <c r="J299" i="2"/>
  <c r="S299" i="2"/>
  <c r="H299" i="2"/>
  <c r="B299" i="2"/>
  <c r="E299" i="2"/>
  <c r="F299" i="2"/>
  <c r="AQ298" i="2"/>
  <c r="I298" i="2"/>
  <c r="J298" i="2"/>
  <c r="S298" i="2"/>
  <c r="R298" i="2"/>
  <c r="H298" i="2"/>
  <c r="B298" i="2"/>
  <c r="E298" i="2"/>
  <c r="F298" i="2"/>
  <c r="I297" i="2"/>
  <c r="J297" i="2"/>
  <c r="S297" i="2"/>
  <c r="R297" i="2"/>
  <c r="H297" i="2"/>
  <c r="B297" i="2"/>
  <c r="E297" i="2"/>
  <c r="F297" i="2"/>
  <c r="I296" i="2"/>
  <c r="J296" i="2"/>
  <c r="S296" i="2"/>
  <c r="R296" i="2"/>
  <c r="H296" i="2"/>
  <c r="B296" i="2"/>
  <c r="E296" i="2"/>
  <c r="F296" i="2"/>
  <c r="H295" i="2"/>
  <c r="R295" i="2"/>
  <c r="S295" i="2"/>
  <c r="I295" i="2"/>
  <c r="J295" i="2"/>
  <c r="B295" i="2"/>
  <c r="E295" i="2"/>
  <c r="F295" i="2"/>
  <c r="I294" i="2"/>
  <c r="J294" i="2"/>
  <c r="S294" i="2"/>
  <c r="N294" i="2"/>
  <c r="O294" i="2"/>
  <c r="R294" i="2"/>
  <c r="H294" i="2"/>
  <c r="Q294" i="2"/>
  <c r="P294" i="2"/>
  <c r="B294" i="2"/>
  <c r="E294" i="2"/>
  <c r="F294" i="2"/>
  <c r="I293" i="2"/>
  <c r="J293" i="2"/>
  <c r="S293" i="2"/>
  <c r="N293" i="2"/>
  <c r="O293" i="2"/>
  <c r="R293" i="2"/>
  <c r="H293" i="2"/>
  <c r="Q293" i="2"/>
  <c r="P293" i="2"/>
  <c r="B293" i="2"/>
  <c r="E293" i="2"/>
  <c r="F293" i="2"/>
  <c r="I292" i="2"/>
  <c r="J292" i="2"/>
  <c r="S292" i="2"/>
  <c r="N292" i="2"/>
  <c r="O292" i="2"/>
  <c r="R292" i="2"/>
  <c r="H292" i="2"/>
  <c r="Q292" i="2"/>
  <c r="P292" i="2"/>
  <c r="B292" i="2"/>
  <c r="E292" i="2"/>
  <c r="F292" i="2"/>
  <c r="I291" i="2"/>
  <c r="J291" i="2"/>
  <c r="S291" i="2"/>
  <c r="N291" i="2"/>
  <c r="O291" i="2"/>
  <c r="R291" i="2"/>
  <c r="H291" i="2"/>
  <c r="Q291" i="2"/>
  <c r="P291" i="2"/>
  <c r="B291" i="2"/>
  <c r="E291" i="2"/>
  <c r="F291" i="2"/>
  <c r="I290" i="2"/>
  <c r="J290" i="2"/>
  <c r="S290" i="2"/>
  <c r="N290" i="2"/>
  <c r="O290" i="2"/>
  <c r="R290" i="2"/>
  <c r="H290" i="2"/>
  <c r="Q290" i="2"/>
  <c r="P290" i="2"/>
  <c r="B290" i="2"/>
  <c r="E290" i="2"/>
  <c r="F290" i="2"/>
  <c r="I289" i="2"/>
  <c r="J289" i="2"/>
  <c r="S289" i="2"/>
  <c r="N289" i="2"/>
  <c r="O289" i="2"/>
  <c r="R289" i="2"/>
  <c r="H289" i="2"/>
  <c r="Q289" i="2"/>
  <c r="P289" i="2"/>
  <c r="B289" i="2"/>
  <c r="E289" i="2"/>
  <c r="F289" i="2"/>
  <c r="P288" i="2"/>
  <c r="Q288" i="2"/>
  <c r="R288" i="2"/>
  <c r="S288" i="2"/>
  <c r="N288" i="2"/>
  <c r="O288" i="2"/>
  <c r="I288" i="2"/>
  <c r="J288" i="2"/>
  <c r="H288" i="2"/>
  <c r="B288" i="2"/>
  <c r="E288" i="2"/>
  <c r="F288" i="2"/>
  <c r="I287" i="2"/>
  <c r="J287" i="2"/>
  <c r="S287" i="2"/>
  <c r="N287" i="2"/>
  <c r="O287" i="2"/>
  <c r="R287" i="2"/>
  <c r="H287" i="2"/>
  <c r="Q287" i="2"/>
  <c r="P287" i="2"/>
  <c r="B287" i="2"/>
  <c r="E287" i="2"/>
  <c r="F287" i="2"/>
  <c r="P286" i="2"/>
  <c r="Q286" i="2"/>
  <c r="R286" i="2"/>
  <c r="N286" i="2"/>
  <c r="O286" i="2"/>
  <c r="I286" i="2"/>
  <c r="J286" i="2"/>
  <c r="S286" i="2"/>
  <c r="H286" i="2"/>
  <c r="B286" i="2"/>
  <c r="E286" i="2"/>
  <c r="F286" i="2"/>
  <c r="P285" i="2"/>
  <c r="Q285" i="2"/>
  <c r="R285" i="2"/>
  <c r="S285" i="2"/>
  <c r="N285" i="2"/>
  <c r="O285" i="2"/>
  <c r="H285" i="2"/>
  <c r="I285" i="2"/>
  <c r="J285" i="2"/>
  <c r="B285" i="2"/>
  <c r="E285" i="2"/>
  <c r="F285" i="2"/>
  <c r="I284" i="2"/>
  <c r="J284" i="2"/>
  <c r="H284" i="2"/>
  <c r="B284" i="2"/>
  <c r="E284" i="2"/>
  <c r="F284" i="2"/>
  <c r="P283" i="2"/>
  <c r="Q283" i="2"/>
  <c r="R283" i="2"/>
  <c r="S283" i="2"/>
  <c r="N283" i="2"/>
  <c r="O283" i="2"/>
  <c r="P284" i="2"/>
  <c r="Q284" i="2"/>
  <c r="R284" i="2"/>
  <c r="S284" i="2"/>
  <c r="N284" i="2"/>
  <c r="O284" i="2"/>
  <c r="I283" i="2"/>
  <c r="J283" i="2"/>
  <c r="H283" i="2"/>
  <c r="B283" i="2"/>
  <c r="E283" i="2"/>
  <c r="F283" i="2"/>
  <c r="J282" i="2"/>
  <c r="N282" i="2"/>
  <c r="O282" i="2"/>
  <c r="R282" i="2"/>
  <c r="I282" i="2"/>
  <c r="S282" i="2"/>
  <c r="H282" i="2"/>
  <c r="Q282" i="2"/>
  <c r="P282" i="2"/>
  <c r="B282" i="2"/>
  <c r="E282" i="2"/>
  <c r="F282" i="2"/>
  <c r="I281" i="2"/>
  <c r="J281" i="2"/>
  <c r="S281" i="2"/>
  <c r="N281" i="2"/>
  <c r="O281" i="2"/>
  <c r="R281" i="2"/>
  <c r="H281" i="2"/>
  <c r="Q281" i="2"/>
  <c r="P281" i="2"/>
  <c r="B281" i="2"/>
  <c r="E281" i="2"/>
  <c r="F281" i="2"/>
  <c r="I280" i="2"/>
  <c r="J280" i="2"/>
  <c r="R280" i="2"/>
  <c r="S280" i="2"/>
  <c r="N280" i="2"/>
  <c r="O280" i="2"/>
  <c r="H280" i="2"/>
  <c r="Q280" i="2"/>
  <c r="P280" i="2"/>
  <c r="B280" i="2"/>
  <c r="E280" i="2"/>
  <c r="F280" i="2"/>
  <c r="P279" i="2"/>
  <c r="Q279" i="2"/>
  <c r="R279" i="2"/>
  <c r="N279" i="2"/>
  <c r="O279" i="2"/>
  <c r="I279" i="2"/>
  <c r="J279" i="2"/>
  <c r="S279" i="2"/>
  <c r="H279" i="2"/>
  <c r="B279" i="2"/>
  <c r="E279" i="2"/>
  <c r="F279" i="2"/>
  <c r="I278" i="2"/>
  <c r="J278" i="2"/>
  <c r="S278" i="2"/>
  <c r="N278" i="2"/>
  <c r="O278" i="2"/>
  <c r="R278" i="2"/>
  <c r="H278" i="2"/>
  <c r="Q278" i="2"/>
  <c r="P278" i="2"/>
  <c r="B278" i="2"/>
  <c r="E278" i="2"/>
  <c r="F278" i="2"/>
  <c r="I277" i="2"/>
  <c r="J277" i="2"/>
  <c r="S277" i="2"/>
  <c r="N277" i="2"/>
  <c r="O277" i="2"/>
  <c r="R277" i="2"/>
  <c r="H277" i="2"/>
  <c r="Q277" i="2"/>
  <c r="P277" i="2"/>
  <c r="B277" i="2"/>
  <c r="E277" i="2"/>
  <c r="F277" i="2"/>
  <c r="I276" i="2"/>
  <c r="J276" i="2"/>
  <c r="S276" i="2"/>
  <c r="N276" i="2"/>
  <c r="O276" i="2"/>
  <c r="R276" i="2"/>
  <c r="H276" i="2"/>
  <c r="Q276" i="2"/>
  <c r="P276" i="2"/>
  <c r="B276" i="2"/>
  <c r="E276" i="2"/>
  <c r="F276" i="2"/>
  <c r="P275" i="2"/>
  <c r="Q275" i="2"/>
  <c r="N275" i="2"/>
  <c r="O275" i="2"/>
  <c r="S275" i="2"/>
  <c r="R275" i="2"/>
  <c r="H275" i="2"/>
  <c r="I275" i="2"/>
  <c r="J275" i="2"/>
  <c r="B275" i="2"/>
  <c r="E275" i="2"/>
  <c r="F275" i="2"/>
  <c r="P274" i="2"/>
  <c r="Q274" i="2"/>
  <c r="N274" i="2"/>
  <c r="O274" i="2"/>
  <c r="H274" i="2"/>
  <c r="I274" i="2"/>
  <c r="J274" i="2"/>
  <c r="S274" i="2"/>
  <c r="R274" i="2"/>
  <c r="B274" i="2"/>
  <c r="E274" i="2"/>
  <c r="F274" i="2"/>
  <c r="I273" i="2"/>
  <c r="J273" i="2"/>
  <c r="S273" i="2"/>
  <c r="N273" i="2"/>
  <c r="O273" i="2"/>
  <c r="R273" i="2"/>
  <c r="H273" i="2"/>
  <c r="Q273" i="2"/>
  <c r="P273" i="2"/>
  <c r="B273" i="2"/>
  <c r="E273" i="2"/>
  <c r="F273" i="2"/>
  <c r="H272" i="2"/>
  <c r="I272" i="2"/>
  <c r="J272" i="2"/>
  <c r="B272" i="2"/>
  <c r="E272" i="2"/>
  <c r="F272" i="2"/>
  <c r="H271" i="2"/>
  <c r="I271" i="2"/>
  <c r="J271" i="2"/>
  <c r="B271" i="2"/>
  <c r="E271" i="2"/>
  <c r="F271" i="2"/>
  <c r="H270" i="2"/>
  <c r="I270" i="2"/>
  <c r="J270" i="2"/>
  <c r="B270" i="2"/>
  <c r="E270" i="2"/>
  <c r="F270" i="2"/>
  <c r="Q269" i="2"/>
  <c r="P269" i="2"/>
  <c r="S269" i="2"/>
  <c r="N269" i="2"/>
  <c r="O269" i="2"/>
  <c r="H269" i="2"/>
  <c r="J269" i="2"/>
  <c r="B269" i="2"/>
  <c r="E269" i="2"/>
  <c r="F269" i="2"/>
  <c r="H268" i="2"/>
  <c r="I268" i="2"/>
  <c r="J268" i="2"/>
  <c r="B268" i="2"/>
  <c r="E268" i="2"/>
  <c r="F268" i="2"/>
  <c r="H267" i="2"/>
  <c r="I267" i="2"/>
  <c r="J267" i="2"/>
  <c r="B267" i="2"/>
  <c r="E267" i="2"/>
  <c r="F267" i="2"/>
  <c r="H266" i="2"/>
  <c r="I266" i="2"/>
  <c r="J266" i="2"/>
  <c r="B266" i="2"/>
  <c r="E266" i="2"/>
  <c r="F266" i="2"/>
  <c r="J265" i="2"/>
  <c r="B265" i="2"/>
  <c r="E265" i="2"/>
  <c r="F265" i="2"/>
  <c r="H264" i="2"/>
  <c r="I264" i="2"/>
  <c r="J264" i="2"/>
  <c r="B264" i="2"/>
  <c r="E264" i="2"/>
  <c r="F264" i="2"/>
  <c r="H263" i="2"/>
  <c r="I263" i="2"/>
  <c r="J263" i="2"/>
  <c r="B263" i="2"/>
  <c r="E263" i="2"/>
  <c r="F263" i="2"/>
  <c r="H262" i="2"/>
  <c r="I262" i="2"/>
  <c r="J262" i="2"/>
  <c r="B262" i="2"/>
  <c r="E262" i="2"/>
  <c r="F262" i="2"/>
  <c r="H261" i="2"/>
  <c r="I261" i="2"/>
  <c r="J261" i="2"/>
  <c r="B261" i="2"/>
  <c r="E261" i="2"/>
  <c r="F261" i="2"/>
  <c r="H260" i="2"/>
  <c r="I260" i="2"/>
  <c r="J260" i="2"/>
  <c r="B260" i="2"/>
  <c r="E260" i="2"/>
  <c r="F260" i="2"/>
  <c r="H259" i="2"/>
  <c r="I259" i="2"/>
  <c r="J259" i="2"/>
  <c r="B259" i="2"/>
  <c r="E259" i="2"/>
  <c r="F259" i="2"/>
  <c r="H258" i="2"/>
  <c r="I258" i="2"/>
  <c r="J258" i="2"/>
  <c r="B258" i="2"/>
  <c r="E258" i="2"/>
  <c r="F258" i="2"/>
  <c r="H257" i="2"/>
  <c r="I257" i="2"/>
  <c r="J257" i="2"/>
  <c r="B257" i="2"/>
  <c r="E257" i="2"/>
  <c r="F257" i="2"/>
  <c r="I256" i="2"/>
  <c r="J256" i="2"/>
  <c r="B256" i="2"/>
  <c r="E256" i="2"/>
  <c r="F256" i="2"/>
  <c r="H255" i="2"/>
  <c r="I255" i="2"/>
  <c r="J255" i="2"/>
  <c r="B255" i="2"/>
  <c r="E255" i="2"/>
  <c r="F255" i="2"/>
  <c r="H254" i="2"/>
  <c r="I254" i="2"/>
  <c r="J254" i="2"/>
  <c r="B254" i="2"/>
  <c r="E254" i="2"/>
  <c r="F254" i="2"/>
  <c r="H253" i="2"/>
  <c r="I253" i="2"/>
  <c r="J253" i="2"/>
  <c r="B253" i="2"/>
  <c r="E253" i="2"/>
  <c r="F253" i="2"/>
  <c r="H252" i="2"/>
  <c r="I252" i="2"/>
  <c r="J252" i="2"/>
  <c r="B252" i="2"/>
  <c r="E252" i="2"/>
  <c r="F252" i="2"/>
  <c r="H251" i="2"/>
  <c r="I251" i="2"/>
  <c r="J251" i="2"/>
  <c r="B251" i="2"/>
  <c r="E251" i="2"/>
  <c r="F251" i="2"/>
  <c r="I250" i="2"/>
  <c r="J250" i="2"/>
  <c r="H250" i="2"/>
  <c r="B250" i="2"/>
  <c r="E250" i="2"/>
  <c r="F250" i="2"/>
  <c r="H249" i="2"/>
  <c r="I249" i="2"/>
  <c r="J249" i="2"/>
  <c r="B249" i="2"/>
  <c r="E249" i="2"/>
  <c r="F249" i="2"/>
  <c r="H248" i="2"/>
  <c r="I248" i="2"/>
  <c r="J248" i="2"/>
  <c r="B248" i="2"/>
  <c r="E248" i="2"/>
  <c r="F248" i="2"/>
  <c r="H247" i="2"/>
  <c r="I247" i="2"/>
  <c r="J247" i="2"/>
  <c r="B247" i="2"/>
  <c r="E247" i="2"/>
  <c r="F247" i="2"/>
  <c r="H246" i="2"/>
  <c r="I246" i="2"/>
  <c r="J246" i="2"/>
  <c r="B246" i="2"/>
  <c r="E246" i="2"/>
  <c r="F246" i="2"/>
  <c r="H245" i="2"/>
  <c r="I245" i="2"/>
  <c r="J245" i="2"/>
  <c r="B245" i="2"/>
  <c r="E245" i="2"/>
  <c r="F245" i="2"/>
  <c r="P244" i="2"/>
  <c r="Q244" i="2"/>
  <c r="R244" i="2"/>
  <c r="S244" i="2"/>
  <c r="N244" i="2"/>
  <c r="O244" i="2"/>
  <c r="P245" i="2"/>
  <c r="Q245" i="2"/>
  <c r="R245" i="2"/>
  <c r="S245" i="2"/>
  <c r="N245" i="2"/>
  <c r="O245" i="2"/>
  <c r="P246" i="2"/>
  <c r="Q246" i="2"/>
  <c r="R246" i="2"/>
  <c r="S246" i="2"/>
  <c r="N246" i="2"/>
  <c r="O246" i="2"/>
  <c r="P247" i="2"/>
  <c r="Q247" i="2"/>
  <c r="R247" i="2"/>
  <c r="S247" i="2"/>
  <c r="N247" i="2"/>
  <c r="O247" i="2"/>
  <c r="P248" i="2"/>
  <c r="Q248" i="2"/>
  <c r="R248" i="2"/>
  <c r="S248" i="2"/>
  <c r="N248" i="2"/>
  <c r="O248" i="2"/>
  <c r="P249" i="2"/>
  <c r="Q249" i="2"/>
  <c r="R249" i="2"/>
  <c r="S249" i="2"/>
  <c r="N249" i="2"/>
  <c r="O249" i="2"/>
  <c r="P250" i="2"/>
  <c r="Q250" i="2"/>
  <c r="R250" i="2"/>
  <c r="S250" i="2"/>
  <c r="N250" i="2"/>
  <c r="O250" i="2"/>
  <c r="P251" i="2"/>
  <c r="Q251" i="2"/>
  <c r="R251" i="2"/>
  <c r="S251" i="2"/>
  <c r="N251" i="2"/>
  <c r="O251" i="2"/>
  <c r="P252" i="2"/>
  <c r="Q252" i="2"/>
  <c r="R252" i="2"/>
  <c r="S252" i="2"/>
  <c r="N252" i="2"/>
  <c r="O252" i="2"/>
  <c r="P253" i="2"/>
  <c r="Q253" i="2"/>
  <c r="R253" i="2"/>
  <c r="S253" i="2"/>
  <c r="N253" i="2"/>
  <c r="O253" i="2"/>
  <c r="P254" i="2"/>
  <c r="Q254" i="2"/>
  <c r="R254" i="2"/>
  <c r="S254" i="2"/>
  <c r="N254" i="2"/>
  <c r="O254" i="2"/>
  <c r="P255" i="2"/>
  <c r="Q255" i="2"/>
  <c r="R255" i="2"/>
  <c r="S255" i="2"/>
  <c r="N255" i="2"/>
  <c r="O255" i="2"/>
  <c r="P256" i="2"/>
  <c r="Q256" i="2"/>
  <c r="R256" i="2"/>
  <c r="S256" i="2"/>
  <c r="N256" i="2"/>
  <c r="O256" i="2"/>
  <c r="P257" i="2"/>
  <c r="Q257" i="2"/>
  <c r="R257" i="2"/>
  <c r="S257" i="2"/>
  <c r="N257" i="2"/>
  <c r="O257" i="2"/>
  <c r="P258" i="2"/>
  <c r="Q258" i="2"/>
  <c r="R258" i="2"/>
  <c r="S258" i="2"/>
  <c r="N258" i="2"/>
  <c r="O258" i="2"/>
  <c r="P259" i="2"/>
  <c r="Q259" i="2"/>
  <c r="R259" i="2"/>
  <c r="S259" i="2"/>
  <c r="N259" i="2"/>
  <c r="O259" i="2"/>
  <c r="P260" i="2"/>
  <c r="Q260" i="2"/>
  <c r="R260" i="2"/>
  <c r="S260" i="2"/>
  <c r="N260" i="2"/>
  <c r="O260" i="2"/>
  <c r="P261" i="2"/>
  <c r="Q261" i="2"/>
  <c r="R261" i="2"/>
  <c r="S261" i="2"/>
  <c r="N261" i="2"/>
  <c r="O261" i="2"/>
  <c r="P262" i="2"/>
  <c r="Q262" i="2"/>
  <c r="R262" i="2"/>
  <c r="S262" i="2"/>
  <c r="N262" i="2"/>
  <c r="O262" i="2"/>
  <c r="P263" i="2"/>
  <c r="Q263" i="2"/>
  <c r="R263" i="2"/>
  <c r="S263" i="2"/>
  <c r="N263" i="2"/>
  <c r="O263" i="2"/>
  <c r="P264" i="2"/>
  <c r="Q264" i="2"/>
  <c r="R264" i="2"/>
  <c r="S264" i="2"/>
  <c r="N264" i="2"/>
  <c r="O264" i="2"/>
  <c r="P265" i="2"/>
  <c r="Q265" i="2"/>
  <c r="R265" i="2"/>
  <c r="S265" i="2"/>
  <c r="N265" i="2"/>
  <c r="O265" i="2"/>
  <c r="P266" i="2"/>
  <c r="Q266" i="2"/>
  <c r="R266" i="2"/>
  <c r="S266" i="2"/>
  <c r="N266" i="2"/>
  <c r="O266" i="2"/>
  <c r="P267" i="2"/>
  <c r="Q267" i="2"/>
  <c r="R267" i="2"/>
  <c r="S267" i="2"/>
  <c r="N267" i="2"/>
  <c r="O267" i="2"/>
  <c r="P268" i="2"/>
  <c r="Q268" i="2"/>
  <c r="R268" i="2"/>
  <c r="S268" i="2"/>
  <c r="N268" i="2"/>
  <c r="O268" i="2"/>
  <c r="R269" i="2"/>
  <c r="P270" i="2"/>
  <c r="Q270" i="2"/>
  <c r="R270" i="2"/>
  <c r="S270" i="2"/>
  <c r="N270" i="2"/>
  <c r="O270" i="2"/>
  <c r="P271" i="2"/>
  <c r="Q271" i="2"/>
  <c r="R271" i="2"/>
  <c r="S271" i="2"/>
  <c r="N271" i="2"/>
  <c r="O271" i="2"/>
  <c r="P272" i="2"/>
  <c r="Q272" i="2"/>
  <c r="R272" i="2"/>
  <c r="S272" i="2"/>
  <c r="N272" i="2"/>
  <c r="O272" i="2"/>
  <c r="H244" i="2"/>
  <c r="I244" i="2"/>
  <c r="J244" i="2"/>
  <c r="H256" i="2"/>
  <c r="H265" i="2"/>
  <c r="I265" i="2"/>
  <c r="I269" i="2"/>
  <c r="B244" i="2"/>
  <c r="E244" i="2"/>
  <c r="F244" i="2"/>
  <c r="I243" i="2"/>
  <c r="J243" i="2"/>
  <c r="H243" i="2"/>
  <c r="B243" i="2"/>
  <c r="E243" i="2"/>
  <c r="F243" i="2"/>
  <c r="H242" i="2"/>
  <c r="I242" i="2"/>
  <c r="J242" i="2"/>
  <c r="B242" i="2"/>
  <c r="E242" i="2"/>
  <c r="F242" i="2"/>
  <c r="H241" i="2"/>
  <c r="I241" i="2"/>
  <c r="J241" i="2"/>
  <c r="B241" i="2"/>
  <c r="E241" i="2"/>
  <c r="F241" i="2"/>
  <c r="H240" i="2"/>
  <c r="I240" i="2"/>
  <c r="J240" i="2"/>
  <c r="B240" i="2"/>
  <c r="E240" i="2"/>
  <c r="F240" i="2"/>
  <c r="H239" i="2"/>
  <c r="I239" i="2"/>
  <c r="J239" i="2"/>
  <c r="B239" i="2"/>
  <c r="E239" i="2"/>
  <c r="F239" i="2"/>
  <c r="H204" i="2"/>
  <c r="I204" i="2"/>
  <c r="J204" i="2"/>
  <c r="B204" i="2"/>
  <c r="E204" i="2"/>
  <c r="F204" i="2"/>
  <c r="H205" i="2"/>
  <c r="I205" i="2"/>
  <c r="J205" i="2"/>
  <c r="B205" i="2"/>
  <c r="E205" i="2"/>
  <c r="F205" i="2"/>
  <c r="H206" i="2"/>
  <c r="I206" i="2"/>
  <c r="J206" i="2"/>
  <c r="B206" i="2"/>
  <c r="E206" i="2"/>
  <c r="F206" i="2"/>
  <c r="H207" i="2"/>
  <c r="I207" i="2"/>
  <c r="J207" i="2"/>
  <c r="B207" i="2"/>
  <c r="E207" i="2"/>
  <c r="F207" i="2"/>
  <c r="H208" i="2"/>
  <c r="I208" i="2"/>
  <c r="J208" i="2"/>
  <c r="B208" i="2"/>
  <c r="E208" i="2"/>
  <c r="F208" i="2"/>
  <c r="H209" i="2"/>
  <c r="I209" i="2"/>
  <c r="J209" i="2"/>
  <c r="B209" i="2"/>
  <c r="E209" i="2"/>
  <c r="F209" i="2"/>
  <c r="H210" i="2"/>
  <c r="I210" i="2"/>
  <c r="J210" i="2"/>
  <c r="B210" i="2"/>
  <c r="E210" i="2"/>
  <c r="F210" i="2"/>
  <c r="H211" i="2"/>
  <c r="I211" i="2"/>
  <c r="J211" i="2"/>
  <c r="B211" i="2"/>
  <c r="E211" i="2"/>
  <c r="F211" i="2"/>
  <c r="H212" i="2"/>
  <c r="I212" i="2"/>
  <c r="J212" i="2"/>
  <c r="B212" i="2"/>
  <c r="E212" i="2"/>
  <c r="F212" i="2"/>
  <c r="H213" i="2"/>
  <c r="I213" i="2"/>
  <c r="J213" i="2"/>
  <c r="B213" i="2"/>
  <c r="E213" i="2"/>
  <c r="F213" i="2"/>
  <c r="H214" i="2"/>
  <c r="I214" i="2"/>
  <c r="J214" i="2"/>
  <c r="B214" i="2"/>
  <c r="E214" i="2"/>
  <c r="F214" i="2"/>
  <c r="H215" i="2"/>
  <c r="I215" i="2"/>
  <c r="J215" i="2"/>
  <c r="B215" i="2"/>
  <c r="E215" i="2"/>
  <c r="F215" i="2"/>
  <c r="H216" i="2"/>
  <c r="I216" i="2"/>
  <c r="J216" i="2"/>
  <c r="B216" i="2"/>
  <c r="E216" i="2"/>
  <c r="F216" i="2"/>
  <c r="H217" i="2"/>
  <c r="I217" i="2"/>
  <c r="J217" i="2"/>
  <c r="B217" i="2"/>
  <c r="E217" i="2"/>
  <c r="F217" i="2"/>
  <c r="H218" i="2"/>
  <c r="I218" i="2"/>
  <c r="J218" i="2"/>
  <c r="B218" i="2"/>
  <c r="E218" i="2"/>
  <c r="F218" i="2"/>
  <c r="H219" i="2"/>
  <c r="I219" i="2"/>
  <c r="J219" i="2"/>
  <c r="B219" i="2"/>
  <c r="E219" i="2"/>
  <c r="F219" i="2"/>
  <c r="H220" i="2"/>
  <c r="I220" i="2"/>
  <c r="J220" i="2"/>
  <c r="B220" i="2"/>
  <c r="E220" i="2"/>
  <c r="F220" i="2"/>
  <c r="H221" i="2"/>
  <c r="I221" i="2"/>
  <c r="J221" i="2"/>
  <c r="B221" i="2"/>
  <c r="E221" i="2"/>
  <c r="F221" i="2"/>
  <c r="H222" i="2"/>
  <c r="I222" i="2"/>
  <c r="J222" i="2"/>
  <c r="B222" i="2"/>
  <c r="E222" i="2"/>
  <c r="F222" i="2"/>
  <c r="H223" i="2"/>
  <c r="I223" i="2"/>
  <c r="J223" i="2"/>
  <c r="B223" i="2"/>
  <c r="E223" i="2"/>
  <c r="F223" i="2"/>
  <c r="H224" i="2"/>
  <c r="I224" i="2"/>
  <c r="J224" i="2"/>
  <c r="B224" i="2"/>
  <c r="E224" i="2"/>
  <c r="F224" i="2"/>
  <c r="H225" i="2"/>
  <c r="I225" i="2"/>
  <c r="J225" i="2"/>
  <c r="B225" i="2"/>
  <c r="E225" i="2"/>
  <c r="F225" i="2"/>
  <c r="H226" i="2"/>
  <c r="I226" i="2"/>
  <c r="J226" i="2"/>
  <c r="B226" i="2"/>
  <c r="E226" i="2"/>
  <c r="F226" i="2"/>
  <c r="H227" i="2"/>
  <c r="I227" i="2"/>
  <c r="J227" i="2"/>
  <c r="B227" i="2"/>
  <c r="E227" i="2"/>
  <c r="F227" i="2"/>
  <c r="H228" i="2"/>
  <c r="I228" i="2"/>
  <c r="J228" i="2"/>
  <c r="B228" i="2"/>
  <c r="E228" i="2"/>
  <c r="F228" i="2"/>
  <c r="H229" i="2"/>
  <c r="I229" i="2"/>
  <c r="J229" i="2"/>
  <c r="B229" i="2"/>
  <c r="E229" i="2"/>
  <c r="F229" i="2"/>
  <c r="H230" i="2"/>
  <c r="I230" i="2"/>
  <c r="J230" i="2"/>
  <c r="B230" i="2"/>
  <c r="E230" i="2"/>
  <c r="F230" i="2"/>
  <c r="H231" i="2"/>
  <c r="I231" i="2"/>
  <c r="J231" i="2"/>
  <c r="B231" i="2"/>
  <c r="E231" i="2"/>
  <c r="F231" i="2"/>
  <c r="H232" i="2"/>
  <c r="I232" i="2"/>
  <c r="J232" i="2"/>
  <c r="B232" i="2"/>
  <c r="E232" i="2"/>
  <c r="F232" i="2"/>
  <c r="H233" i="2"/>
  <c r="I233" i="2"/>
  <c r="J233" i="2"/>
  <c r="B233" i="2"/>
  <c r="E233" i="2"/>
  <c r="F233" i="2"/>
  <c r="H234" i="2"/>
  <c r="I234" i="2"/>
  <c r="J234" i="2"/>
  <c r="B234" i="2"/>
  <c r="E234" i="2"/>
  <c r="F234" i="2"/>
  <c r="H235" i="2"/>
  <c r="I235" i="2"/>
  <c r="J235" i="2"/>
  <c r="B235" i="2"/>
  <c r="E235" i="2"/>
  <c r="F235" i="2"/>
  <c r="H236" i="2"/>
  <c r="I236" i="2"/>
  <c r="J236" i="2"/>
  <c r="B236" i="2"/>
  <c r="E236" i="2"/>
  <c r="F236" i="2"/>
  <c r="H237" i="2"/>
  <c r="I237" i="2"/>
  <c r="J237" i="2"/>
  <c r="B237" i="2"/>
  <c r="E237" i="2"/>
  <c r="F237" i="2"/>
  <c r="H238" i="2"/>
  <c r="I238" i="2"/>
  <c r="J238" i="2"/>
  <c r="B238" i="2"/>
  <c r="E238" i="2"/>
  <c r="F238" i="2"/>
  <c r="H203" i="2"/>
  <c r="I203" i="2"/>
  <c r="J203" i="2"/>
  <c r="B203" i="2"/>
  <c r="E203" i="2"/>
  <c r="F203" i="2"/>
  <c r="S232" i="2"/>
  <c r="R232" i="2"/>
  <c r="Q232" i="2"/>
  <c r="P232" i="2"/>
  <c r="N232" i="2"/>
  <c r="O232" i="2"/>
  <c r="P227" i="2"/>
  <c r="Q227" i="2"/>
  <c r="R227" i="2"/>
  <c r="S227" i="2"/>
  <c r="N227" i="2"/>
  <c r="O227" i="2"/>
  <c r="P228" i="2"/>
  <c r="Q228" i="2"/>
  <c r="R228" i="2"/>
  <c r="S228" i="2"/>
  <c r="N228" i="2"/>
  <c r="O228" i="2"/>
  <c r="P229" i="2"/>
  <c r="Q229" i="2"/>
  <c r="R229" i="2"/>
  <c r="S229" i="2"/>
  <c r="N229" i="2"/>
  <c r="O229" i="2"/>
  <c r="P230" i="2"/>
  <c r="Q230" i="2"/>
  <c r="R230" i="2"/>
  <c r="S230" i="2"/>
  <c r="N230" i="2"/>
  <c r="O230" i="2"/>
  <c r="P231" i="2"/>
  <c r="Q231" i="2"/>
  <c r="R231" i="2"/>
  <c r="S231" i="2"/>
  <c r="N231" i="2"/>
  <c r="O231" i="2"/>
  <c r="P233" i="2"/>
  <c r="Q233" i="2"/>
  <c r="R233" i="2"/>
  <c r="S233" i="2"/>
  <c r="N233" i="2"/>
  <c r="O233" i="2"/>
  <c r="P234" i="2"/>
  <c r="Q234" i="2"/>
  <c r="R234" i="2"/>
  <c r="S234" i="2"/>
  <c r="N234" i="2"/>
  <c r="O234" i="2"/>
  <c r="P235" i="2"/>
  <c r="Q235" i="2"/>
  <c r="R235" i="2"/>
  <c r="S235" i="2"/>
  <c r="N235" i="2"/>
  <c r="O235" i="2"/>
  <c r="P236" i="2"/>
  <c r="Q236" i="2"/>
  <c r="R236" i="2"/>
  <c r="S236" i="2"/>
  <c r="N236" i="2"/>
  <c r="O236" i="2"/>
  <c r="P237" i="2"/>
  <c r="Q237" i="2"/>
  <c r="R237" i="2"/>
  <c r="S237" i="2"/>
  <c r="N237" i="2"/>
  <c r="O237" i="2"/>
  <c r="P238" i="2"/>
  <c r="Q238" i="2"/>
  <c r="R238" i="2"/>
  <c r="S238" i="2"/>
  <c r="N238" i="2"/>
  <c r="O238" i="2"/>
  <c r="P239" i="2"/>
  <c r="Q239" i="2"/>
  <c r="R239" i="2"/>
  <c r="S239" i="2"/>
  <c r="N239" i="2"/>
  <c r="O239" i="2"/>
  <c r="P240" i="2"/>
  <c r="Q240" i="2"/>
  <c r="R240" i="2"/>
  <c r="S240" i="2"/>
  <c r="N240" i="2"/>
  <c r="O240" i="2"/>
  <c r="P241" i="2"/>
  <c r="Q241" i="2"/>
  <c r="R241" i="2"/>
  <c r="S241" i="2"/>
  <c r="N241" i="2"/>
  <c r="O241" i="2"/>
  <c r="P242" i="2"/>
  <c r="Q242" i="2"/>
  <c r="R242" i="2"/>
  <c r="S242" i="2"/>
  <c r="N242" i="2"/>
  <c r="O242" i="2"/>
  <c r="P243" i="2"/>
  <c r="Q243" i="2"/>
  <c r="R243" i="2"/>
  <c r="S243" i="2"/>
  <c r="N243" i="2"/>
  <c r="O243" i="2"/>
  <c r="P213" i="2"/>
  <c r="Q213" i="2"/>
  <c r="R213" i="2"/>
  <c r="S213" i="2"/>
  <c r="N213" i="2"/>
  <c r="O213" i="2"/>
  <c r="P214" i="2"/>
  <c r="Q214" i="2"/>
  <c r="R214" i="2"/>
  <c r="S214" i="2"/>
  <c r="N214" i="2"/>
  <c r="O214" i="2"/>
  <c r="P215" i="2"/>
  <c r="Q215" i="2"/>
  <c r="R215" i="2"/>
  <c r="S215" i="2"/>
  <c r="N215" i="2"/>
  <c r="O215" i="2"/>
  <c r="P216" i="2"/>
  <c r="Q216" i="2"/>
  <c r="R216" i="2"/>
  <c r="S216" i="2"/>
  <c r="N216" i="2"/>
  <c r="O216" i="2"/>
  <c r="P217" i="2"/>
  <c r="Q217" i="2"/>
  <c r="R217" i="2"/>
  <c r="S217" i="2"/>
  <c r="N217" i="2"/>
  <c r="O217" i="2"/>
  <c r="P218" i="2"/>
  <c r="Q218" i="2"/>
  <c r="R218" i="2"/>
  <c r="S218" i="2"/>
  <c r="N218" i="2"/>
  <c r="O218" i="2"/>
  <c r="P219" i="2"/>
  <c r="Q219" i="2"/>
  <c r="R219" i="2"/>
  <c r="S219" i="2"/>
  <c r="N219" i="2"/>
  <c r="O219" i="2"/>
  <c r="P220" i="2"/>
  <c r="Q220" i="2"/>
  <c r="R220" i="2"/>
  <c r="S220" i="2"/>
  <c r="N220" i="2"/>
  <c r="O220" i="2"/>
  <c r="P221" i="2"/>
  <c r="Q221" i="2"/>
  <c r="R221" i="2"/>
  <c r="S221" i="2"/>
  <c r="N221" i="2"/>
  <c r="O221" i="2"/>
  <c r="P222" i="2"/>
  <c r="Q222" i="2"/>
  <c r="R222" i="2"/>
  <c r="S222" i="2"/>
  <c r="N222" i="2"/>
  <c r="O222" i="2"/>
  <c r="P223" i="2"/>
  <c r="Q223" i="2"/>
  <c r="R223" i="2"/>
  <c r="S223" i="2"/>
  <c r="N223" i="2"/>
  <c r="O223" i="2"/>
  <c r="P224" i="2"/>
  <c r="Q224" i="2"/>
  <c r="R224" i="2"/>
  <c r="S224" i="2"/>
  <c r="N224" i="2"/>
  <c r="O224" i="2"/>
  <c r="P225" i="2"/>
  <c r="Q225" i="2"/>
  <c r="R225" i="2"/>
  <c r="S225" i="2"/>
  <c r="N225" i="2"/>
  <c r="O225" i="2"/>
  <c r="P226" i="2"/>
  <c r="Q226" i="2"/>
  <c r="R226" i="2"/>
  <c r="S226" i="2"/>
  <c r="N226" i="2"/>
  <c r="O226" i="2"/>
  <c r="H202" i="2"/>
  <c r="I202" i="2"/>
  <c r="J202" i="2"/>
  <c r="B202" i="2"/>
  <c r="E202" i="2"/>
  <c r="H201" i="2"/>
  <c r="I201" i="2"/>
  <c r="J201" i="2"/>
  <c r="B201" i="2"/>
  <c r="E201" i="2"/>
  <c r="H200" i="2"/>
  <c r="I200" i="2"/>
  <c r="J200" i="2"/>
  <c r="B200" i="2"/>
  <c r="E200" i="2"/>
  <c r="H199" i="2"/>
  <c r="I199" i="2"/>
  <c r="J199" i="2"/>
  <c r="B199" i="2"/>
  <c r="E199" i="2"/>
  <c r="H198" i="2"/>
  <c r="I198" i="2"/>
  <c r="J198" i="2"/>
  <c r="B198" i="2"/>
  <c r="E198" i="2"/>
  <c r="J197" i="2"/>
  <c r="H197" i="2"/>
  <c r="I197" i="2"/>
  <c r="B197" i="2"/>
  <c r="E197" i="2"/>
  <c r="H196" i="2"/>
  <c r="I196" i="2"/>
  <c r="J196" i="2"/>
  <c r="B196" i="2"/>
  <c r="E196" i="2"/>
  <c r="H195" i="2"/>
  <c r="I195" i="2"/>
  <c r="J195" i="2"/>
  <c r="B195" i="2"/>
  <c r="E195" i="2"/>
  <c r="H194" i="2"/>
  <c r="I194" i="2"/>
  <c r="J194" i="2"/>
  <c r="B194" i="2"/>
  <c r="E194" i="2"/>
  <c r="H193" i="2"/>
  <c r="I193" i="2"/>
  <c r="J193" i="2"/>
  <c r="B193" i="2"/>
  <c r="E193" i="2"/>
  <c r="P194" i="2"/>
  <c r="Q194" i="2"/>
  <c r="R194" i="2"/>
  <c r="S194" i="2"/>
  <c r="N194" i="2"/>
  <c r="O194" i="2"/>
  <c r="P195" i="2"/>
  <c r="Q195" i="2"/>
  <c r="R195" i="2"/>
  <c r="S195" i="2"/>
  <c r="N195" i="2"/>
  <c r="O195" i="2"/>
  <c r="P196" i="2"/>
  <c r="Q196" i="2"/>
  <c r="R196" i="2"/>
  <c r="S196" i="2"/>
  <c r="N196" i="2"/>
  <c r="O196" i="2"/>
  <c r="P197" i="2"/>
  <c r="Q197" i="2"/>
  <c r="R197" i="2"/>
  <c r="S197" i="2"/>
  <c r="N197" i="2"/>
  <c r="O197" i="2"/>
  <c r="P198" i="2"/>
  <c r="Q198" i="2"/>
  <c r="R198" i="2"/>
  <c r="S198" i="2"/>
  <c r="N198" i="2"/>
  <c r="O198" i="2"/>
  <c r="P199" i="2"/>
  <c r="Q199" i="2"/>
  <c r="R199" i="2"/>
  <c r="S199" i="2"/>
  <c r="N199" i="2"/>
  <c r="O199" i="2"/>
  <c r="P200" i="2"/>
  <c r="Q200" i="2"/>
  <c r="R200" i="2"/>
  <c r="S200" i="2"/>
  <c r="N200" i="2"/>
  <c r="O200" i="2"/>
  <c r="P201" i="2"/>
  <c r="Q201" i="2"/>
  <c r="R201" i="2"/>
  <c r="S201" i="2"/>
  <c r="N201" i="2"/>
  <c r="O201" i="2"/>
  <c r="P202" i="2"/>
  <c r="Q202" i="2"/>
  <c r="R202" i="2"/>
  <c r="S202" i="2"/>
  <c r="N202" i="2"/>
  <c r="O202" i="2"/>
  <c r="P203" i="2"/>
  <c r="Q203" i="2"/>
  <c r="R203" i="2"/>
  <c r="S203" i="2"/>
  <c r="N203" i="2"/>
  <c r="O203" i="2"/>
  <c r="P204" i="2"/>
  <c r="Q204" i="2"/>
  <c r="R204" i="2"/>
  <c r="S204" i="2"/>
  <c r="N204" i="2"/>
  <c r="O204" i="2"/>
  <c r="P205" i="2"/>
  <c r="Q205" i="2"/>
  <c r="R205" i="2"/>
  <c r="S205" i="2"/>
  <c r="N205" i="2"/>
  <c r="O205" i="2"/>
  <c r="P206" i="2"/>
  <c r="Q206" i="2"/>
  <c r="R206" i="2"/>
  <c r="S206" i="2"/>
  <c r="N206" i="2"/>
  <c r="O206" i="2"/>
  <c r="P207" i="2"/>
  <c r="Q207" i="2"/>
  <c r="R207" i="2"/>
  <c r="S207" i="2"/>
  <c r="N207" i="2"/>
  <c r="O207" i="2"/>
  <c r="P208" i="2"/>
  <c r="Q208" i="2"/>
  <c r="R208" i="2"/>
  <c r="S208" i="2"/>
  <c r="N208" i="2"/>
  <c r="O208" i="2"/>
  <c r="P209" i="2"/>
  <c r="Q209" i="2"/>
  <c r="R209" i="2"/>
  <c r="S209" i="2"/>
  <c r="N209" i="2"/>
  <c r="O209" i="2"/>
  <c r="P210" i="2"/>
  <c r="Q210" i="2"/>
  <c r="R210" i="2"/>
  <c r="S210" i="2"/>
  <c r="N210" i="2"/>
  <c r="O210" i="2"/>
  <c r="P211" i="2"/>
  <c r="Q211" i="2"/>
  <c r="R211" i="2"/>
  <c r="S211" i="2"/>
  <c r="N211" i="2"/>
  <c r="O211" i="2"/>
  <c r="P212" i="2"/>
  <c r="Q212" i="2"/>
  <c r="R212" i="2"/>
  <c r="S212" i="2"/>
  <c r="N212" i="2"/>
  <c r="O212" i="2"/>
  <c r="H192" i="2"/>
  <c r="I192" i="2"/>
  <c r="J192" i="2"/>
  <c r="B192" i="2"/>
  <c r="P193" i="2"/>
  <c r="Q193" i="2"/>
  <c r="R193" i="2"/>
  <c r="S193" i="2"/>
  <c r="N193" i="2"/>
  <c r="O193" i="2"/>
  <c r="E192" i="2"/>
  <c r="H191" i="2"/>
  <c r="I191" i="2"/>
  <c r="J191" i="2"/>
  <c r="B191" i="2"/>
  <c r="E191" i="2"/>
  <c r="H169" i="2"/>
  <c r="I169" i="2"/>
  <c r="J169" i="2"/>
  <c r="B169" i="2"/>
  <c r="E169" i="2"/>
  <c r="H170" i="2"/>
  <c r="I170" i="2"/>
  <c r="J170" i="2"/>
  <c r="B170" i="2"/>
  <c r="E170" i="2"/>
  <c r="H171" i="2"/>
  <c r="I171" i="2"/>
  <c r="J171" i="2"/>
  <c r="B171" i="2"/>
  <c r="E171" i="2"/>
  <c r="H172" i="2"/>
  <c r="I172" i="2"/>
  <c r="J172" i="2"/>
  <c r="B172" i="2"/>
  <c r="E172" i="2"/>
  <c r="H173" i="2"/>
  <c r="I173" i="2"/>
  <c r="J173" i="2"/>
  <c r="B173" i="2"/>
  <c r="E173" i="2"/>
  <c r="H174" i="2"/>
  <c r="I174" i="2"/>
  <c r="J174" i="2"/>
  <c r="B174" i="2"/>
  <c r="E174" i="2"/>
  <c r="H175" i="2"/>
  <c r="I175" i="2"/>
  <c r="J175" i="2"/>
  <c r="B175" i="2"/>
  <c r="E175" i="2"/>
  <c r="H176" i="2"/>
  <c r="I176" i="2"/>
  <c r="J176" i="2"/>
  <c r="B176" i="2"/>
  <c r="E176" i="2"/>
  <c r="H177" i="2"/>
  <c r="I177" i="2"/>
  <c r="J177" i="2"/>
  <c r="B177" i="2"/>
  <c r="E177" i="2"/>
  <c r="H178" i="2"/>
  <c r="I178" i="2"/>
  <c r="J178" i="2"/>
  <c r="B178" i="2"/>
  <c r="E178" i="2"/>
  <c r="H179" i="2"/>
  <c r="I179" i="2"/>
  <c r="J179" i="2"/>
  <c r="B179" i="2"/>
  <c r="E179" i="2"/>
  <c r="H180" i="2"/>
  <c r="I180" i="2"/>
  <c r="J180" i="2"/>
  <c r="B180" i="2"/>
  <c r="E180" i="2"/>
  <c r="H181" i="2"/>
  <c r="I181" i="2"/>
  <c r="J181" i="2"/>
  <c r="B181" i="2"/>
  <c r="E181" i="2"/>
  <c r="H182" i="2"/>
  <c r="I182" i="2"/>
  <c r="J182" i="2"/>
  <c r="B182" i="2"/>
  <c r="E182" i="2"/>
  <c r="H183" i="2"/>
  <c r="I183" i="2"/>
  <c r="J183" i="2"/>
  <c r="B183" i="2"/>
  <c r="E183" i="2"/>
  <c r="H184" i="2"/>
  <c r="I184" i="2"/>
  <c r="J184" i="2"/>
  <c r="B184" i="2"/>
  <c r="E184" i="2"/>
  <c r="H185" i="2"/>
  <c r="I185" i="2"/>
  <c r="J185" i="2"/>
  <c r="B185" i="2"/>
  <c r="E185" i="2"/>
  <c r="H186" i="2"/>
  <c r="I186" i="2"/>
  <c r="J186" i="2"/>
  <c r="B186" i="2"/>
  <c r="E186" i="2"/>
  <c r="H187" i="2"/>
  <c r="I187" i="2"/>
  <c r="J187" i="2"/>
  <c r="B187" i="2"/>
  <c r="E187" i="2"/>
  <c r="H188" i="2"/>
  <c r="I188" i="2"/>
  <c r="J188" i="2"/>
  <c r="B188" i="2"/>
  <c r="E188" i="2"/>
  <c r="H189" i="2"/>
  <c r="I189" i="2"/>
  <c r="J189" i="2"/>
  <c r="B189" i="2"/>
  <c r="E189" i="2"/>
  <c r="H190" i="2"/>
  <c r="I190" i="2"/>
  <c r="J190" i="2"/>
  <c r="B190" i="2"/>
  <c r="E190" i="2"/>
  <c r="P184" i="2"/>
  <c r="Q184" i="2"/>
  <c r="R184" i="2"/>
  <c r="S184" i="2"/>
  <c r="N184" i="2"/>
  <c r="O184" i="2"/>
  <c r="P185" i="2"/>
  <c r="Q185" i="2"/>
  <c r="R185" i="2"/>
  <c r="S185" i="2"/>
  <c r="N185" i="2"/>
  <c r="O185" i="2"/>
  <c r="P186" i="2"/>
  <c r="Q186" i="2"/>
  <c r="R186" i="2"/>
  <c r="S186" i="2"/>
  <c r="N186" i="2"/>
  <c r="O186" i="2"/>
  <c r="P187" i="2"/>
  <c r="Q187" i="2"/>
  <c r="R187" i="2"/>
  <c r="S187" i="2"/>
  <c r="N187" i="2"/>
  <c r="O187" i="2"/>
  <c r="P188" i="2"/>
  <c r="Q188" i="2"/>
  <c r="R188" i="2"/>
  <c r="S188" i="2"/>
  <c r="N188" i="2"/>
  <c r="O188" i="2"/>
  <c r="P189" i="2"/>
  <c r="Q189" i="2"/>
  <c r="R189" i="2"/>
  <c r="S189" i="2"/>
  <c r="N189" i="2"/>
  <c r="O189" i="2"/>
  <c r="P190" i="2"/>
  <c r="Q190" i="2"/>
  <c r="R190" i="2"/>
  <c r="S190" i="2"/>
  <c r="N190" i="2"/>
  <c r="O190" i="2"/>
  <c r="P191" i="2"/>
  <c r="Q191" i="2"/>
  <c r="R191" i="2"/>
  <c r="S191" i="2"/>
  <c r="N191" i="2"/>
  <c r="O191" i="2"/>
  <c r="P192" i="2"/>
  <c r="Q192" i="2"/>
  <c r="R192" i="2"/>
  <c r="S192" i="2"/>
  <c r="N192" i="2"/>
  <c r="O192" i="2"/>
  <c r="P173" i="2"/>
  <c r="Q173" i="2"/>
  <c r="R173" i="2"/>
  <c r="S173" i="2"/>
  <c r="N173" i="2"/>
  <c r="O173" i="2"/>
  <c r="P174" i="2"/>
  <c r="Q174" i="2"/>
  <c r="R174" i="2"/>
  <c r="S174" i="2"/>
  <c r="N174" i="2"/>
  <c r="O174" i="2"/>
  <c r="P175" i="2"/>
  <c r="Q175" i="2"/>
  <c r="R175" i="2"/>
  <c r="S175" i="2"/>
  <c r="N175" i="2"/>
  <c r="O175" i="2"/>
  <c r="P176" i="2"/>
  <c r="Q176" i="2"/>
  <c r="R176" i="2"/>
  <c r="S176" i="2"/>
  <c r="N176" i="2"/>
  <c r="O176" i="2"/>
  <c r="P177" i="2"/>
  <c r="Q177" i="2"/>
  <c r="R177" i="2"/>
  <c r="S177" i="2"/>
  <c r="N177" i="2"/>
  <c r="O177" i="2"/>
  <c r="P178" i="2"/>
  <c r="Q178" i="2"/>
  <c r="R178" i="2"/>
  <c r="S178" i="2"/>
  <c r="N178" i="2"/>
  <c r="O178" i="2"/>
  <c r="P179" i="2"/>
  <c r="Q179" i="2"/>
  <c r="R179" i="2"/>
  <c r="S179" i="2"/>
  <c r="N179" i="2"/>
  <c r="O179" i="2"/>
  <c r="P180" i="2"/>
  <c r="Q180" i="2"/>
  <c r="R180" i="2"/>
  <c r="S180" i="2"/>
  <c r="N180" i="2"/>
  <c r="O180" i="2"/>
  <c r="P181" i="2"/>
  <c r="Q181" i="2"/>
  <c r="R181" i="2"/>
  <c r="S181" i="2"/>
  <c r="N181" i="2"/>
  <c r="O181" i="2"/>
  <c r="P182" i="2"/>
  <c r="Q182" i="2"/>
  <c r="R182" i="2"/>
  <c r="S182" i="2"/>
  <c r="N182" i="2"/>
  <c r="O182" i="2"/>
  <c r="P183" i="2"/>
  <c r="Q183" i="2"/>
  <c r="R183" i="2"/>
  <c r="S183" i="2"/>
  <c r="N183" i="2"/>
  <c r="O183" i="2"/>
  <c r="P172" i="2"/>
  <c r="Q172" i="2"/>
  <c r="R172" i="2"/>
  <c r="S172" i="2"/>
  <c r="N172" i="2"/>
  <c r="O172" i="2"/>
  <c r="P171" i="2"/>
  <c r="Q171" i="2"/>
  <c r="R171" i="2"/>
  <c r="S171" i="2"/>
  <c r="N171" i="2"/>
  <c r="O171" i="2"/>
  <c r="P170" i="2"/>
  <c r="Q170" i="2"/>
  <c r="R170" i="2"/>
  <c r="S170" i="2"/>
  <c r="N170" i="2"/>
  <c r="O170" i="2"/>
  <c r="H168" i="2"/>
  <c r="H167" i="2"/>
  <c r="H166" i="2"/>
  <c r="H165" i="2"/>
  <c r="H164" i="2"/>
  <c r="H163" i="2"/>
  <c r="P169" i="2"/>
  <c r="Q169" i="2"/>
  <c r="R169" i="2"/>
  <c r="S169" i="2"/>
  <c r="N169" i="2"/>
  <c r="O169" i="2"/>
  <c r="I168" i="2"/>
  <c r="J168" i="2"/>
  <c r="B168" i="2"/>
  <c r="P168" i="2"/>
  <c r="Q168" i="2"/>
  <c r="R168" i="2"/>
  <c r="S168" i="2"/>
  <c r="N168" i="2"/>
  <c r="O168" i="2"/>
  <c r="E168" i="2"/>
  <c r="I167" i="2"/>
  <c r="J167" i="2"/>
  <c r="B167" i="2"/>
  <c r="P167" i="2"/>
  <c r="Q167" i="2"/>
  <c r="R167" i="2"/>
  <c r="S167" i="2"/>
  <c r="N167" i="2"/>
  <c r="O167" i="2"/>
  <c r="E167" i="2"/>
  <c r="P166" i="2"/>
  <c r="Q166" i="2"/>
  <c r="R166" i="2"/>
  <c r="S166" i="2"/>
  <c r="N166" i="2"/>
  <c r="O166" i="2"/>
  <c r="I166" i="2"/>
  <c r="J166" i="2"/>
  <c r="B166" i="2"/>
  <c r="E166" i="2"/>
  <c r="J165" i="2"/>
  <c r="I165" i="2"/>
  <c r="B165" i="2"/>
  <c r="P165" i="2"/>
  <c r="Q165" i="2"/>
  <c r="R165" i="2"/>
  <c r="S165" i="2"/>
  <c r="N165" i="2"/>
  <c r="O165" i="2"/>
  <c r="E165" i="2"/>
  <c r="J164" i="2"/>
  <c r="I164" i="2"/>
  <c r="B164" i="2"/>
  <c r="P164" i="2"/>
  <c r="Q164" i="2"/>
  <c r="R164" i="2"/>
  <c r="S164" i="2"/>
  <c r="N164" i="2"/>
  <c r="O164" i="2"/>
  <c r="E164" i="2"/>
  <c r="I163" i="2"/>
  <c r="J163" i="2"/>
  <c r="B163" i="2"/>
  <c r="P163" i="2"/>
  <c r="Q163" i="2"/>
  <c r="R163" i="2"/>
  <c r="S163" i="2"/>
  <c r="N163" i="2"/>
  <c r="O163" i="2"/>
  <c r="E163" i="2"/>
  <c r="H162" i="2"/>
  <c r="I162" i="2"/>
  <c r="J162" i="2"/>
  <c r="B162" i="2"/>
  <c r="E162" i="2"/>
  <c r="P162" i="2"/>
  <c r="Q162" i="2"/>
  <c r="R162" i="2"/>
  <c r="S162" i="2"/>
  <c r="N162" i="2"/>
  <c r="O162" i="2"/>
  <c r="H161" i="2"/>
  <c r="I161" i="2"/>
  <c r="J161" i="2"/>
  <c r="B161" i="2"/>
  <c r="P161" i="2"/>
  <c r="Q161" i="2"/>
  <c r="R161" i="2"/>
  <c r="S161" i="2"/>
  <c r="N161" i="2"/>
  <c r="O161" i="2"/>
  <c r="E161" i="2"/>
  <c r="J160" i="2"/>
  <c r="H160" i="2"/>
  <c r="I160" i="2"/>
  <c r="B160" i="2"/>
  <c r="E160" i="2"/>
  <c r="P160" i="2"/>
  <c r="Q160" i="2"/>
  <c r="R160" i="2"/>
  <c r="S160" i="2"/>
  <c r="N160" i="2"/>
  <c r="O160" i="2"/>
  <c r="H159" i="2"/>
  <c r="I159" i="2"/>
  <c r="J159" i="2"/>
  <c r="B159" i="2"/>
  <c r="P159" i="2"/>
  <c r="Q159" i="2"/>
  <c r="R159" i="2"/>
  <c r="S159" i="2"/>
  <c r="N159" i="2"/>
  <c r="O159" i="2"/>
  <c r="E159" i="2"/>
  <c r="J158" i="2"/>
  <c r="I158" i="2"/>
  <c r="H158" i="2"/>
  <c r="B158" i="2"/>
  <c r="P158" i="2"/>
  <c r="Q158" i="2"/>
  <c r="R158" i="2"/>
  <c r="S158" i="2"/>
  <c r="N158" i="2"/>
  <c r="O158" i="2"/>
  <c r="E158" i="2"/>
  <c r="J157" i="2"/>
  <c r="I157" i="2"/>
  <c r="H157" i="2"/>
  <c r="B157" i="2"/>
  <c r="E157" i="2"/>
  <c r="P157" i="2"/>
  <c r="Q157" i="2"/>
  <c r="R157" i="2"/>
  <c r="S157" i="2"/>
  <c r="N157" i="2"/>
  <c r="O157" i="2"/>
  <c r="P156" i="2"/>
  <c r="Q156" i="2"/>
  <c r="R156" i="2"/>
  <c r="S156" i="2"/>
  <c r="N156" i="2"/>
  <c r="O156" i="2"/>
  <c r="I156" i="2"/>
  <c r="J156" i="2"/>
  <c r="H156" i="2"/>
  <c r="B156" i="2"/>
  <c r="E156" i="2"/>
  <c r="I155" i="2"/>
  <c r="H155" i="2"/>
  <c r="J155" i="2"/>
  <c r="B155" i="2"/>
  <c r="P155" i="2"/>
  <c r="Q155" i="2"/>
  <c r="R155" i="2"/>
  <c r="S155" i="2"/>
  <c r="N155" i="2"/>
  <c r="O155" i="2"/>
  <c r="E155" i="2"/>
  <c r="H154" i="2"/>
  <c r="I154" i="2"/>
  <c r="J154" i="2"/>
  <c r="B154" i="2"/>
  <c r="E154" i="2"/>
  <c r="P154" i="2"/>
  <c r="Q154" i="2"/>
  <c r="R154" i="2"/>
  <c r="S154" i="2"/>
  <c r="N154" i="2"/>
  <c r="O154" i="2"/>
  <c r="I153" i="2"/>
  <c r="H153" i="2"/>
  <c r="J153" i="2"/>
  <c r="B153" i="2"/>
  <c r="E153" i="2"/>
  <c r="P153" i="2"/>
  <c r="Q153" i="2"/>
  <c r="R153" i="2"/>
  <c r="S153" i="2"/>
  <c r="N153" i="2"/>
  <c r="O153" i="2"/>
  <c r="I152" i="2"/>
  <c r="H152" i="2"/>
  <c r="J152" i="2"/>
  <c r="B152" i="2"/>
  <c r="E152" i="2"/>
  <c r="P152" i="2"/>
  <c r="Q152" i="2"/>
  <c r="R152" i="2"/>
  <c r="S152" i="2"/>
  <c r="N152" i="2"/>
  <c r="O152" i="2"/>
  <c r="S151" i="2"/>
  <c r="H151" i="2"/>
  <c r="I151" i="2"/>
  <c r="J151" i="2"/>
  <c r="B151" i="2"/>
  <c r="P151" i="2"/>
  <c r="Q151" i="2"/>
  <c r="R151" i="2"/>
  <c r="N151" i="2"/>
  <c r="O151" i="2"/>
  <c r="E151" i="2"/>
  <c r="J150" i="2"/>
  <c r="H150" i="2"/>
  <c r="I150" i="2"/>
  <c r="B150" i="2"/>
  <c r="P150" i="2"/>
  <c r="Q150" i="2"/>
  <c r="R150" i="2"/>
  <c r="S150" i="2"/>
  <c r="N150" i="2"/>
  <c r="O150" i="2"/>
  <c r="E150" i="2"/>
  <c r="I149" i="2"/>
  <c r="H149" i="2"/>
  <c r="J149" i="2"/>
  <c r="B149" i="2"/>
  <c r="P149" i="2"/>
  <c r="Q149" i="2"/>
  <c r="R149" i="2"/>
  <c r="S149" i="2"/>
  <c r="N149" i="2"/>
  <c r="O149" i="2"/>
  <c r="E149" i="2"/>
  <c r="J148" i="2"/>
  <c r="H148" i="2"/>
  <c r="I148" i="2"/>
  <c r="B148" i="2"/>
  <c r="P148" i="2"/>
  <c r="Q148" i="2"/>
  <c r="R148" i="2"/>
  <c r="S148" i="2"/>
  <c r="N148" i="2"/>
  <c r="O148" i="2"/>
  <c r="E148" i="2"/>
  <c r="J147" i="2"/>
  <c r="H147" i="2"/>
  <c r="I147" i="2"/>
  <c r="B147" i="2"/>
  <c r="P147" i="2"/>
  <c r="Q147" i="2"/>
  <c r="R147" i="2"/>
  <c r="S147" i="2"/>
  <c r="N147" i="2"/>
  <c r="O147" i="2"/>
  <c r="E147" i="2"/>
  <c r="J146" i="2"/>
  <c r="H146" i="2"/>
  <c r="I146" i="2"/>
  <c r="B146" i="2"/>
  <c r="P146" i="2"/>
  <c r="Q146" i="2"/>
  <c r="R146" i="2"/>
  <c r="S146" i="2"/>
  <c r="N146" i="2"/>
  <c r="O146" i="2"/>
  <c r="E146" i="2"/>
  <c r="J145" i="2"/>
  <c r="H145" i="2"/>
  <c r="I145" i="2"/>
  <c r="B145" i="2"/>
  <c r="P145" i="2"/>
  <c r="Q145" i="2"/>
  <c r="R145" i="2"/>
  <c r="S145" i="2"/>
  <c r="N145" i="2"/>
  <c r="O145" i="2"/>
  <c r="E145" i="2"/>
  <c r="J144" i="2"/>
  <c r="H144" i="2"/>
  <c r="I144" i="2"/>
  <c r="B144" i="2"/>
  <c r="P144" i="2"/>
  <c r="Q144" i="2"/>
  <c r="R144" i="2"/>
  <c r="S144" i="2"/>
  <c r="N144" i="2"/>
  <c r="O144" i="2"/>
  <c r="E144" i="2"/>
  <c r="H143" i="2"/>
  <c r="I143" i="2"/>
  <c r="J143" i="2"/>
  <c r="B143" i="2"/>
  <c r="E143" i="2"/>
  <c r="P143" i="2"/>
  <c r="Q143" i="2"/>
  <c r="R143" i="2"/>
  <c r="S143" i="2"/>
  <c r="N143" i="2"/>
  <c r="O143" i="2"/>
  <c r="J142" i="2"/>
  <c r="H142" i="2"/>
  <c r="I142" i="2"/>
  <c r="B142" i="2"/>
  <c r="P142" i="2"/>
  <c r="Q142" i="2"/>
  <c r="R142" i="2"/>
  <c r="S142" i="2"/>
  <c r="N142" i="2"/>
  <c r="O142" i="2"/>
  <c r="E142" i="2"/>
  <c r="J141" i="2"/>
  <c r="H141" i="2"/>
  <c r="I141" i="2"/>
  <c r="B141" i="2"/>
  <c r="P141" i="2"/>
  <c r="Q141" i="2"/>
  <c r="R141" i="2"/>
  <c r="S141" i="2"/>
  <c r="N141" i="2"/>
  <c r="O141" i="2"/>
  <c r="E141" i="2"/>
  <c r="H140" i="2"/>
  <c r="I140" i="2"/>
  <c r="J140" i="2"/>
  <c r="B140" i="2"/>
  <c r="P140" i="2"/>
  <c r="Q140" i="2"/>
  <c r="R140" i="2"/>
  <c r="S140" i="2"/>
  <c r="N140" i="2"/>
  <c r="O140" i="2"/>
  <c r="E140" i="2"/>
  <c r="J139" i="2"/>
  <c r="H139" i="2"/>
  <c r="I139" i="2"/>
  <c r="B139" i="2"/>
  <c r="P139" i="2"/>
  <c r="Q139" i="2"/>
  <c r="R139" i="2"/>
  <c r="S139" i="2"/>
  <c r="N139" i="2"/>
  <c r="O139" i="2"/>
  <c r="E139" i="2"/>
  <c r="I138" i="2"/>
  <c r="J138" i="2"/>
  <c r="H138" i="2"/>
  <c r="B138" i="2"/>
  <c r="P138" i="2"/>
  <c r="Q138" i="2"/>
  <c r="R138" i="2"/>
  <c r="S138" i="2"/>
  <c r="N138" i="2"/>
  <c r="O138" i="2"/>
  <c r="E138" i="2"/>
  <c r="J137" i="2"/>
  <c r="I137" i="2"/>
  <c r="H137" i="2"/>
  <c r="B137" i="2"/>
  <c r="P137" i="2"/>
  <c r="Q137" i="2"/>
  <c r="R137" i="2"/>
  <c r="S137" i="2"/>
  <c r="N137" i="2"/>
  <c r="O137" i="2"/>
  <c r="E137" i="2"/>
  <c r="I136" i="2"/>
  <c r="H136" i="2"/>
  <c r="J136" i="2"/>
  <c r="B136" i="2"/>
  <c r="P136" i="2"/>
  <c r="Q136" i="2"/>
  <c r="R136" i="2"/>
  <c r="S136" i="2"/>
  <c r="N136" i="2"/>
  <c r="O136" i="2"/>
  <c r="E136" i="2"/>
  <c r="P135" i="2"/>
  <c r="Q135" i="2"/>
  <c r="R135" i="2"/>
  <c r="S135" i="2"/>
  <c r="N135" i="2"/>
  <c r="O135" i="2"/>
  <c r="H135" i="2"/>
  <c r="I135" i="2"/>
  <c r="J135" i="2"/>
  <c r="B135" i="2"/>
  <c r="E135" i="2"/>
  <c r="I134" i="2"/>
  <c r="H134" i="2"/>
  <c r="J134" i="2"/>
  <c r="B134" i="2"/>
  <c r="P134" i="2"/>
  <c r="Q134" i="2"/>
  <c r="R134" i="2"/>
  <c r="S134" i="2"/>
  <c r="N134" i="2"/>
  <c r="O134" i="2"/>
  <c r="E134" i="2"/>
  <c r="I133" i="2"/>
  <c r="H133" i="2"/>
  <c r="J133" i="2"/>
  <c r="B133" i="2"/>
  <c r="E133" i="2"/>
  <c r="P133" i="2"/>
  <c r="Q133" i="2"/>
  <c r="R133" i="2"/>
  <c r="S133" i="2"/>
  <c r="N133" i="2"/>
  <c r="O133" i="2"/>
  <c r="I132" i="2"/>
  <c r="J132" i="2"/>
  <c r="H132" i="2"/>
  <c r="B132" i="2"/>
  <c r="P132" i="2"/>
  <c r="Q132" i="2"/>
  <c r="R132" i="2"/>
  <c r="S132" i="2"/>
  <c r="N132" i="2"/>
  <c r="O132" i="2"/>
  <c r="E132" i="2"/>
  <c r="J131" i="2"/>
  <c r="I131" i="2"/>
  <c r="H131" i="2"/>
  <c r="B131" i="2"/>
  <c r="E131" i="2"/>
  <c r="P131" i="2"/>
  <c r="Q131" i="2"/>
  <c r="R131" i="2"/>
  <c r="S131" i="2"/>
  <c r="N131" i="2"/>
  <c r="O131" i="2"/>
  <c r="I130" i="2"/>
  <c r="J130" i="2"/>
  <c r="H130" i="2"/>
  <c r="B130" i="2"/>
  <c r="P130" i="2"/>
  <c r="Q130" i="2"/>
  <c r="R130" i="2"/>
  <c r="S130" i="2"/>
  <c r="N130" i="2"/>
  <c r="O130" i="2"/>
  <c r="E130" i="2"/>
  <c r="I129" i="2"/>
  <c r="J129" i="2"/>
  <c r="H129" i="2"/>
  <c r="B129" i="2"/>
  <c r="P129" i="2"/>
  <c r="Q129" i="2"/>
  <c r="R129" i="2"/>
  <c r="S129" i="2"/>
  <c r="N129" i="2"/>
  <c r="O129" i="2"/>
  <c r="E129" i="2"/>
  <c r="J128" i="2"/>
  <c r="I128" i="2"/>
  <c r="H128" i="2"/>
  <c r="B128" i="2"/>
  <c r="P128" i="2"/>
  <c r="Q128" i="2"/>
  <c r="R128" i="2"/>
  <c r="S128" i="2"/>
  <c r="N128" i="2"/>
  <c r="O128" i="2"/>
  <c r="E128" i="2"/>
  <c r="I113" i="2"/>
  <c r="H113" i="2"/>
  <c r="J113" i="2"/>
  <c r="B113" i="2"/>
  <c r="I114" i="2"/>
  <c r="H114" i="2"/>
  <c r="J114" i="2"/>
  <c r="B114" i="2"/>
  <c r="I115" i="2"/>
  <c r="H115" i="2"/>
  <c r="J115" i="2"/>
  <c r="B115" i="2"/>
  <c r="I116" i="2"/>
  <c r="H116" i="2"/>
  <c r="J116" i="2"/>
  <c r="B116" i="2"/>
  <c r="I117" i="2"/>
  <c r="H117" i="2"/>
  <c r="J117" i="2"/>
  <c r="B117" i="2"/>
  <c r="I118" i="2"/>
  <c r="H118" i="2"/>
  <c r="J118" i="2"/>
  <c r="B118" i="2"/>
  <c r="I119" i="2"/>
  <c r="H119" i="2"/>
  <c r="J119" i="2"/>
  <c r="B119" i="2"/>
  <c r="I120" i="2"/>
  <c r="H120" i="2"/>
  <c r="J120" i="2"/>
  <c r="B120" i="2"/>
  <c r="I112" i="2"/>
  <c r="H112" i="2"/>
  <c r="J112" i="2"/>
  <c r="B112" i="2"/>
  <c r="I121" i="2"/>
  <c r="H121" i="2"/>
  <c r="J121" i="2"/>
  <c r="B121" i="2"/>
  <c r="I122" i="2"/>
  <c r="H122" i="2"/>
  <c r="J122" i="2"/>
  <c r="B122" i="2"/>
  <c r="I123" i="2"/>
  <c r="H123" i="2"/>
  <c r="J123" i="2"/>
  <c r="B123" i="2"/>
  <c r="I124" i="2"/>
  <c r="H124" i="2"/>
  <c r="J124" i="2"/>
  <c r="B124" i="2"/>
  <c r="I125" i="2"/>
  <c r="H125" i="2"/>
  <c r="J125" i="2"/>
  <c r="B125" i="2"/>
  <c r="I126" i="2"/>
  <c r="H126" i="2"/>
  <c r="J126" i="2"/>
  <c r="B126" i="2"/>
  <c r="J127" i="2"/>
  <c r="I127" i="2"/>
  <c r="H127" i="2"/>
  <c r="B127" i="2"/>
  <c r="E126" i="2"/>
  <c r="E127" i="2"/>
  <c r="P127" i="2"/>
  <c r="Q127" i="2"/>
  <c r="R127" i="2"/>
  <c r="S127" i="2"/>
  <c r="N127" i="2"/>
  <c r="O127" i="2"/>
  <c r="P126" i="2"/>
  <c r="Q126" i="2"/>
  <c r="R126" i="2"/>
  <c r="S126" i="2"/>
  <c r="N126" i="2"/>
  <c r="O126" i="2"/>
  <c r="P125" i="2"/>
  <c r="Q125" i="2"/>
  <c r="R125" i="2"/>
  <c r="S125" i="2"/>
  <c r="N125" i="2"/>
  <c r="O125" i="2"/>
  <c r="E125" i="2"/>
  <c r="P124" i="2"/>
  <c r="Q124" i="2"/>
  <c r="R124" i="2"/>
  <c r="S124" i="2"/>
  <c r="N124" i="2"/>
  <c r="O124" i="2"/>
  <c r="E124" i="2"/>
  <c r="P123" i="2"/>
  <c r="Q123" i="2"/>
  <c r="R123" i="2"/>
  <c r="S123" i="2"/>
  <c r="N123" i="2"/>
  <c r="O123" i="2"/>
  <c r="E123" i="2"/>
  <c r="E122" i="2"/>
  <c r="P122" i="2"/>
  <c r="Q122" i="2"/>
  <c r="R122" i="2"/>
  <c r="S122" i="2"/>
  <c r="N122" i="2"/>
  <c r="O122" i="2"/>
  <c r="P121" i="2"/>
  <c r="Q121" i="2"/>
  <c r="R121" i="2"/>
  <c r="S121" i="2"/>
  <c r="N121" i="2"/>
  <c r="O121" i="2"/>
  <c r="E121" i="2"/>
  <c r="E120" i="2"/>
  <c r="P120" i="2"/>
  <c r="Q120" i="2"/>
  <c r="R120" i="2"/>
  <c r="S120" i="2"/>
  <c r="N120" i="2"/>
  <c r="O120" i="2"/>
  <c r="P119" i="2"/>
  <c r="Q119" i="2"/>
  <c r="R119" i="2"/>
  <c r="S119" i="2"/>
  <c r="N119" i="2"/>
  <c r="O119" i="2"/>
  <c r="E119" i="2"/>
  <c r="P118" i="2"/>
  <c r="Q118" i="2"/>
  <c r="R118" i="2"/>
  <c r="S118" i="2"/>
  <c r="N118" i="2"/>
  <c r="O118" i="2"/>
  <c r="E118" i="2"/>
  <c r="P117" i="2"/>
  <c r="Q117" i="2"/>
  <c r="R117" i="2"/>
  <c r="S117" i="2"/>
  <c r="N117" i="2"/>
  <c r="O117" i="2"/>
  <c r="E117" i="2"/>
  <c r="P116" i="2"/>
  <c r="Q116" i="2"/>
  <c r="R116" i="2"/>
  <c r="S116" i="2"/>
  <c r="N116" i="2"/>
  <c r="O116" i="2"/>
  <c r="E116" i="2"/>
  <c r="P115" i="2"/>
  <c r="Q115" i="2"/>
  <c r="R115" i="2"/>
  <c r="S115" i="2"/>
  <c r="N115" i="2"/>
  <c r="O115" i="2"/>
  <c r="E115" i="2"/>
  <c r="R114" i="2"/>
  <c r="R113" i="2"/>
  <c r="S114" i="2"/>
  <c r="Q114" i="2"/>
  <c r="P114" i="2"/>
  <c r="N114" i="2"/>
  <c r="O114" i="2"/>
  <c r="E114" i="2"/>
  <c r="S113" i="2"/>
  <c r="Q113" i="2"/>
  <c r="P113" i="2"/>
  <c r="N113" i="2"/>
  <c r="O113" i="2"/>
  <c r="E113" i="2"/>
  <c r="P112" i="2"/>
  <c r="Q112" i="2"/>
  <c r="R112" i="2"/>
  <c r="S112" i="2"/>
  <c r="N112" i="2"/>
  <c r="O112" i="2"/>
  <c r="E112" i="2"/>
  <c r="P111" i="2"/>
  <c r="Q111" i="2"/>
  <c r="R111" i="2"/>
  <c r="S111" i="2"/>
  <c r="N111" i="2"/>
  <c r="O111" i="2"/>
  <c r="H111" i="2"/>
  <c r="I111" i="2"/>
  <c r="J111" i="2"/>
  <c r="B111" i="2"/>
  <c r="E111" i="2"/>
  <c r="I110" i="2"/>
  <c r="R110" i="2"/>
  <c r="P110" i="2"/>
  <c r="Q110" i="2"/>
  <c r="S110" i="2"/>
  <c r="N110" i="2"/>
  <c r="O110" i="2"/>
  <c r="J110" i="2"/>
  <c r="H110" i="2"/>
  <c r="B110" i="2"/>
  <c r="E110" i="2"/>
  <c r="P109" i="2"/>
  <c r="Q109" i="2"/>
  <c r="R109" i="2"/>
  <c r="S109" i="2"/>
  <c r="N109" i="2"/>
  <c r="O109" i="2"/>
  <c r="H109" i="2"/>
  <c r="I109" i="2"/>
  <c r="J109" i="2"/>
  <c r="B109" i="2"/>
  <c r="E109" i="2"/>
  <c r="P108" i="2"/>
  <c r="Q108" i="2"/>
  <c r="R108" i="2"/>
  <c r="S108" i="2"/>
  <c r="N108" i="2"/>
  <c r="O108" i="2"/>
  <c r="H108" i="2"/>
  <c r="I108" i="2"/>
  <c r="J108" i="2"/>
  <c r="B108" i="2"/>
  <c r="E108" i="2"/>
  <c r="P107" i="2"/>
  <c r="Q107" i="2"/>
  <c r="R107" i="2"/>
  <c r="S107" i="2"/>
  <c r="N107" i="2"/>
  <c r="O107" i="2"/>
  <c r="H107" i="2"/>
  <c r="I107" i="2"/>
  <c r="J107" i="2"/>
  <c r="B107" i="2"/>
  <c r="E107" i="2"/>
  <c r="P106" i="2"/>
  <c r="Q106" i="2"/>
  <c r="R106" i="2"/>
  <c r="S106" i="2"/>
  <c r="N106" i="2"/>
  <c r="O106" i="2"/>
  <c r="H106" i="2"/>
  <c r="I106" i="2"/>
  <c r="J106" i="2"/>
  <c r="B106" i="2"/>
  <c r="E106" i="2"/>
  <c r="H105" i="2"/>
  <c r="I105" i="2"/>
  <c r="J105" i="2"/>
  <c r="B105" i="2"/>
  <c r="E105" i="2"/>
  <c r="P105" i="2"/>
  <c r="Q105" i="2"/>
  <c r="R105" i="2"/>
  <c r="S105" i="2"/>
  <c r="N105" i="2"/>
  <c r="O105" i="2"/>
  <c r="P104" i="2"/>
  <c r="Q104" i="2"/>
  <c r="R104" i="2"/>
  <c r="S104" i="2"/>
  <c r="N104" i="2"/>
  <c r="O104" i="2"/>
  <c r="H104" i="2"/>
  <c r="I104" i="2"/>
  <c r="J104" i="2"/>
  <c r="B104" i="2"/>
  <c r="E104" i="2"/>
  <c r="H103" i="2"/>
  <c r="I103" i="2"/>
  <c r="J103" i="2"/>
  <c r="P103" i="2"/>
  <c r="Q103" i="2"/>
  <c r="R103" i="2"/>
  <c r="S103" i="2"/>
  <c r="N103" i="2"/>
  <c r="O103" i="2"/>
  <c r="B103" i="2"/>
  <c r="E103" i="2"/>
  <c r="P102" i="2"/>
  <c r="Q102" i="2"/>
  <c r="R102" i="2"/>
  <c r="S102" i="2"/>
  <c r="N102" i="2"/>
  <c r="O102" i="2"/>
  <c r="H102" i="2"/>
  <c r="I102" i="2"/>
  <c r="J102" i="2"/>
  <c r="B102" i="2"/>
  <c r="E102" i="2"/>
  <c r="P101" i="2"/>
  <c r="Q101" i="2"/>
  <c r="R101" i="2"/>
  <c r="S101" i="2"/>
  <c r="N101" i="2"/>
  <c r="O101" i="2"/>
  <c r="H101" i="2"/>
  <c r="I101" i="2"/>
  <c r="J101" i="2"/>
  <c r="B101" i="2"/>
  <c r="E101" i="2"/>
  <c r="R100" i="2"/>
  <c r="P100" i="2"/>
  <c r="Q100" i="2"/>
  <c r="S100" i="2"/>
  <c r="N100" i="2"/>
  <c r="O100" i="2"/>
  <c r="H100" i="2"/>
  <c r="I100" i="2"/>
  <c r="J100" i="2"/>
  <c r="B100" i="2"/>
  <c r="E100" i="2"/>
  <c r="P99" i="2"/>
  <c r="Q99" i="2"/>
  <c r="R99" i="2"/>
  <c r="S99" i="2"/>
  <c r="N99" i="2"/>
  <c r="O99" i="2"/>
  <c r="H99" i="2"/>
  <c r="I99" i="2"/>
  <c r="J99" i="2"/>
  <c r="B99" i="2"/>
  <c r="E99" i="2"/>
  <c r="P97" i="2"/>
  <c r="Q97" i="2"/>
  <c r="R97" i="2"/>
  <c r="S97" i="2"/>
  <c r="N97" i="2"/>
  <c r="O97" i="2"/>
  <c r="P98" i="2"/>
  <c r="Q98" i="2"/>
  <c r="R98" i="2"/>
  <c r="S98" i="2"/>
  <c r="N98" i="2"/>
  <c r="O98" i="2"/>
  <c r="H97" i="2"/>
  <c r="I97" i="2"/>
  <c r="J97" i="2"/>
  <c r="H98" i="2"/>
  <c r="I98" i="2"/>
  <c r="J98" i="2"/>
  <c r="B98" i="2"/>
  <c r="E98" i="2"/>
  <c r="B97" i="2"/>
  <c r="E97" i="2"/>
  <c r="P96" i="2"/>
  <c r="Q96" i="2"/>
  <c r="R96" i="2"/>
  <c r="S96" i="2"/>
  <c r="N96" i="2"/>
  <c r="O96" i="2"/>
  <c r="H96" i="2"/>
  <c r="I96" i="2"/>
  <c r="J96" i="2"/>
  <c r="B96" i="2"/>
  <c r="E96" i="2"/>
  <c r="P95" i="2"/>
  <c r="Q95" i="2"/>
  <c r="R95" i="2"/>
  <c r="S95" i="2"/>
  <c r="N95" i="2"/>
  <c r="O95" i="2"/>
  <c r="H95" i="2"/>
  <c r="I95" i="2"/>
  <c r="J95" i="2"/>
  <c r="B95" i="2"/>
  <c r="E95" i="2"/>
  <c r="P94" i="2"/>
  <c r="Q94" i="2"/>
  <c r="R94" i="2"/>
  <c r="S94" i="2"/>
  <c r="N94" i="2"/>
  <c r="O94" i="2"/>
  <c r="H94" i="2"/>
  <c r="I94" i="2"/>
  <c r="J94" i="2"/>
  <c r="B94" i="2"/>
  <c r="E94" i="2"/>
  <c r="P93" i="2"/>
  <c r="Q93" i="2"/>
  <c r="R93" i="2"/>
  <c r="S93" i="2"/>
  <c r="N93" i="2"/>
  <c r="O93" i="2"/>
  <c r="H93" i="2"/>
  <c r="I93" i="2"/>
  <c r="J93" i="2"/>
  <c r="B93" i="2"/>
  <c r="E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P92" i="2"/>
  <c r="Q92" i="2"/>
  <c r="R92" i="2"/>
  <c r="S92" i="2"/>
  <c r="N92" i="2"/>
  <c r="O92" i="2"/>
  <c r="H92" i="2"/>
  <c r="J92" i="2"/>
  <c r="B92" i="2"/>
  <c r="E92" i="2"/>
  <c r="P91" i="2"/>
  <c r="Q91" i="2"/>
  <c r="R91" i="2"/>
  <c r="S91" i="2"/>
  <c r="N91" i="2"/>
  <c r="O91" i="2"/>
  <c r="H91" i="2"/>
  <c r="J91" i="2"/>
  <c r="B91" i="2"/>
  <c r="E91" i="2"/>
  <c r="P90" i="2"/>
  <c r="Q90" i="2"/>
  <c r="R90" i="2"/>
  <c r="S90" i="2"/>
  <c r="N90" i="2"/>
  <c r="O90" i="2"/>
  <c r="H90" i="2"/>
  <c r="J90" i="2"/>
  <c r="B90" i="2"/>
  <c r="E90" i="2"/>
  <c r="P89" i="2"/>
  <c r="Q89" i="2"/>
  <c r="R89" i="2"/>
  <c r="S89" i="2"/>
  <c r="N89" i="2"/>
  <c r="O89" i="2"/>
  <c r="H89" i="2"/>
  <c r="J89" i="2"/>
  <c r="B89" i="2"/>
  <c r="E89" i="2"/>
  <c r="P88" i="2"/>
  <c r="Q88" i="2"/>
  <c r="R88" i="2"/>
  <c r="S88" i="2"/>
  <c r="N88" i="2"/>
  <c r="O88" i="2"/>
  <c r="H88" i="2"/>
  <c r="J88" i="2"/>
  <c r="B88" i="2"/>
  <c r="E88" i="2"/>
  <c r="P87" i="2"/>
  <c r="Q87" i="2"/>
  <c r="R87" i="2"/>
  <c r="S87" i="2"/>
  <c r="N87" i="2"/>
  <c r="O87" i="2"/>
  <c r="H87" i="2"/>
  <c r="J87" i="2"/>
  <c r="B87" i="2"/>
  <c r="E87" i="2"/>
  <c r="H86" i="2"/>
  <c r="J86" i="2"/>
  <c r="B86" i="2"/>
  <c r="E86" i="2"/>
  <c r="P86" i="2"/>
  <c r="Q86" i="2"/>
  <c r="R86" i="2"/>
  <c r="S86" i="2"/>
  <c r="N86" i="2"/>
  <c r="O86" i="2"/>
  <c r="P85" i="2"/>
  <c r="Q85" i="2"/>
  <c r="R85" i="2"/>
  <c r="S85" i="2"/>
  <c r="N85" i="2"/>
  <c r="O85" i="2"/>
  <c r="H85" i="2"/>
  <c r="J85" i="2"/>
  <c r="B85" i="2"/>
  <c r="E85" i="2"/>
  <c r="P84" i="2"/>
  <c r="Q84" i="2"/>
  <c r="R84" i="2"/>
  <c r="S84" i="2"/>
  <c r="N84" i="2"/>
  <c r="O84" i="2"/>
  <c r="H84" i="2"/>
  <c r="J84" i="2"/>
  <c r="B84" i="2"/>
  <c r="E84" i="2"/>
  <c r="P83" i="2"/>
  <c r="Q83" i="2"/>
  <c r="R83" i="2"/>
  <c r="S83" i="2"/>
  <c r="N83" i="2"/>
  <c r="O83" i="2"/>
  <c r="H83" i="2"/>
  <c r="J83" i="2"/>
  <c r="B83" i="2"/>
  <c r="E83" i="2"/>
  <c r="P82" i="2"/>
  <c r="Q82" i="2"/>
  <c r="R82" i="2"/>
  <c r="S82" i="2"/>
  <c r="N82" i="2"/>
  <c r="O82" i="2"/>
  <c r="H82" i="2"/>
  <c r="J82" i="2"/>
  <c r="B82" i="2"/>
  <c r="E8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81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79" i="2"/>
  <c r="J81" i="2"/>
  <c r="J80" i="2"/>
  <c r="P81" i="2"/>
  <c r="Q81" i="2"/>
  <c r="R81" i="2"/>
  <c r="S81" i="2"/>
  <c r="N81" i="2"/>
  <c r="O81" i="2"/>
  <c r="B81" i="2"/>
  <c r="E81" i="2"/>
  <c r="P80" i="2"/>
  <c r="Q80" i="2"/>
  <c r="R80" i="2"/>
  <c r="S80" i="2"/>
  <c r="N80" i="2"/>
  <c r="B80" i="2"/>
  <c r="E80" i="2"/>
  <c r="P79" i="2"/>
  <c r="Q79" i="2"/>
  <c r="R79" i="2"/>
  <c r="S79" i="2"/>
  <c r="N79" i="2"/>
  <c r="B79" i="2"/>
  <c r="E79" i="2"/>
  <c r="Q78" i="2"/>
  <c r="P78" i="2"/>
  <c r="R78" i="2"/>
  <c r="S78" i="2"/>
  <c r="N78" i="2"/>
  <c r="O78" i="2"/>
  <c r="B78" i="2"/>
  <c r="E78" i="2"/>
  <c r="P77" i="2"/>
  <c r="Q77" i="2"/>
  <c r="R77" i="2"/>
  <c r="S77" i="2"/>
  <c r="N77" i="2"/>
  <c r="O77" i="2"/>
  <c r="I77" i="2"/>
  <c r="B77" i="2"/>
  <c r="E77" i="2"/>
  <c r="P76" i="2"/>
  <c r="Q76" i="2"/>
  <c r="R76" i="2"/>
  <c r="S76" i="2"/>
  <c r="N76" i="2"/>
  <c r="O76" i="2"/>
  <c r="I76" i="2"/>
  <c r="B76" i="2"/>
  <c r="E76" i="2"/>
  <c r="P75" i="2"/>
  <c r="Q75" i="2"/>
  <c r="R75" i="2"/>
  <c r="S75" i="2"/>
  <c r="N75" i="2"/>
  <c r="O75" i="2"/>
  <c r="I75" i="2"/>
  <c r="B75" i="2"/>
  <c r="E75" i="2"/>
  <c r="P74" i="2"/>
  <c r="Q74" i="2"/>
  <c r="R74" i="2"/>
  <c r="S74" i="2"/>
  <c r="N74" i="2"/>
  <c r="O74" i="2"/>
  <c r="I74" i="2"/>
  <c r="B74" i="2"/>
  <c r="E74" i="2"/>
  <c r="P73" i="2"/>
  <c r="Q73" i="2"/>
  <c r="R73" i="2"/>
  <c r="S73" i="2"/>
  <c r="N73" i="2"/>
  <c r="O73" i="2"/>
  <c r="I73" i="2"/>
  <c r="B73" i="2"/>
  <c r="E73" i="2"/>
  <c r="P72" i="2"/>
  <c r="Q72" i="2"/>
  <c r="R72" i="2"/>
  <c r="S72" i="2"/>
  <c r="N72" i="2"/>
  <c r="O72" i="2"/>
  <c r="I72" i="2"/>
  <c r="B72" i="2"/>
  <c r="E72" i="2"/>
  <c r="I71" i="2"/>
  <c r="B71" i="2"/>
  <c r="E71" i="2"/>
  <c r="P71" i="2"/>
  <c r="Q71" i="2"/>
  <c r="R71" i="2"/>
  <c r="S71" i="2"/>
  <c r="N71" i="2"/>
  <c r="O71" i="2"/>
  <c r="P62" i="2"/>
  <c r="Q62" i="2"/>
  <c r="R62" i="2"/>
  <c r="S62" i="2"/>
  <c r="N62" i="2"/>
  <c r="P63" i="2"/>
  <c r="Q63" i="2"/>
  <c r="R63" i="2"/>
  <c r="S63" i="2"/>
  <c r="N63" i="2"/>
  <c r="P64" i="2"/>
  <c r="Q64" i="2"/>
  <c r="R64" i="2"/>
  <c r="S64" i="2"/>
  <c r="N64" i="2"/>
  <c r="R65" i="2"/>
  <c r="P65" i="2"/>
  <c r="Q65" i="2"/>
  <c r="S65" i="2"/>
  <c r="N65" i="2"/>
  <c r="P66" i="2"/>
  <c r="Q66" i="2"/>
  <c r="R66" i="2"/>
  <c r="S66" i="2"/>
  <c r="N66" i="2"/>
  <c r="P67" i="2"/>
  <c r="Q67" i="2"/>
  <c r="R67" i="2"/>
  <c r="S67" i="2"/>
  <c r="N67" i="2"/>
  <c r="P68" i="2"/>
  <c r="Q68" i="2"/>
  <c r="R68" i="2"/>
  <c r="S68" i="2"/>
  <c r="N68" i="2"/>
  <c r="P69" i="2"/>
  <c r="Q69" i="2"/>
  <c r="R69" i="2"/>
  <c r="S69" i="2"/>
  <c r="N69" i="2"/>
  <c r="S70" i="2"/>
  <c r="R70" i="2"/>
  <c r="P70" i="2"/>
  <c r="Q70" i="2"/>
  <c r="N70" i="2"/>
  <c r="O70" i="2"/>
  <c r="I70" i="2"/>
  <c r="B70" i="2"/>
  <c r="E70" i="2"/>
  <c r="O69" i="2"/>
  <c r="I69" i="2"/>
  <c r="B69" i="2"/>
  <c r="E69" i="2"/>
  <c r="O68" i="2"/>
  <c r="I68" i="2"/>
  <c r="B68" i="2"/>
  <c r="E68" i="2"/>
  <c r="O67" i="2"/>
  <c r="I67" i="2"/>
  <c r="B67" i="2"/>
  <c r="E67" i="2"/>
  <c r="O66" i="2"/>
  <c r="I66" i="2"/>
  <c r="B66" i="2"/>
  <c r="E66" i="2"/>
  <c r="O65" i="2"/>
  <c r="I65" i="2"/>
  <c r="B65" i="2"/>
  <c r="E65" i="2"/>
  <c r="I64" i="2"/>
  <c r="B64" i="2"/>
  <c r="E64" i="2"/>
  <c r="O64" i="2"/>
  <c r="O63" i="2"/>
  <c r="I63" i="2"/>
  <c r="B63" i="2"/>
  <c r="E63" i="2"/>
  <c r="I62" i="2"/>
  <c r="B62" i="2"/>
  <c r="E62" i="2"/>
  <c r="O62" i="2"/>
  <c r="P61" i="2"/>
  <c r="Q61" i="2"/>
  <c r="R61" i="2"/>
  <c r="S61" i="2"/>
  <c r="N61" i="2"/>
  <c r="O61" i="2"/>
  <c r="I61" i="2"/>
  <c r="B61" i="2"/>
  <c r="E61" i="2"/>
  <c r="P60" i="2"/>
  <c r="Q60" i="2"/>
  <c r="R60" i="2"/>
  <c r="S60" i="2"/>
  <c r="N60" i="2"/>
  <c r="O60" i="2"/>
  <c r="I60" i="2"/>
  <c r="J60" i="2"/>
  <c r="B60" i="2"/>
  <c r="E60" i="2"/>
  <c r="J59" i="2"/>
  <c r="I59" i="2"/>
  <c r="B59" i="2"/>
  <c r="P59" i="2"/>
  <c r="Q59" i="2"/>
  <c r="R59" i="2"/>
  <c r="S59" i="2"/>
  <c r="N59" i="2"/>
  <c r="O59" i="2"/>
  <c r="E59" i="2"/>
  <c r="J58" i="2"/>
  <c r="I58" i="2"/>
  <c r="B58" i="2"/>
  <c r="E58" i="2"/>
  <c r="P58" i="2"/>
  <c r="Q58" i="2"/>
  <c r="R58" i="2"/>
  <c r="S58" i="2"/>
  <c r="N58" i="2"/>
  <c r="O58" i="2"/>
  <c r="Q57" i="2"/>
  <c r="R57" i="2"/>
  <c r="S57" i="2"/>
  <c r="P57" i="2"/>
  <c r="N57" i="2"/>
  <c r="I57" i="2"/>
  <c r="J57" i="2"/>
  <c r="B57" i="2"/>
  <c r="O57" i="2"/>
  <c r="E57" i="2"/>
  <c r="I4" i="2"/>
  <c r="J4" i="2"/>
  <c r="B4" i="2"/>
  <c r="P4" i="2"/>
  <c r="Q4" i="2"/>
  <c r="R4" i="2"/>
  <c r="S4" i="2"/>
  <c r="N4" i="2"/>
  <c r="I5" i="2"/>
  <c r="J5" i="2"/>
  <c r="B5" i="2"/>
  <c r="P5" i="2"/>
  <c r="Q5" i="2"/>
  <c r="R5" i="2"/>
  <c r="S5" i="2"/>
  <c r="N5" i="2"/>
  <c r="I6" i="2"/>
  <c r="J6" i="2"/>
  <c r="B6" i="2"/>
  <c r="P6" i="2"/>
  <c r="Q6" i="2"/>
  <c r="R6" i="2"/>
  <c r="S6" i="2"/>
  <c r="N6" i="2"/>
  <c r="I7" i="2"/>
  <c r="J7" i="2"/>
  <c r="B7" i="2"/>
  <c r="P7" i="2"/>
  <c r="Q7" i="2"/>
  <c r="R7" i="2"/>
  <c r="S7" i="2"/>
  <c r="N7" i="2"/>
  <c r="I8" i="2"/>
  <c r="J8" i="2"/>
  <c r="B8" i="2"/>
  <c r="P8" i="2"/>
  <c r="Q8" i="2"/>
  <c r="R8" i="2"/>
  <c r="S8" i="2"/>
  <c r="N8" i="2"/>
  <c r="I9" i="2"/>
  <c r="J9" i="2"/>
  <c r="B9" i="2"/>
  <c r="P9" i="2"/>
  <c r="Q9" i="2"/>
  <c r="R9" i="2"/>
  <c r="S9" i="2"/>
  <c r="N9" i="2"/>
  <c r="I10" i="2"/>
  <c r="J10" i="2"/>
  <c r="B10" i="2"/>
  <c r="P10" i="2"/>
  <c r="Q10" i="2"/>
  <c r="R10" i="2"/>
  <c r="S10" i="2"/>
  <c r="N10" i="2"/>
  <c r="I11" i="2"/>
  <c r="J11" i="2"/>
  <c r="B11" i="2"/>
  <c r="P11" i="2"/>
  <c r="Q11" i="2"/>
  <c r="R11" i="2"/>
  <c r="S11" i="2"/>
  <c r="N11" i="2"/>
  <c r="I12" i="2"/>
  <c r="J12" i="2"/>
  <c r="B12" i="2"/>
  <c r="P12" i="2"/>
  <c r="Q12" i="2"/>
  <c r="R12" i="2"/>
  <c r="S12" i="2"/>
  <c r="N12" i="2"/>
  <c r="I16" i="2"/>
  <c r="J16" i="2"/>
  <c r="B16" i="2"/>
  <c r="P16" i="2"/>
  <c r="Q16" i="2"/>
  <c r="R16" i="2"/>
  <c r="S16" i="2"/>
  <c r="N16" i="2"/>
  <c r="I17" i="2"/>
  <c r="J17" i="2"/>
  <c r="B17" i="2"/>
  <c r="P17" i="2"/>
  <c r="Q17" i="2"/>
  <c r="R17" i="2"/>
  <c r="S17" i="2"/>
  <c r="N17" i="2"/>
  <c r="I18" i="2"/>
  <c r="J18" i="2"/>
  <c r="B18" i="2"/>
  <c r="P18" i="2"/>
  <c r="Q18" i="2"/>
  <c r="R18" i="2"/>
  <c r="S18" i="2"/>
  <c r="N18" i="2"/>
  <c r="I19" i="2"/>
  <c r="J19" i="2"/>
  <c r="B19" i="2"/>
  <c r="P19" i="2"/>
  <c r="Q19" i="2"/>
  <c r="R19" i="2"/>
  <c r="S19" i="2"/>
  <c r="N19" i="2"/>
  <c r="I20" i="2"/>
  <c r="J20" i="2"/>
  <c r="B20" i="2"/>
  <c r="P20" i="2"/>
  <c r="Q20" i="2"/>
  <c r="R20" i="2"/>
  <c r="S20" i="2"/>
  <c r="N20" i="2"/>
  <c r="I21" i="2"/>
  <c r="J21" i="2"/>
  <c r="B21" i="2"/>
  <c r="P21" i="2"/>
  <c r="Q21" i="2"/>
  <c r="R21" i="2"/>
  <c r="S21" i="2"/>
  <c r="N21" i="2"/>
  <c r="I22" i="2"/>
  <c r="J22" i="2"/>
  <c r="B22" i="2"/>
  <c r="P22" i="2"/>
  <c r="Q22" i="2"/>
  <c r="R22" i="2"/>
  <c r="S22" i="2"/>
  <c r="N22" i="2"/>
  <c r="I23" i="2"/>
  <c r="J23" i="2"/>
  <c r="B23" i="2"/>
  <c r="P23" i="2"/>
  <c r="Q23" i="2"/>
  <c r="R23" i="2"/>
  <c r="S23" i="2"/>
  <c r="N23" i="2"/>
  <c r="I24" i="2"/>
  <c r="J24" i="2"/>
  <c r="B24" i="2"/>
  <c r="P24" i="2"/>
  <c r="Q24" i="2"/>
  <c r="R24" i="2"/>
  <c r="S24" i="2"/>
  <c r="N24" i="2"/>
  <c r="I25" i="2"/>
  <c r="J25" i="2"/>
  <c r="B25" i="2"/>
  <c r="P25" i="2"/>
  <c r="Q25" i="2"/>
  <c r="R25" i="2"/>
  <c r="S25" i="2"/>
  <c r="N25" i="2"/>
  <c r="I26" i="2"/>
  <c r="J26" i="2"/>
  <c r="B26" i="2"/>
  <c r="P26" i="2"/>
  <c r="Q26" i="2"/>
  <c r="R26" i="2"/>
  <c r="S26" i="2"/>
  <c r="N26" i="2"/>
  <c r="I27" i="2"/>
  <c r="J27" i="2"/>
  <c r="B27" i="2"/>
  <c r="P27" i="2"/>
  <c r="Q27" i="2"/>
  <c r="R27" i="2"/>
  <c r="S27" i="2"/>
  <c r="N27" i="2"/>
  <c r="I28" i="2"/>
  <c r="J28" i="2"/>
  <c r="B28" i="2"/>
  <c r="P28" i="2"/>
  <c r="Q28" i="2"/>
  <c r="R28" i="2"/>
  <c r="S28" i="2"/>
  <c r="N28" i="2"/>
  <c r="I29" i="2"/>
  <c r="J29" i="2"/>
  <c r="B29" i="2"/>
  <c r="P29" i="2"/>
  <c r="Q29" i="2"/>
  <c r="R29" i="2"/>
  <c r="S29" i="2"/>
  <c r="N29" i="2"/>
  <c r="I30" i="2"/>
  <c r="J30" i="2"/>
  <c r="B30" i="2"/>
  <c r="P30" i="2"/>
  <c r="Q30" i="2"/>
  <c r="R30" i="2"/>
  <c r="S30" i="2"/>
  <c r="N30" i="2"/>
  <c r="I31" i="2"/>
  <c r="J31" i="2"/>
  <c r="B31" i="2"/>
  <c r="P31" i="2"/>
  <c r="Q31" i="2"/>
  <c r="R31" i="2"/>
  <c r="S31" i="2"/>
  <c r="N31" i="2"/>
  <c r="I32" i="2"/>
  <c r="J32" i="2"/>
  <c r="B32" i="2"/>
  <c r="P32" i="2"/>
  <c r="Q32" i="2"/>
  <c r="R32" i="2"/>
  <c r="S32" i="2"/>
  <c r="N32" i="2"/>
  <c r="I33" i="2"/>
  <c r="J33" i="2"/>
  <c r="B33" i="2"/>
  <c r="P33" i="2"/>
  <c r="Q33" i="2"/>
  <c r="R33" i="2"/>
  <c r="S33" i="2"/>
  <c r="N33" i="2"/>
  <c r="I34" i="2"/>
  <c r="J34" i="2"/>
  <c r="B34" i="2"/>
  <c r="P34" i="2"/>
  <c r="Q34" i="2"/>
  <c r="R34" i="2"/>
  <c r="S34" i="2"/>
  <c r="N34" i="2"/>
  <c r="I35" i="2"/>
  <c r="J35" i="2"/>
  <c r="B35" i="2"/>
  <c r="P35" i="2"/>
  <c r="Q35" i="2"/>
  <c r="R35" i="2"/>
  <c r="S35" i="2"/>
  <c r="N35" i="2"/>
  <c r="I36" i="2"/>
  <c r="J36" i="2"/>
  <c r="B36" i="2"/>
  <c r="P36" i="2"/>
  <c r="Q36" i="2"/>
  <c r="R36" i="2"/>
  <c r="S36" i="2"/>
  <c r="N36" i="2"/>
  <c r="I37" i="2"/>
  <c r="J37" i="2"/>
  <c r="B37" i="2"/>
  <c r="P37" i="2"/>
  <c r="Q37" i="2"/>
  <c r="R37" i="2"/>
  <c r="S37" i="2"/>
  <c r="N37" i="2"/>
  <c r="I38" i="2"/>
  <c r="J38" i="2"/>
  <c r="B38" i="2"/>
  <c r="P38" i="2"/>
  <c r="Q38" i="2"/>
  <c r="R38" i="2"/>
  <c r="S38" i="2"/>
  <c r="N38" i="2"/>
  <c r="I39" i="2"/>
  <c r="J39" i="2"/>
  <c r="B39" i="2"/>
  <c r="P39" i="2"/>
  <c r="Q39" i="2"/>
  <c r="R39" i="2"/>
  <c r="S39" i="2"/>
  <c r="N39" i="2"/>
  <c r="I40" i="2"/>
  <c r="J40" i="2"/>
  <c r="B40" i="2"/>
  <c r="P40" i="2"/>
  <c r="Q40" i="2"/>
  <c r="R40" i="2"/>
  <c r="S40" i="2"/>
  <c r="N40" i="2"/>
  <c r="I41" i="2"/>
  <c r="J41" i="2"/>
  <c r="B41" i="2"/>
  <c r="P41" i="2"/>
  <c r="Q41" i="2"/>
  <c r="R41" i="2"/>
  <c r="S41" i="2"/>
  <c r="N41" i="2"/>
  <c r="I42" i="2"/>
  <c r="J42" i="2"/>
  <c r="B42" i="2"/>
  <c r="P42" i="2"/>
  <c r="Q42" i="2"/>
  <c r="R42" i="2"/>
  <c r="S42" i="2"/>
  <c r="N42" i="2"/>
  <c r="I43" i="2"/>
  <c r="J43" i="2"/>
  <c r="B43" i="2"/>
  <c r="P43" i="2"/>
  <c r="Q43" i="2"/>
  <c r="R43" i="2"/>
  <c r="S43" i="2"/>
  <c r="N43" i="2"/>
  <c r="I44" i="2"/>
  <c r="J44" i="2"/>
  <c r="B44" i="2"/>
  <c r="P44" i="2"/>
  <c r="Q44" i="2"/>
  <c r="R44" i="2"/>
  <c r="S44" i="2"/>
  <c r="N44" i="2"/>
  <c r="I45" i="2"/>
  <c r="J45" i="2"/>
  <c r="B45" i="2"/>
  <c r="P45" i="2"/>
  <c r="Q45" i="2"/>
  <c r="R45" i="2"/>
  <c r="S45" i="2"/>
  <c r="N45" i="2"/>
  <c r="I46" i="2"/>
  <c r="J46" i="2"/>
  <c r="B46" i="2"/>
  <c r="P46" i="2"/>
  <c r="Q46" i="2"/>
  <c r="R46" i="2"/>
  <c r="S46" i="2"/>
  <c r="N46" i="2"/>
  <c r="I47" i="2"/>
  <c r="J47" i="2"/>
  <c r="B47" i="2"/>
  <c r="P47" i="2"/>
  <c r="Q47" i="2"/>
  <c r="R47" i="2"/>
  <c r="S47" i="2"/>
  <c r="N47" i="2"/>
  <c r="I48" i="2"/>
  <c r="J48" i="2"/>
  <c r="B48" i="2"/>
  <c r="P48" i="2"/>
  <c r="Q48" i="2"/>
  <c r="R48" i="2"/>
  <c r="S48" i="2"/>
  <c r="N48" i="2"/>
  <c r="I49" i="2"/>
  <c r="J49" i="2"/>
  <c r="B49" i="2"/>
  <c r="P49" i="2"/>
  <c r="Q49" i="2"/>
  <c r="R49" i="2"/>
  <c r="S49" i="2"/>
  <c r="N49" i="2"/>
  <c r="I50" i="2"/>
  <c r="J50" i="2"/>
  <c r="B50" i="2"/>
  <c r="P50" i="2"/>
  <c r="Q50" i="2"/>
  <c r="R50" i="2"/>
  <c r="S50" i="2"/>
  <c r="N50" i="2"/>
  <c r="I51" i="2"/>
  <c r="J51" i="2"/>
  <c r="B51" i="2"/>
  <c r="P51" i="2"/>
  <c r="Q51" i="2"/>
  <c r="R51" i="2"/>
  <c r="S51" i="2"/>
  <c r="N51" i="2"/>
  <c r="I52" i="2"/>
  <c r="J52" i="2"/>
  <c r="B52" i="2"/>
  <c r="P52" i="2"/>
  <c r="Q52" i="2"/>
  <c r="R52" i="2"/>
  <c r="S52" i="2"/>
  <c r="N52" i="2"/>
  <c r="I53" i="2"/>
  <c r="J53" i="2"/>
  <c r="B53" i="2"/>
  <c r="P53" i="2"/>
  <c r="Q53" i="2"/>
  <c r="R53" i="2"/>
  <c r="S53" i="2"/>
  <c r="N53" i="2"/>
  <c r="I54" i="2"/>
  <c r="J54" i="2"/>
  <c r="B54" i="2"/>
  <c r="P54" i="2"/>
  <c r="Q54" i="2"/>
  <c r="R54" i="2"/>
  <c r="S54" i="2"/>
  <c r="N54" i="2"/>
  <c r="I55" i="2"/>
  <c r="J55" i="2"/>
  <c r="B55" i="2"/>
  <c r="P55" i="2"/>
  <c r="Q55" i="2"/>
  <c r="R55" i="2"/>
  <c r="S55" i="2"/>
  <c r="N55" i="2"/>
  <c r="S56" i="2"/>
  <c r="R56" i="2"/>
  <c r="P56" i="2"/>
  <c r="Q56" i="2"/>
  <c r="N56" i="2"/>
  <c r="J56" i="2"/>
  <c r="I56" i="2"/>
  <c r="B56" i="2"/>
  <c r="I3" i="2"/>
  <c r="J3" i="2"/>
  <c r="B3" i="2"/>
  <c r="P3" i="2"/>
  <c r="Q3" i="2"/>
  <c r="R3" i="2"/>
  <c r="S3" i="2"/>
  <c r="N3" i="2"/>
  <c r="O56" i="2"/>
  <c r="E56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J805" i="4"/>
  <c r="K805" i="4"/>
  <c r="F805" i="4"/>
  <c r="E805" i="4"/>
  <c r="G805" i="4"/>
  <c r="C805" i="4"/>
  <c r="O55" i="2"/>
  <c r="O54" i="2"/>
  <c r="O52" i="2"/>
  <c r="O53" i="2"/>
  <c r="I805" i="4"/>
  <c r="G807" i="4"/>
  <c r="C807" i="4"/>
  <c r="I807" i="4"/>
  <c r="J807" i="4"/>
  <c r="K807" i="4"/>
  <c r="G808" i="4"/>
  <c r="C808" i="4"/>
  <c r="I808" i="4"/>
  <c r="J808" i="4"/>
  <c r="K808" i="4"/>
  <c r="F807" i="4"/>
  <c r="F808" i="4"/>
  <c r="E808" i="4"/>
  <c r="E807" i="4"/>
  <c r="O51" i="2"/>
  <c r="O50" i="2"/>
  <c r="O49" i="2"/>
  <c r="O48" i="2"/>
  <c r="O47" i="2"/>
  <c r="I13" i="2"/>
  <c r="I14" i="2"/>
  <c r="I15" i="2"/>
  <c r="O46" i="2"/>
  <c r="O45" i="2"/>
  <c r="J13" i="2"/>
  <c r="B13" i="2"/>
  <c r="J14" i="2"/>
  <c r="B14" i="2"/>
  <c r="J15" i="2"/>
  <c r="B15" i="2"/>
  <c r="O44" i="2"/>
  <c r="O43" i="2"/>
  <c r="O42" i="2"/>
  <c r="O41" i="2"/>
  <c r="O4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R13" i="2"/>
  <c r="R14" i="2"/>
  <c r="R15" i="2"/>
  <c r="P13" i="2"/>
  <c r="Q13" i="2"/>
  <c r="S13" i="2"/>
  <c r="N13" i="2"/>
  <c r="P14" i="2"/>
  <c r="Q14" i="2"/>
  <c r="S14" i="2"/>
  <c r="N14" i="2"/>
  <c r="P15" i="2"/>
  <c r="Q15" i="2"/>
  <c r="S15" i="2"/>
  <c r="N15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</calcChain>
</file>

<file path=xl/comments1.xml><?xml version="1.0" encoding="utf-8"?>
<comments xmlns="http://schemas.openxmlformats.org/spreadsheetml/2006/main">
  <authors>
    <author>j d</author>
  </authors>
  <commentList>
    <comment ref="L2" authorId="0">
      <text>
        <r>
          <rPr>
            <b/>
            <sz val="9"/>
            <color indexed="81"/>
            <rFont val="Calibri"/>
            <family val="2"/>
            <charset val="128"/>
          </rPr>
          <t>j d:</t>
        </r>
        <r>
          <rPr>
            <sz val="9"/>
            <color indexed="81"/>
            <rFont val="Calibri"/>
            <family val="2"/>
            <charset val="128"/>
          </rPr>
          <t xml:space="preserve">
OpenX slot B (once each page). Ad request</t>
        </r>
      </text>
    </comment>
    <comment ref="M2" authorId="0">
      <text>
        <r>
          <rPr>
            <b/>
            <sz val="9"/>
            <color indexed="81"/>
            <rFont val="Calibri"/>
            <family val="2"/>
            <charset val="128"/>
          </rPr>
          <t>j d:</t>
        </r>
        <r>
          <rPr>
            <sz val="9"/>
            <color indexed="81"/>
            <rFont val="Calibri"/>
            <family val="2"/>
            <charset val="128"/>
          </rPr>
          <t xml:space="preserve">
OpenX slot B (once each page) Ghana only</t>
        </r>
      </text>
    </comment>
  </commentList>
</comments>
</file>

<file path=xl/sharedStrings.xml><?xml version="1.0" encoding="utf-8"?>
<sst xmlns="http://schemas.openxmlformats.org/spreadsheetml/2006/main" count="89" uniqueCount="71">
  <si>
    <t>Total</t>
  </si>
  <si>
    <t>Adsense</t>
  </si>
  <si>
    <t>OpenX</t>
  </si>
  <si>
    <t>Date</t>
  </si>
  <si>
    <t>Total Revenue</t>
  </si>
  <si>
    <t>n.a.</t>
  </si>
  <si>
    <t>GH¢ / €</t>
  </si>
  <si>
    <t>$ / €</t>
  </si>
  <si>
    <t>AdSns mobile</t>
  </si>
  <si>
    <t>AdSns radio</t>
  </si>
  <si>
    <t>Mobile</t>
  </si>
  <si>
    <t>AdSns Desktop</t>
  </si>
  <si>
    <t xml:space="preserve"> Pageviews (Adsense)</t>
  </si>
  <si>
    <t>Pageviews (Alexa)</t>
  </si>
  <si>
    <t>Total Mobile</t>
  </si>
  <si>
    <t>Total Revenue and eCPM</t>
  </si>
  <si>
    <t>Adsense per site</t>
  </si>
  <si>
    <t xml:space="preserve"> Incomes per source (EURO)</t>
  </si>
  <si>
    <t>Mobile page per source (EURO)</t>
  </si>
  <si>
    <t>SwitchAds in $</t>
  </si>
  <si>
    <t>Mob. eCPM</t>
  </si>
  <si>
    <t>GhanaM</t>
  </si>
  <si>
    <t>Taboola in $</t>
  </si>
  <si>
    <t>Mobile site</t>
  </si>
  <si>
    <t>Tribal Fusion $</t>
  </si>
  <si>
    <t xml:space="preserve"> </t>
  </si>
  <si>
    <t># Articles</t>
  </si>
  <si>
    <t>Page/visit</t>
  </si>
  <si>
    <t xml:space="preserve"> page eCPM</t>
  </si>
  <si>
    <t xml:space="preserve">Pageviews </t>
  </si>
  <si>
    <t>Alexa</t>
  </si>
  <si>
    <t>comm/art</t>
  </si>
  <si>
    <t>Other AdNetw</t>
  </si>
  <si>
    <t>comments</t>
  </si>
  <si>
    <t>Conversant $</t>
  </si>
  <si>
    <t>average</t>
  </si>
  <si>
    <t>st.dev.</t>
  </si>
  <si>
    <t>%variation</t>
  </si>
  <si>
    <t>max</t>
  </si>
  <si>
    <t>min</t>
  </si>
  <si>
    <t>com/kUV</t>
  </si>
  <si>
    <t>visits per UV</t>
  </si>
  <si>
    <t>mean</t>
  </si>
  <si>
    <t>Time/visit</t>
  </si>
  <si>
    <t>ADX</t>
  </si>
  <si>
    <t xml:space="preserve"> Cedi Total</t>
  </si>
  <si>
    <t>ADXm</t>
  </si>
  <si>
    <t>$ BC</t>
  </si>
  <si>
    <t xml:space="preserve">€ Total </t>
  </si>
  <si>
    <t>$Total</t>
  </si>
  <si>
    <t>Other Ad</t>
  </si>
  <si>
    <t>Outbrain in €</t>
  </si>
  <si>
    <t xml:space="preserve">Mobile </t>
  </si>
  <si>
    <t>$ Mobile</t>
  </si>
  <si>
    <t xml:space="preserve">Desktop </t>
  </si>
  <si>
    <t>Outbr (Tab)</t>
  </si>
  <si>
    <t xml:space="preserve">Various </t>
  </si>
  <si>
    <t>Various</t>
  </si>
  <si>
    <t>nlwebads</t>
  </si>
  <si>
    <t>$ Desktop</t>
  </si>
  <si>
    <t>Outbr</t>
  </si>
  <si>
    <t>Exch rates</t>
  </si>
  <si>
    <t>$eCPM</t>
  </si>
  <si>
    <t>PubGalaxy + Evania</t>
  </si>
  <si>
    <t xml:space="preserve">Uniqes 1000x </t>
  </si>
  <si>
    <t>pages/Unique</t>
  </si>
  <si>
    <t>Desktop only</t>
  </si>
  <si>
    <t>Desktop PV</t>
  </si>
  <si>
    <t>Pageviews</t>
  </si>
  <si>
    <t>SwitchAds</t>
  </si>
  <si>
    <t>SOVRN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</si>
</sst>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&quot;GH₵&quot;* #,##0.00_);_(&quot;GH₵&quot;* \(#,##0.00\);_(&quot;GH₵&quot;* &quot;-&quot;??_);_(@_)"/>
    <numFmt numFmtId="165" formatCode="_-[$€-1809]* #,##0.00_-;\-[$€-1809]* #,##0.00_-;_-[$€-1809]* &quot;-&quot;??_-;_-@_-"/>
    <numFmt numFmtId="166" formatCode="_([$€-2]\ * #,##0.00_);_([$€-2]\ * \(#,##0.00\);_([$€-2]\ * &quot;-&quot;??_);_(@_)"/>
    <numFmt numFmtId="167" formatCode="0.0000"/>
    <numFmt numFmtId="168" formatCode="_([$$-409]* #,##0.00_);_([$$-409]* \(#,##0.00\);_([$$-409]* &quot;-&quot;??_);_(@_)"/>
    <numFmt numFmtId="169" formatCode="ddd\ \ \ \ dd/mmm/yy"/>
    <numFmt numFmtId="170" formatCode="_([$€-2]\ * #,##0.00_);_([$€-2]\ * \(#,##0.00\);_([$€-2]\ * &quot;-&quot;????_);_(@_)"/>
    <numFmt numFmtId="171" formatCode="_(* #,##0_);_(* \(#,##0\);_(* &quot;-&quot;??_);_(@_)"/>
    <numFmt numFmtId="172" formatCode="0.0"/>
    <numFmt numFmtId="173" formatCode="#,##0.0"/>
    <numFmt numFmtId="174" formatCode="_-[$€-2]\ * #,##0.00_-;\-[$€-2]\ * #,##0.00_-;_-[$€-2]\ * &quot;-&quot;??_-;_-@_-"/>
    <numFmt numFmtId="175" formatCode="_-[$$-409]* #,##0.00_ ;_-[$$-409]* \-#,##0.00\ ;_-[$$-409]* &quot;-&quot;??_ ;_-@_ "/>
    <numFmt numFmtId="176" formatCode="0.000"/>
    <numFmt numFmtId="177" formatCode="_([$$-409]* #,##0_);_([$$-409]* \(#,##0\);_([$$-409]* &quot;-&quot;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indexed="0"/>
      <name val="Calibri"/>
      <scheme val="minor"/>
    </font>
    <font>
      <b/>
      <sz val="12"/>
      <color theme="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  <charset val="128"/>
    </font>
    <font>
      <b/>
      <sz val="9"/>
      <color indexed="81"/>
      <name val="Calibri"/>
      <family val="2"/>
      <charset val="128"/>
    </font>
    <font>
      <sz val="8"/>
      <name val="Calibri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7FFF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8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165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9" fontId="0" fillId="0" borderId="0" xfId="0" applyNumberFormat="1"/>
    <xf numFmtId="170" fontId="0" fillId="0" borderId="0" xfId="0" applyNumberFormat="1" applyAlignment="1">
      <alignment horizontal="center"/>
    </xf>
    <xf numFmtId="0" fontId="8" fillId="6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165" fontId="0" fillId="12" borderId="0" xfId="0" applyNumberFormat="1" applyFill="1"/>
    <xf numFmtId="166" fontId="0" fillId="12" borderId="0" xfId="0" applyNumberFormat="1" applyFill="1"/>
    <xf numFmtId="171" fontId="0" fillId="12" borderId="0" xfId="161" applyNumberFormat="1" applyFont="1" applyFill="1"/>
    <xf numFmtId="171" fontId="9" fillId="12" borderId="0" xfId="0" applyNumberFormat="1" applyFont="1" applyFill="1"/>
    <xf numFmtId="37" fontId="0" fillId="12" borderId="0" xfId="161" applyNumberFormat="1" applyFont="1" applyFill="1"/>
    <xf numFmtId="166" fontId="0" fillId="12" borderId="0" xfId="0" applyNumberFormat="1" applyFill="1" applyAlignment="1">
      <alignment horizontal="right"/>
    </xf>
    <xf numFmtId="164" fontId="0" fillId="12" borderId="0" xfId="0" applyNumberFormat="1" applyFill="1"/>
    <xf numFmtId="168" fontId="0" fillId="12" borderId="0" xfId="0" applyNumberFormat="1" applyFont="1" applyFill="1"/>
    <xf numFmtId="168" fontId="0" fillId="12" borderId="0" xfId="0" applyNumberFormat="1" applyFill="1"/>
    <xf numFmtId="168" fontId="9" fillId="12" borderId="0" xfId="0" applyNumberFormat="1" applyFont="1" applyFill="1" applyAlignment="1">
      <alignment horizontal="right" vertical="center"/>
    </xf>
    <xf numFmtId="168" fontId="4" fillId="12" borderId="0" xfId="0" applyNumberFormat="1" applyFont="1" applyFill="1" applyAlignment="1" applyProtection="1">
      <alignment horizontal="right"/>
      <protection locked="0"/>
    </xf>
    <xf numFmtId="167" fontId="0" fillId="12" borderId="0" xfId="0" applyNumberFormat="1" applyFill="1"/>
    <xf numFmtId="37" fontId="0" fillId="12" borderId="0" xfId="0" applyNumberFormat="1" applyFill="1"/>
    <xf numFmtId="37" fontId="0" fillId="12" borderId="0" xfId="0" applyNumberForma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13" borderId="0" xfId="0" applyFont="1" applyFill="1" applyAlignment="1">
      <alignment horizontal="center"/>
    </xf>
    <xf numFmtId="171" fontId="0" fillId="0" borderId="0" xfId="0" applyNumberFormat="1"/>
    <xf numFmtId="2" fontId="6" fillId="3" borderId="0" xfId="0" applyNumberFormat="1" applyFont="1" applyFill="1" applyAlignment="1">
      <alignment horizontal="center"/>
    </xf>
    <xf numFmtId="174" fontId="0" fillId="12" borderId="0" xfId="0" applyNumberFormat="1" applyFill="1"/>
    <xf numFmtId="0" fontId="5" fillId="14" borderId="0" xfId="0" applyFont="1" applyFill="1" applyAlignment="1">
      <alignment horizontal="center"/>
    </xf>
    <xf numFmtId="174" fontId="9" fillId="12" borderId="0" xfId="0" applyNumberFormat="1" applyFont="1" applyFill="1" applyAlignment="1">
      <alignment horizontal="right" vertical="center"/>
    </xf>
    <xf numFmtId="175" fontId="0" fillId="12" borderId="0" xfId="0" applyNumberFormat="1" applyFill="1"/>
    <xf numFmtId="0" fontId="0" fillId="12" borderId="0" xfId="0" applyFill="1"/>
    <xf numFmtId="175" fontId="0" fillId="12" borderId="0" xfId="0" applyNumberFormat="1" applyFont="1" applyFill="1"/>
    <xf numFmtId="175" fontId="6" fillId="12" borderId="0" xfId="0" applyNumberFormat="1" applyFont="1" applyFill="1" applyAlignment="1">
      <alignment horizontal="center"/>
    </xf>
    <xf numFmtId="174" fontId="6" fillId="12" borderId="0" xfId="0" applyNumberFormat="1" applyFont="1" applyFill="1"/>
    <xf numFmtId="0" fontId="6" fillId="4" borderId="0" xfId="0" applyFont="1" applyFill="1" applyAlignment="1"/>
    <xf numFmtId="0" fontId="7" fillId="6" borderId="0" xfId="0" applyFont="1" applyFill="1" applyAlignment="1">
      <alignment horizontal="center"/>
    </xf>
    <xf numFmtId="0" fontId="6" fillId="7" borderId="0" xfId="0" applyFont="1" applyFill="1" applyAlignment="1"/>
    <xf numFmtId="175" fontId="6" fillId="4" borderId="0" xfId="0" applyNumberFormat="1" applyFont="1" applyFill="1" applyAlignment="1"/>
    <xf numFmtId="175" fontId="6" fillId="4" borderId="0" xfId="0" applyNumberFormat="1" applyFont="1" applyFill="1" applyAlignment="1">
      <alignment horizontal="center"/>
    </xf>
    <xf numFmtId="175" fontId="0" fillId="0" borderId="0" xfId="0" applyNumberFormat="1" applyAlignment="1">
      <alignment horizontal="center"/>
    </xf>
    <xf numFmtId="167" fontId="0" fillId="0" borderId="0" xfId="0" applyNumberFormat="1"/>
    <xf numFmtId="174" fontId="5" fillId="14" borderId="0" xfId="0" applyNumberFormat="1" applyFont="1" applyFill="1" applyAlignment="1">
      <alignment horizontal="center"/>
    </xf>
    <xf numFmtId="174" fontId="0" fillId="12" borderId="0" xfId="0" applyNumberFormat="1" applyFont="1" applyFill="1"/>
    <xf numFmtId="174" fontId="0" fillId="0" borderId="0" xfId="0" applyNumberFormat="1"/>
    <xf numFmtId="169" fontId="0" fillId="15" borderId="0" xfId="0" applyNumberFormat="1" applyFill="1"/>
    <xf numFmtId="165" fontId="0" fillId="15" borderId="0" xfId="0" applyNumberFormat="1" applyFill="1"/>
    <xf numFmtId="0" fontId="0" fillId="15" borderId="0" xfId="0" applyFill="1"/>
    <xf numFmtId="170" fontId="0" fillId="15" borderId="0" xfId="0" applyNumberFormat="1" applyFill="1" applyAlignment="1">
      <alignment horizontal="center"/>
    </xf>
    <xf numFmtId="175" fontId="0" fillId="15" borderId="0" xfId="0" applyNumberFormat="1" applyFill="1" applyAlignment="1">
      <alignment horizontal="center"/>
    </xf>
    <xf numFmtId="166" fontId="0" fillId="15" borderId="0" xfId="0" applyNumberFormat="1" applyFill="1"/>
    <xf numFmtId="174" fontId="0" fillId="15" borderId="0" xfId="0" applyNumberFormat="1" applyFill="1"/>
    <xf numFmtId="166" fontId="0" fillId="15" borderId="0" xfId="0" applyNumberFormat="1" applyFill="1" applyAlignment="1">
      <alignment horizontal="right"/>
    </xf>
    <xf numFmtId="164" fontId="0" fillId="15" borderId="0" xfId="0" applyNumberFormat="1" applyFill="1"/>
    <xf numFmtId="168" fontId="0" fillId="15" borderId="0" xfId="0" applyNumberFormat="1" applyFont="1" applyFill="1"/>
    <xf numFmtId="168" fontId="0" fillId="15" borderId="0" xfId="0" applyNumberFormat="1" applyFill="1"/>
    <xf numFmtId="168" fontId="9" fillId="15" borderId="0" xfId="0" applyNumberFormat="1" applyFont="1" applyFill="1" applyAlignment="1">
      <alignment horizontal="right" vertical="center"/>
    </xf>
    <xf numFmtId="174" fontId="9" fillId="15" borderId="0" xfId="0" applyNumberFormat="1" applyFont="1" applyFill="1" applyAlignment="1">
      <alignment horizontal="right" vertical="center"/>
    </xf>
    <xf numFmtId="167" fontId="0" fillId="15" borderId="0" xfId="0" applyNumberFormat="1" applyFill="1"/>
    <xf numFmtId="175" fontId="0" fillId="15" borderId="0" xfId="0" applyNumberFormat="1" applyFill="1"/>
    <xf numFmtId="175" fontId="0" fillId="0" borderId="0" xfId="0" applyNumberFormat="1" applyFill="1" applyAlignment="1">
      <alignment horizontal="center"/>
    </xf>
    <xf numFmtId="168" fontId="6" fillId="6" borderId="0" xfId="0" applyNumberFormat="1" applyFont="1" applyFill="1" applyAlignment="1">
      <alignment horizontal="center"/>
    </xf>
    <xf numFmtId="168" fontId="0" fillId="0" borderId="0" xfId="0" applyNumberFormat="1"/>
    <xf numFmtId="0" fontId="6" fillId="16" borderId="0" xfId="0" applyFont="1" applyFill="1" applyAlignment="1">
      <alignment horizontal="center"/>
    </xf>
    <xf numFmtId="3" fontId="6" fillId="16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3" fontId="0" fillId="16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3" fontId="0" fillId="16" borderId="0" xfId="0" applyNumberFormat="1" applyFill="1" applyAlignment="1">
      <alignment horizontal="center"/>
    </xf>
    <xf numFmtId="1" fontId="0" fillId="16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37" fontId="0" fillId="0" borderId="0" xfId="0" applyNumberFormat="1" applyFill="1" applyAlignment="1">
      <alignment horizontal="center"/>
    </xf>
    <xf numFmtId="177" fontId="0" fillId="0" borderId="0" xfId="0" applyNumberFormat="1"/>
    <xf numFmtId="0" fontId="5" fillId="9" borderId="0" xfId="0" applyFont="1" applyFill="1" applyAlignment="1">
      <alignment horizontal="center"/>
    </xf>
    <xf numFmtId="0" fontId="5" fillId="9" borderId="0" xfId="0" applyFont="1" applyFill="1" applyAlignment="1"/>
    <xf numFmtId="0" fontId="5" fillId="17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168" fontId="7" fillId="6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</cellXfs>
  <cellStyles count="888">
    <cellStyle name="Comma" xfId="16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Income (EURO)</a:t>
            </a:r>
          </a:p>
        </c:rich>
      </c:tx>
      <c:layout>
        <c:manualLayout>
          <c:xMode val="edge"/>
          <c:yMode val="edge"/>
          <c:x val="0.21798676727909"/>
          <c:y val="0.0138888888888889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0517607174103"/>
          <c:y val="0.02"/>
          <c:w val="0.703572834645669"/>
          <c:h val="0.837222222222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'Daily income'!$B$2</c:f>
              <c:strCache>
                <c:ptCount val="1"/>
                <c:pt idx="0">
                  <c:v>Total Revenue</c:v>
                </c:pt>
              </c:strCache>
            </c:strRef>
          </c:tx>
          <c:spPr>
            <a:ln w="47625">
              <a:solidFill>
                <a:srgbClr val="008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8000"/>
              </a:solidFill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income'!$B$3:$B$550</c:f>
              <c:numCache>
                <c:formatCode>_-[$€-1809]* #,##0.00_-;\-[$€-1809]* #,##0.00_-;_-[$€-1809]* "-"??_-;_-@_-</c:formatCode>
                <c:ptCount val="548"/>
                <c:pt idx="0">
                  <c:v>2369.776962306203</c:v>
                </c:pt>
                <c:pt idx="1">
                  <c:v>2450.285592598084</c:v>
                </c:pt>
                <c:pt idx="2">
                  <c:v>2494.061040884396</c:v>
                </c:pt>
                <c:pt idx="3">
                  <c:v>2007.384883564149</c:v>
                </c:pt>
                <c:pt idx="4">
                  <c:v>1922.563412526807</c:v>
                </c:pt>
                <c:pt idx="5">
                  <c:v>2366.348990192727</c:v>
                </c:pt>
                <c:pt idx="6">
                  <c:v>2630.805424206272</c:v>
                </c:pt>
                <c:pt idx="7">
                  <c:v>2643.282614867625</c:v>
                </c:pt>
                <c:pt idx="8">
                  <c:v>2697.167503632606</c:v>
                </c:pt>
                <c:pt idx="9">
                  <c:v>1911.065679415745</c:v>
                </c:pt>
                <c:pt idx="10">
                  <c:v>634.5048561587743</c:v>
                </c:pt>
                <c:pt idx="11">
                  <c:v>626.197626301076</c:v>
                </c:pt>
                <c:pt idx="12">
                  <c:v>817.3321594188697</c:v>
                </c:pt>
                <c:pt idx="13">
                  <c:v>2040.258714465342</c:v>
                </c:pt>
                <c:pt idx="14">
                  <c:v>2158.1766395328</c:v>
                </c:pt>
                <c:pt idx="15">
                  <c:v>2195.6752453152</c:v>
                </c:pt>
                <c:pt idx="16">
                  <c:v>2239.730612582</c:v>
                </c:pt>
                <c:pt idx="17">
                  <c:v>1997.6413842965</c:v>
                </c:pt>
                <c:pt idx="18">
                  <c:v>1781.63475737042</c:v>
                </c:pt>
                <c:pt idx="19">
                  <c:v>2207.5376350273</c:v>
                </c:pt>
                <c:pt idx="20">
                  <c:v>2455.91197808684</c:v>
                </c:pt>
                <c:pt idx="21">
                  <c:v>2531.09728457086</c:v>
                </c:pt>
                <c:pt idx="22">
                  <c:v>2477.273919573</c:v>
                </c:pt>
                <c:pt idx="23">
                  <c:v>2476.28867939184</c:v>
                </c:pt>
                <c:pt idx="24">
                  <c:v>2375.71328263094</c:v>
                </c:pt>
                <c:pt idx="25">
                  <c:v>2158.4227147068</c:v>
                </c:pt>
                <c:pt idx="26">
                  <c:v>2720.0131566864</c:v>
                </c:pt>
                <c:pt idx="27">
                  <c:v>2787.65437981</c:v>
                </c:pt>
                <c:pt idx="28">
                  <c:v>3121.80874430461</c:v>
                </c:pt>
                <c:pt idx="29">
                  <c:v>2851.69562399723</c:v>
                </c:pt>
                <c:pt idx="30">
                  <c:v>2731.296756258</c:v>
                </c:pt>
                <c:pt idx="31">
                  <c:v>2965.00295563</c:v>
                </c:pt>
                <c:pt idx="32">
                  <c:v>2481.31989050537</c:v>
                </c:pt>
                <c:pt idx="33">
                  <c:v>2718.05586285397</c:v>
                </c:pt>
                <c:pt idx="34">
                  <c:v>2703.47965850331</c:v>
                </c:pt>
                <c:pt idx="35">
                  <c:v>2694.50215125118</c:v>
                </c:pt>
                <c:pt idx="36">
                  <c:v>2814.99848191692</c:v>
                </c:pt>
                <c:pt idx="37">
                  <c:v>2695.96973492329</c:v>
                </c:pt>
                <c:pt idx="38">
                  <c:v>2138.80179551336</c:v>
                </c:pt>
                <c:pt idx="39">
                  <c:v>1974.58661036319</c:v>
                </c:pt>
                <c:pt idx="40">
                  <c:v>2856.03487646755</c:v>
                </c:pt>
                <c:pt idx="41">
                  <c:v>3091.57125098595</c:v>
                </c:pt>
                <c:pt idx="42">
                  <c:v>2951.77679329544</c:v>
                </c:pt>
                <c:pt idx="43">
                  <c:v>3036.4699866265</c:v>
                </c:pt>
                <c:pt idx="44">
                  <c:v>3070.039035004</c:v>
                </c:pt>
                <c:pt idx="45">
                  <c:v>2377.4981269</c:v>
                </c:pt>
                <c:pt idx="46">
                  <c:v>2210.6308946</c:v>
                </c:pt>
                <c:pt idx="47">
                  <c:v>2647.202574</c:v>
                </c:pt>
                <c:pt idx="48">
                  <c:v>2871.769288</c:v>
                </c:pt>
                <c:pt idx="49">
                  <c:v>2728.1610236</c:v>
                </c:pt>
                <c:pt idx="50">
                  <c:v>3015.64289</c:v>
                </c:pt>
                <c:pt idx="51">
                  <c:v>2828.3728545</c:v>
                </c:pt>
                <c:pt idx="52">
                  <c:v>2268.0680122</c:v>
                </c:pt>
                <c:pt idx="53">
                  <c:v>2091.8634725</c:v>
                </c:pt>
                <c:pt idx="54">
                  <c:v>2882.6889154</c:v>
                </c:pt>
                <c:pt idx="55">
                  <c:v>2955.851902347</c:v>
                </c:pt>
                <c:pt idx="56">
                  <c:v>2830.749995371</c:v>
                </c:pt>
                <c:pt idx="57">
                  <c:v>2935.854603672</c:v>
                </c:pt>
                <c:pt idx="58">
                  <c:v>2879.35442247</c:v>
                </c:pt>
                <c:pt idx="59">
                  <c:v>2746.967890404</c:v>
                </c:pt>
                <c:pt idx="60">
                  <c:v>2420.848188</c:v>
                </c:pt>
                <c:pt idx="61">
                  <c:v>3284.049158</c:v>
                </c:pt>
                <c:pt idx="62">
                  <c:v>2993.2494051</c:v>
                </c:pt>
                <c:pt idx="63">
                  <c:v>3480.834765699999</c:v>
                </c:pt>
                <c:pt idx="64">
                  <c:v>3392.318418</c:v>
                </c:pt>
                <c:pt idx="65">
                  <c:v>3360.6474304</c:v>
                </c:pt>
                <c:pt idx="66">
                  <c:v>2797.3088895</c:v>
                </c:pt>
                <c:pt idx="67">
                  <c:v>2704.5328578</c:v>
                </c:pt>
                <c:pt idx="68">
                  <c:v>3574.8537639</c:v>
                </c:pt>
                <c:pt idx="69">
                  <c:v>3700.4043144</c:v>
                </c:pt>
                <c:pt idx="70">
                  <c:v>3872.5666006</c:v>
                </c:pt>
                <c:pt idx="71">
                  <c:v>4130.3238973</c:v>
                </c:pt>
                <c:pt idx="72">
                  <c:v>4067.584457800001</c:v>
                </c:pt>
                <c:pt idx="73">
                  <c:v>3328.9561821</c:v>
                </c:pt>
                <c:pt idx="74">
                  <c:v>3208.1587896</c:v>
                </c:pt>
                <c:pt idx="75">
                  <c:v>3679.6171899419</c:v>
                </c:pt>
                <c:pt idx="76">
                  <c:v>3408.3332947616</c:v>
                </c:pt>
                <c:pt idx="77">
                  <c:v>3479.379000553</c:v>
                </c:pt>
                <c:pt idx="78">
                  <c:v>3500.1623019409</c:v>
                </c:pt>
                <c:pt idx="79">
                  <c:v>3191.1174090723</c:v>
                </c:pt>
                <c:pt idx="80">
                  <c:v>2594.969412857</c:v>
                </c:pt>
                <c:pt idx="81">
                  <c:v>2649.402829</c:v>
                </c:pt>
                <c:pt idx="82">
                  <c:v>3519.279611200001</c:v>
                </c:pt>
                <c:pt idx="83">
                  <c:v>3367.9796219</c:v>
                </c:pt>
                <c:pt idx="84">
                  <c:v>3387.560977</c:v>
                </c:pt>
                <c:pt idx="85">
                  <c:v>3788.1318529</c:v>
                </c:pt>
                <c:pt idx="86">
                  <c:v>3561.3326954</c:v>
                </c:pt>
                <c:pt idx="87">
                  <c:v>3014.084577000001</c:v>
                </c:pt>
                <c:pt idx="88">
                  <c:v>3102.613731</c:v>
                </c:pt>
                <c:pt idx="89">
                  <c:v>3643.8579684</c:v>
                </c:pt>
                <c:pt idx="90">
                  <c:v>3221.5981284</c:v>
                </c:pt>
                <c:pt idx="91">
                  <c:v>3202.3420734</c:v>
                </c:pt>
                <c:pt idx="92">
                  <c:v>3387.970676700001</c:v>
                </c:pt>
                <c:pt idx="93">
                  <c:v>3284.2924612</c:v>
                </c:pt>
                <c:pt idx="94">
                  <c:v>3433.0604578</c:v>
                </c:pt>
                <c:pt idx="95">
                  <c:v>3210.327269142936</c:v>
                </c:pt>
                <c:pt idx="96">
                  <c:v>3743.51452514113</c:v>
                </c:pt>
                <c:pt idx="97">
                  <c:v>3789.801663788344</c:v>
                </c:pt>
                <c:pt idx="98">
                  <c:v>3604.579834162281</c:v>
                </c:pt>
                <c:pt idx="99">
                  <c:v>3381.060227841704</c:v>
                </c:pt>
                <c:pt idx="100">
                  <c:v>3363.238429509561</c:v>
                </c:pt>
                <c:pt idx="101">
                  <c:v>2962.882905971887</c:v>
                </c:pt>
                <c:pt idx="102">
                  <c:v>2975.971571115228</c:v>
                </c:pt>
                <c:pt idx="103">
                  <c:v>3834.18438749592</c:v>
                </c:pt>
                <c:pt idx="104">
                  <c:v>3517.096476935171</c:v>
                </c:pt>
                <c:pt idx="105">
                  <c:v>3154.341004064135</c:v>
                </c:pt>
                <c:pt idx="106">
                  <c:v>2407.1550096139</c:v>
                </c:pt>
                <c:pt idx="107">
                  <c:v>2500.7464963703</c:v>
                </c:pt>
                <c:pt idx="108">
                  <c:v>2360.4261029839</c:v>
                </c:pt>
                <c:pt idx="109">
                  <c:v>2162.3009499269</c:v>
                </c:pt>
                <c:pt idx="110">
                  <c:v>2808.293061744</c:v>
                </c:pt>
                <c:pt idx="111">
                  <c:v>3000.366063915</c:v>
                </c:pt>
                <c:pt idx="112">
                  <c:v>2774.0475523209</c:v>
                </c:pt>
                <c:pt idx="113">
                  <c:v>2752.0239234037</c:v>
                </c:pt>
                <c:pt idx="114">
                  <c:v>2403.1265361945</c:v>
                </c:pt>
                <c:pt idx="115">
                  <c:v>2311.9025815066</c:v>
                </c:pt>
                <c:pt idx="116">
                  <c:v>2203.2644880325</c:v>
                </c:pt>
                <c:pt idx="117">
                  <c:v>2719.7399018301</c:v>
                </c:pt>
                <c:pt idx="118">
                  <c:v>2826.450293322</c:v>
                </c:pt>
                <c:pt idx="119">
                  <c:v>2806.5536150928</c:v>
                </c:pt>
                <c:pt idx="120">
                  <c:v>2746.147963954601</c:v>
                </c:pt>
                <c:pt idx="121">
                  <c:v>2759.1585820634</c:v>
                </c:pt>
                <c:pt idx="122">
                  <c:v>2473.2439202906</c:v>
                </c:pt>
                <c:pt idx="123">
                  <c:v>2457.6561131624</c:v>
                </c:pt>
                <c:pt idx="124">
                  <c:v>3174.0512723581</c:v>
                </c:pt>
                <c:pt idx="125">
                  <c:v>2673.6015881437</c:v>
                </c:pt>
                <c:pt idx="126">
                  <c:v>2879.6752965221</c:v>
                </c:pt>
                <c:pt idx="127">
                  <c:v>2835.1217011966</c:v>
                </c:pt>
                <c:pt idx="128">
                  <c:v>3474.4189678689</c:v>
                </c:pt>
                <c:pt idx="129">
                  <c:v>2918.9016703847</c:v>
                </c:pt>
                <c:pt idx="130">
                  <c:v>2608.0547019283</c:v>
                </c:pt>
                <c:pt idx="131">
                  <c:v>3026.936125794</c:v>
                </c:pt>
                <c:pt idx="132">
                  <c:v>3767.1065092155</c:v>
                </c:pt>
                <c:pt idx="133">
                  <c:v>3334.3363526889</c:v>
                </c:pt>
                <c:pt idx="134">
                  <c:v>3525.0513217289</c:v>
                </c:pt>
                <c:pt idx="135">
                  <c:v>3058.9572660709</c:v>
                </c:pt>
                <c:pt idx="136">
                  <c:v>2569.4379264735</c:v>
                </c:pt>
                <c:pt idx="137">
                  <c:v>2804.7144101489</c:v>
                </c:pt>
                <c:pt idx="138">
                  <c:v>3146.6648376922</c:v>
                </c:pt>
                <c:pt idx="139">
                  <c:v>3200.6846212794</c:v>
                </c:pt>
                <c:pt idx="140">
                  <c:v>3365.7357891586</c:v>
                </c:pt>
                <c:pt idx="141">
                  <c:v>4022.0673829649</c:v>
                </c:pt>
                <c:pt idx="142">
                  <c:v>3550.6449750693</c:v>
                </c:pt>
                <c:pt idx="143">
                  <c:v>3227.8522738747</c:v>
                </c:pt>
                <c:pt idx="144">
                  <c:v>3630.1612341956</c:v>
                </c:pt>
                <c:pt idx="145">
                  <c:v>3304.5057236712</c:v>
                </c:pt>
                <c:pt idx="146">
                  <c:v>3207.0672438963</c:v>
                </c:pt>
                <c:pt idx="147">
                  <c:v>2991.660615226</c:v>
                </c:pt>
                <c:pt idx="148">
                  <c:v>3593.6319551456</c:v>
                </c:pt>
                <c:pt idx="149">
                  <c:v>3311.292518091</c:v>
                </c:pt>
                <c:pt idx="150">
                  <c:v>2887.3827536367</c:v>
                </c:pt>
                <c:pt idx="151">
                  <c:v>2920.4043637813</c:v>
                </c:pt>
                <c:pt idx="152">
                  <c:v>3306.2864731396</c:v>
                </c:pt>
                <c:pt idx="153">
                  <c:v>3551.1071273132</c:v>
                </c:pt>
                <c:pt idx="154">
                  <c:v>3934.0041424524</c:v>
                </c:pt>
                <c:pt idx="155">
                  <c:v>3952.6022932627</c:v>
                </c:pt>
                <c:pt idx="156">
                  <c:v>3583.7647723149</c:v>
                </c:pt>
                <c:pt idx="157">
                  <c:v>3175.5287005217</c:v>
                </c:pt>
                <c:pt idx="158">
                  <c:v>2975.2471476005</c:v>
                </c:pt>
                <c:pt idx="159">
                  <c:v>3648.1631352551</c:v>
                </c:pt>
                <c:pt idx="160">
                  <c:v>3421.5544655569</c:v>
                </c:pt>
                <c:pt idx="161">
                  <c:v>3585.8084055245</c:v>
                </c:pt>
                <c:pt idx="162">
                  <c:v>3894.6322828059</c:v>
                </c:pt>
                <c:pt idx="163">
                  <c:v>3702.0486450489</c:v>
                </c:pt>
                <c:pt idx="164">
                  <c:v>2929.2942067656</c:v>
                </c:pt>
                <c:pt idx="165">
                  <c:v>2517.6964823</c:v>
                </c:pt>
                <c:pt idx="166">
                  <c:v>3136.794743699801</c:v>
                </c:pt>
                <c:pt idx="167">
                  <c:v>3307.2673575129</c:v>
                </c:pt>
                <c:pt idx="168">
                  <c:v>3289.9421166254</c:v>
                </c:pt>
                <c:pt idx="169">
                  <c:v>3410.602958816301</c:v>
                </c:pt>
                <c:pt idx="170">
                  <c:v>3587.4957336067</c:v>
                </c:pt>
                <c:pt idx="171">
                  <c:v>3213.1040600908</c:v>
                </c:pt>
                <c:pt idx="172">
                  <c:v>2935.8614820531</c:v>
                </c:pt>
                <c:pt idx="173">
                  <c:v>3488.5860152</c:v>
                </c:pt>
                <c:pt idx="174">
                  <c:v>3469.700166</c:v>
                </c:pt>
                <c:pt idx="175">
                  <c:v>3553.0522301</c:v>
                </c:pt>
                <c:pt idx="176">
                  <c:v>3938.7670722</c:v>
                </c:pt>
                <c:pt idx="177">
                  <c:v>3738.825533</c:v>
                </c:pt>
                <c:pt idx="178">
                  <c:v>3201.813736</c:v>
                </c:pt>
                <c:pt idx="179">
                  <c:v>3081.607656</c:v>
                </c:pt>
                <c:pt idx="180">
                  <c:v>3677.7446316</c:v>
                </c:pt>
                <c:pt idx="181">
                  <c:v>3599.0777186</c:v>
                </c:pt>
                <c:pt idx="182">
                  <c:v>3820.8152804</c:v>
                </c:pt>
                <c:pt idx="183">
                  <c:v>3663.3944143</c:v>
                </c:pt>
                <c:pt idx="184">
                  <c:v>3650.4158091</c:v>
                </c:pt>
                <c:pt idx="185">
                  <c:v>3054.4960091</c:v>
                </c:pt>
                <c:pt idx="186">
                  <c:v>2934.5288016</c:v>
                </c:pt>
                <c:pt idx="187">
                  <c:v>3804.5890544</c:v>
                </c:pt>
                <c:pt idx="188">
                  <c:v>3645.6480932</c:v>
                </c:pt>
                <c:pt idx="189">
                  <c:v>3876.3443843</c:v>
                </c:pt>
                <c:pt idx="190">
                  <c:v>3577.0345046</c:v>
                </c:pt>
                <c:pt idx="191">
                  <c:v>3698.9287601</c:v>
                </c:pt>
                <c:pt idx="192">
                  <c:v>3413.4459288</c:v>
                </c:pt>
                <c:pt idx="193">
                  <c:v>3166.5176646</c:v>
                </c:pt>
                <c:pt idx="194">
                  <c:v>3821.9811014</c:v>
                </c:pt>
                <c:pt idx="195">
                  <c:v>3947.187696</c:v>
                </c:pt>
                <c:pt idx="196">
                  <c:v>3095.8542041</c:v>
                </c:pt>
                <c:pt idx="197">
                  <c:v>3093.9620266</c:v>
                </c:pt>
                <c:pt idx="198">
                  <c:v>3019.9920971</c:v>
                </c:pt>
                <c:pt idx="199">
                  <c:v>2783.4320193</c:v>
                </c:pt>
                <c:pt idx="200">
                  <c:v>2585.0602278</c:v>
                </c:pt>
                <c:pt idx="201">
                  <c:v>3110.5201976</c:v>
                </c:pt>
                <c:pt idx="202">
                  <c:v>3039.6111366</c:v>
                </c:pt>
                <c:pt idx="203">
                  <c:v>3073.702437</c:v>
                </c:pt>
                <c:pt idx="204">
                  <c:v>3289.5949101</c:v>
                </c:pt>
                <c:pt idx="205">
                  <c:v>3263.085418</c:v>
                </c:pt>
                <c:pt idx="206">
                  <c:v>2845.129494</c:v>
                </c:pt>
                <c:pt idx="207">
                  <c:v>2784.2502388</c:v>
                </c:pt>
                <c:pt idx="208">
                  <c:v>3282.8963348</c:v>
                </c:pt>
                <c:pt idx="209">
                  <c:v>3368.9072341</c:v>
                </c:pt>
                <c:pt idx="210">
                  <c:v>3283.73981</c:v>
                </c:pt>
                <c:pt idx="211">
                  <c:v>3390.8713489</c:v>
                </c:pt>
                <c:pt idx="212">
                  <c:v>3284.102274</c:v>
                </c:pt>
                <c:pt idx="213">
                  <c:v>2790.0760864</c:v>
                </c:pt>
                <c:pt idx="214">
                  <c:v>3304.3940064</c:v>
                </c:pt>
                <c:pt idx="215">
                  <c:v>3867.9353792</c:v>
                </c:pt>
                <c:pt idx="216">
                  <c:v>3301.2241558</c:v>
                </c:pt>
                <c:pt idx="217">
                  <c:v>3597.79612</c:v>
                </c:pt>
                <c:pt idx="218">
                  <c:v>3419.57817</c:v>
                </c:pt>
                <c:pt idx="219">
                  <c:v>3183.3648828</c:v>
                </c:pt>
                <c:pt idx="220">
                  <c:v>2775.7837624</c:v>
                </c:pt>
                <c:pt idx="221">
                  <c:v>2652.961077</c:v>
                </c:pt>
                <c:pt idx="222">
                  <c:v>3301.4672878</c:v>
                </c:pt>
                <c:pt idx="223">
                  <c:v>3211.7250824</c:v>
                </c:pt>
                <c:pt idx="224">
                  <c:v>3266.9293595</c:v>
                </c:pt>
                <c:pt idx="225">
                  <c:v>3404.0191658</c:v>
                </c:pt>
                <c:pt idx="226">
                  <c:v>2768.1300938</c:v>
                </c:pt>
                <c:pt idx="227">
                  <c:v>2358.20684</c:v>
                </c:pt>
                <c:pt idx="228">
                  <c:v>2350.28332</c:v>
                </c:pt>
                <c:pt idx="229">
                  <c:v>2892.7363544</c:v>
                </c:pt>
                <c:pt idx="230">
                  <c:v>2895.789635</c:v>
                </c:pt>
                <c:pt idx="231">
                  <c:v>3160.3839726</c:v>
                </c:pt>
                <c:pt idx="232">
                  <c:v>3140.4381644</c:v>
                </c:pt>
                <c:pt idx="233">
                  <c:v>2888.6195267</c:v>
                </c:pt>
                <c:pt idx="234">
                  <c:v>2400.1074332</c:v>
                </c:pt>
                <c:pt idx="235">
                  <c:v>2334.2245376</c:v>
                </c:pt>
                <c:pt idx="236">
                  <c:v>2998.0602472</c:v>
                </c:pt>
                <c:pt idx="237">
                  <c:v>3192.459912</c:v>
                </c:pt>
                <c:pt idx="238">
                  <c:v>3212.033518</c:v>
                </c:pt>
                <c:pt idx="239">
                  <c:v>3150.2367193</c:v>
                </c:pt>
                <c:pt idx="240">
                  <c:v>2959.3089728</c:v>
                </c:pt>
                <c:pt idx="241">
                  <c:v>2884.4468594</c:v>
                </c:pt>
                <c:pt idx="242">
                  <c:v>2718.208072</c:v>
                </c:pt>
                <c:pt idx="243">
                  <c:v>3128.333652</c:v>
                </c:pt>
                <c:pt idx="244">
                  <c:v>3182.233396</c:v>
                </c:pt>
                <c:pt idx="245">
                  <c:v>3353.8149265</c:v>
                </c:pt>
                <c:pt idx="246">
                  <c:v>3813.98806</c:v>
                </c:pt>
                <c:pt idx="247">
                  <c:v>3690.2056328</c:v>
                </c:pt>
                <c:pt idx="248">
                  <c:v>3555.211103</c:v>
                </c:pt>
                <c:pt idx="249">
                  <c:v>3276.1787984</c:v>
                </c:pt>
                <c:pt idx="250">
                  <c:v>3683.4183852</c:v>
                </c:pt>
                <c:pt idx="251">
                  <c:v>3973.822301</c:v>
                </c:pt>
                <c:pt idx="252">
                  <c:v>3791.5781615</c:v>
                </c:pt>
                <c:pt idx="253">
                  <c:v>3881.254445</c:v>
                </c:pt>
                <c:pt idx="254">
                  <c:v>3667.962992</c:v>
                </c:pt>
                <c:pt idx="255">
                  <c:v>2902.5541436</c:v>
                </c:pt>
                <c:pt idx="256">
                  <c:v>2735.8438</c:v>
                </c:pt>
                <c:pt idx="257">
                  <c:v>3129.4746244</c:v>
                </c:pt>
                <c:pt idx="258">
                  <c:v>3570.762702</c:v>
                </c:pt>
                <c:pt idx="259">
                  <c:v>3410.917034</c:v>
                </c:pt>
                <c:pt idx="260">
                  <c:v>5736.9682936</c:v>
                </c:pt>
                <c:pt idx="261">
                  <c:v>4193.8362662</c:v>
                </c:pt>
                <c:pt idx="262">
                  <c:v>3344.059563</c:v>
                </c:pt>
                <c:pt idx="263">
                  <c:v>3020.238453299999</c:v>
                </c:pt>
                <c:pt idx="264">
                  <c:v>3655.4097473</c:v>
                </c:pt>
                <c:pt idx="265">
                  <c:v>3574.3203037</c:v>
                </c:pt>
                <c:pt idx="266">
                  <c:v>3380.7876236</c:v>
                </c:pt>
                <c:pt idx="267">
                  <c:v>3581.6521904</c:v>
                </c:pt>
                <c:pt idx="268">
                  <c:v>3442.7964855</c:v>
                </c:pt>
                <c:pt idx="269">
                  <c:v>3636.4370505</c:v>
                </c:pt>
                <c:pt idx="270">
                  <c:v>3606.2890096</c:v>
                </c:pt>
                <c:pt idx="271">
                  <c:v>3811.8721674633</c:v>
                </c:pt>
                <c:pt idx="272">
                  <c:v>3808.1333864007</c:v>
                </c:pt>
                <c:pt idx="273">
                  <c:v>3894.4283535507</c:v>
                </c:pt>
                <c:pt idx="274">
                  <c:v>3848.3348096408</c:v>
                </c:pt>
                <c:pt idx="275">
                  <c:v>3571.6567341465</c:v>
                </c:pt>
                <c:pt idx="276">
                  <c:v>3139.9225043147</c:v>
                </c:pt>
                <c:pt idx="277">
                  <c:v>2973.6212223442</c:v>
                </c:pt>
                <c:pt idx="278">
                  <c:v>3796.079676351</c:v>
                </c:pt>
                <c:pt idx="279">
                  <c:v>3900.6069398944</c:v>
                </c:pt>
                <c:pt idx="280">
                  <c:v>4168.1924180803</c:v>
                </c:pt>
                <c:pt idx="281">
                  <c:v>3921.6520199417</c:v>
                </c:pt>
                <c:pt idx="282">
                  <c:v>3836.9777417218</c:v>
                </c:pt>
                <c:pt idx="283">
                  <c:v>3213.9208788399</c:v>
                </c:pt>
                <c:pt idx="284">
                  <c:v>3232.989328</c:v>
                </c:pt>
                <c:pt idx="285">
                  <c:v>3982.3512</c:v>
                </c:pt>
                <c:pt idx="286">
                  <c:v>3764.8232405</c:v>
                </c:pt>
                <c:pt idx="287">
                  <c:v>2858.224135</c:v>
                </c:pt>
                <c:pt idx="288">
                  <c:v>2919.208547</c:v>
                </c:pt>
                <c:pt idx="289">
                  <c:v>2987.0422584</c:v>
                </c:pt>
                <c:pt idx="290">
                  <c:v>2617.127295</c:v>
                </c:pt>
                <c:pt idx="291">
                  <c:v>2709.1175062</c:v>
                </c:pt>
                <c:pt idx="292">
                  <c:v>3088.7446673258</c:v>
                </c:pt>
                <c:pt idx="293">
                  <c:v>3636.094558192101</c:v>
                </c:pt>
                <c:pt idx="294">
                  <c:v>3448.2291437674</c:v>
                </c:pt>
                <c:pt idx="295">
                  <c:v>3313.1547049185</c:v>
                </c:pt>
                <c:pt idx="296">
                  <c:v>3207.4057811876</c:v>
                </c:pt>
                <c:pt idx="297">
                  <c:v>2683.8098457953</c:v>
                </c:pt>
                <c:pt idx="298">
                  <c:v>2827.104795783399</c:v>
                </c:pt>
                <c:pt idx="299">
                  <c:v>3242.1037984717</c:v>
                </c:pt>
                <c:pt idx="300">
                  <c:v>3198.7066969883</c:v>
                </c:pt>
                <c:pt idx="301">
                  <c:v>3374.0738616208</c:v>
                </c:pt>
                <c:pt idx="302">
                  <c:v>3474.3904569874</c:v>
                </c:pt>
                <c:pt idx="303">
                  <c:v>3335.8252952199</c:v>
                </c:pt>
                <c:pt idx="304">
                  <c:v>2655.8169552601</c:v>
                </c:pt>
                <c:pt idx="305">
                  <c:v>2877.0227095055</c:v>
                </c:pt>
                <c:pt idx="306">
                  <c:v>3216.2204088</c:v>
                </c:pt>
                <c:pt idx="307">
                  <c:v>3440.8183711</c:v>
                </c:pt>
                <c:pt idx="308">
                  <c:v>3317.1451024</c:v>
                </c:pt>
                <c:pt idx="309">
                  <c:v>3458.965627900001</c:v>
                </c:pt>
                <c:pt idx="310">
                  <c:v>3273.279557</c:v>
                </c:pt>
                <c:pt idx="311">
                  <c:v>2993.288648</c:v>
                </c:pt>
                <c:pt idx="312">
                  <c:v>2918.9465216</c:v>
                </c:pt>
                <c:pt idx="313">
                  <c:v>3572.1214128</c:v>
                </c:pt>
                <c:pt idx="314">
                  <c:v>3595.6926698</c:v>
                </c:pt>
                <c:pt idx="315">
                  <c:v>3437.6156423</c:v>
                </c:pt>
                <c:pt idx="316">
                  <c:v>3391.4844725</c:v>
                </c:pt>
                <c:pt idx="317">
                  <c:v>3298.2716023</c:v>
                </c:pt>
                <c:pt idx="318">
                  <c:v>2534.4429506</c:v>
                </c:pt>
                <c:pt idx="319">
                  <c:v>2681.8976361</c:v>
                </c:pt>
                <c:pt idx="320">
                  <c:v>3217.7597096</c:v>
                </c:pt>
                <c:pt idx="321">
                  <c:v>3194.652429</c:v>
                </c:pt>
                <c:pt idx="322">
                  <c:v>3155.9224928</c:v>
                </c:pt>
                <c:pt idx="323">
                  <c:v>3214.811822</c:v>
                </c:pt>
                <c:pt idx="324">
                  <c:v>3020.3955589</c:v>
                </c:pt>
                <c:pt idx="325">
                  <c:v>2752.225123</c:v>
                </c:pt>
                <c:pt idx="326">
                  <c:v>2770.7636964</c:v>
                </c:pt>
                <c:pt idx="327">
                  <c:v>3387.1508454988</c:v>
                </c:pt>
                <c:pt idx="328">
                  <c:v>3209.8958377516</c:v>
                </c:pt>
                <c:pt idx="329">
                  <c:v>3467.0560520712</c:v>
                </c:pt>
                <c:pt idx="330">
                  <c:v>3161.1740984802</c:v>
                </c:pt>
                <c:pt idx="331">
                  <c:v>3006.0780349514</c:v>
                </c:pt>
                <c:pt idx="332">
                  <c:v>2564.8138885049</c:v>
                </c:pt>
                <c:pt idx="333">
                  <c:v>2619.1678459556</c:v>
                </c:pt>
                <c:pt idx="334">
                  <c:v>3262.6568948464</c:v>
                </c:pt>
                <c:pt idx="335">
                  <c:v>3446.4994831561</c:v>
                </c:pt>
                <c:pt idx="336">
                  <c:v>3465.8994270313</c:v>
                </c:pt>
                <c:pt idx="337">
                  <c:v>3443.5590698</c:v>
                </c:pt>
                <c:pt idx="338">
                  <c:v>3283.867964</c:v>
                </c:pt>
                <c:pt idx="339">
                  <c:v>2561.3356088</c:v>
                </c:pt>
                <c:pt idx="340">
                  <c:v>2577.16009</c:v>
                </c:pt>
                <c:pt idx="341">
                  <c:v>3404.9156184</c:v>
                </c:pt>
                <c:pt idx="342">
                  <c:v>3423.4291425117</c:v>
                </c:pt>
                <c:pt idx="343">
                  <c:v>3174.7679729326</c:v>
                </c:pt>
                <c:pt idx="344">
                  <c:v>3290.3681212043</c:v>
                </c:pt>
                <c:pt idx="345">
                  <c:v>3254.6057687101</c:v>
                </c:pt>
                <c:pt idx="346">
                  <c:v>2743.4796603214</c:v>
                </c:pt>
                <c:pt idx="347">
                  <c:v>2750.2389848128</c:v>
                </c:pt>
                <c:pt idx="348">
                  <c:v>3356.0359639118</c:v>
                </c:pt>
                <c:pt idx="349">
                  <c:v>3470.4245369021</c:v>
                </c:pt>
                <c:pt idx="350">
                  <c:v>3669.9480410847</c:v>
                </c:pt>
                <c:pt idx="351">
                  <c:v>3636.0546529962</c:v>
                </c:pt>
                <c:pt idx="352">
                  <c:v>3281.7413853936</c:v>
                </c:pt>
                <c:pt idx="353">
                  <c:v>2967.7194350812</c:v>
                </c:pt>
                <c:pt idx="354">
                  <c:v>2892.8041698943</c:v>
                </c:pt>
                <c:pt idx="355">
                  <c:v>3547.8216438404</c:v>
                </c:pt>
                <c:pt idx="356">
                  <c:v>3564.1542580753</c:v>
                </c:pt>
                <c:pt idx="357">
                  <c:v>3762.978511657</c:v>
                </c:pt>
                <c:pt idx="358">
                  <c:v>4058.4238008637</c:v>
                </c:pt>
                <c:pt idx="359">
                  <c:v>3646.3963817843</c:v>
                </c:pt>
                <c:pt idx="360">
                  <c:v>3086.0015379889</c:v>
                </c:pt>
                <c:pt idx="361">
                  <c:v>3147.3414492589</c:v>
                </c:pt>
                <c:pt idx="362">
                  <c:v>3725.8341791443</c:v>
                </c:pt>
                <c:pt idx="363">
                  <c:v>3697.6371387977</c:v>
                </c:pt>
                <c:pt idx="364">
                  <c:v>3774.7818890539</c:v>
                </c:pt>
                <c:pt idx="365">
                  <c:v>4103.879804325</c:v>
                </c:pt>
                <c:pt idx="366">
                  <c:v>3973.8477511632</c:v>
                </c:pt>
                <c:pt idx="367">
                  <c:v>3300.8063797506</c:v>
                </c:pt>
                <c:pt idx="368">
                  <c:v>3141.9324987719</c:v>
                </c:pt>
                <c:pt idx="369">
                  <c:v>3576.1092110486</c:v>
                </c:pt>
                <c:pt idx="370">
                  <c:v>4226.7069995315</c:v>
                </c:pt>
                <c:pt idx="371">
                  <c:v>4210.7520931834</c:v>
                </c:pt>
                <c:pt idx="372">
                  <c:v>4029.1610151382</c:v>
                </c:pt>
                <c:pt idx="373">
                  <c:v>3910.6535188889</c:v>
                </c:pt>
                <c:pt idx="374">
                  <c:v>3167.3642136405</c:v>
                </c:pt>
                <c:pt idx="375">
                  <c:v>3292.0295626023</c:v>
                </c:pt>
                <c:pt idx="376">
                  <c:v>3994.5694553006</c:v>
                </c:pt>
                <c:pt idx="377">
                  <c:v>4109.7713601009</c:v>
                </c:pt>
                <c:pt idx="378">
                  <c:v>3814.1409199019</c:v>
                </c:pt>
                <c:pt idx="379">
                  <c:v>3386.4918395885</c:v>
                </c:pt>
                <c:pt idx="380">
                  <c:v>3202.2970040016</c:v>
                </c:pt>
                <c:pt idx="381">
                  <c:v>2704.4550460021</c:v>
                </c:pt>
                <c:pt idx="382">
                  <c:v>2621.1360628955</c:v>
                </c:pt>
                <c:pt idx="383">
                  <c:v>3416.4525105509</c:v>
                </c:pt>
                <c:pt idx="384">
                  <c:v>3454.6462548979</c:v>
                </c:pt>
                <c:pt idx="385">
                  <c:v>3588.0377194809</c:v>
                </c:pt>
                <c:pt idx="386">
                  <c:v>3410.956567218</c:v>
                </c:pt>
                <c:pt idx="387">
                  <c:v>3649.8181828873</c:v>
                </c:pt>
                <c:pt idx="388">
                  <c:v>3138.6721720791</c:v>
                </c:pt>
                <c:pt idx="389">
                  <c:v>2952.8626701629</c:v>
                </c:pt>
                <c:pt idx="390">
                  <c:v>3653.9594632993</c:v>
                </c:pt>
                <c:pt idx="391">
                  <c:v>3803.4324820178</c:v>
                </c:pt>
                <c:pt idx="392">
                  <c:v>3891.8829789093</c:v>
                </c:pt>
                <c:pt idx="393">
                  <c:v>3803.5620651424</c:v>
                </c:pt>
                <c:pt idx="394">
                  <c:v>3526.1161425728</c:v>
                </c:pt>
                <c:pt idx="395">
                  <c:v>2818.6497808805</c:v>
                </c:pt>
                <c:pt idx="396">
                  <c:v>2768.3521263167</c:v>
                </c:pt>
                <c:pt idx="397">
                  <c:v>3363.1401027413</c:v>
                </c:pt>
                <c:pt idx="398">
                  <c:v>3493.7468707559</c:v>
                </c:pt>
                <c:pt idx="399">
                  <c:v>3449.20257398</c:v>
                </c:pt>
                <c:pt idx="400">
                  <c:v>3486.4524263149</c:v>
                </c:pt>
                <c:pt idx="401">
                  <c:v>3559.8676120759</c:v>
                </c:pt>
                <c:pt idx="402">
                  <c:v>3125.0965688399</c:v>
                </c:pt>
                <c:pt idx="403">
                  <c:v>3055.3765971987</c:v>
                </c:pt>
                <c:pt idx="404">
                  <c:v>3785.9447135761</c:v>
                </c:pt>
                <c:pt idx="405">
                  <c:v>3717.6096583674</c:v>
                </c:pt>
                <c:pt idx="406">
                  <c:v>3758.7923796545</c:v>
                </c:pt>
                <c:pt idx="407">
                  <c:v>3775.9174934961</c:v>
                </c:pt>
                <c:pt idx="408">
                  <c:v>3648.8214623857</c:v>
                </c:pt>
                <c:pt idx="409">
                  <c:v>2902.4077842616</c:v>
                </c:pt>
                <c:pt idx="410">
                  <c:v>2611.0180084</c:v>
                </c:pt>
                <c:pt idx="411">
                  <c:v>3626.8524253</c:v>
                </c:pt>
                <c:pt idx="412">
                  <c:v>3853.852995199999</c:v>
                </c:pt>
                <c:pt idx="413">
                  <c:v>3653.3307925</c:v>
                </c:pt>
                <c:pt idx="414">
                  <c:v>3611.1784398</c:v>
                </c:pt>
                <c:pt idx="415">
                  <c:v>3673.1405995</c:v>
                </c:pt>
                <c:pt idx="416">
                  <c:v>3344.5178</c:v>
                </c:pt>
                <c:pt idx="417">
                  <c:v>2826.3129852</c:v>
                </c:pt>
                <c:pt idx="418">
                  <c:v>3738.4145852</c:v>
                </c:pt>
                <c:pt idx="419">
                  <c:v>3796.5070128</c:v>
                </c:pt>
                <c:pt idx="420">
                  <c:v>3862.9918424</c:v>
                </c:pt>
                <c:pt idx="421">
                  <c:v>3923.9215888</c:v>
                </c:pt>
                <c:pt idx="422">
                  <c:v>4014.6840944</c:v>
                </c:pt>
                <c:pt idx="423">
                  <c:v>3341.3971136</c:v>
                </c:pt>
                <c:pt idx="424">
                  <c:v>3145.1400835</c:v>
                </c:pt>
                <c:pt idx="425">
                  <c:v>3859.8277356416</c:v>
                </c:pt>
                <c:pt idx="426">
                  <c:v>4299.8209537281</c:v>
                </c:pt>
                <c:pt idx="427">
                  <c:v>3925.2827660523</c:v>
                </c:pt>
                <c:pt idx="428">
                  <c:v>3780.8610366902</c:v>
                </c:pt>
                <c:pt idx="429">
                  <c:v>4063.0534507648</c:v>
                </c:pt>
                <c:pt idx="430">
                  <c:v>3922.7579900649</c:v>
                </c:pt>
                <c:pt idx="431">
                  <c:v>3954.4249771399</c:v>
                </c:pt>
                <c:pt idx="432">
                  <c:v>4750.3064913533</c:v>
                </c:pt>
                <c:pt idx="433">
                  <c:v>4623.5908947438</c:v>
                </c:pt>
                <c:pt idx="434">
                  <c:v>4644.4726069943</c:v>
                </c:pt>
                <c:pt idx="435">
                  <c:v>4628.5065998556</c:v>
                </c:pt>
                <c:pt idx="436">
                  <c:v>4977.6180658669</c:v>
                </c:pt>
                <c:pt idx="437">
                  <c:v>4516.2843984576</c:v>
                </c:pt>
                <c:pt idx="438">
                  <c:v>4071.432761999999</c:v>
                </c:pt>
                <c:pt idx="439">
                  <c:v>4908.712675</c:v>
                </c:pt>
                <c:pt idx="440">
                  <c:v>4529.344994</c:v>
                </c:pt>
                <c:pt idx="441">
                  <c:v>4625.1992698</c:v>
                </c:pt>
                <c:pt idx="442">
                  <c:v>4459.348914</c:v>
                </c:pt>
                <c:pt idx="443">
                  <c:v>4093.653414</c:v>
                </c:pt>
                <c:pt idx="444">
                  <c:v>3554.6468064</c:v>
                </c:pt>
                <c:pt idx="445">
                  <c:v>3446.3189445</c:v>
                </c:pt>
                <c:pt idx="446">
                  <c:v>4410.3554667</c:v>
                </c:pt>
                <c:pt idx="447">
                  <c:v>4316.0939114</c:v>
                </c:pt>
                <c:pt idx="448">
                  <c:v>4189.6308386</c:v>
                </c:pt>
                <c:pt idx="449">
                  <c:v>4348.0182219</c:v>
                </c:pt>
                <c:pt idx="450">
                  <c:v>4437.1396388</c:v>
                </c:pt>
                <c:pt idx="451">
                  <c:v>3716.883758</c:v>
                </c:pt>
                <c:pt idx="452">
                  <c:v>3633.7281209054</c:v>
                </c:pt>
                <c:pt idx="453">
                  <c:v>4410.4723292591</c:v>
                </c:pt>
                <c:pt idx="454">
                  <c:v>4769.1956288829</c:v>
                </c:pt>
                <c:pt idx="455">
                  <c:v>4630.1136562137</c:v>
                </c:pt>
                <c:pt idx="456">
                  <c:v>4484.0599025638</c:v>
                </c:pt>
                <c:pt idx="457">
                  <c:v>4407.6078620529</c:v>
                </c:pt>
                <c:pt idx="458">
                  <c:v>4015.5745529736</c:v>
                </c:pt>
                <c:pt idx="459">
                  <c:v>3455.0839755</c:v>
                </c:pt>
                <c:pt idx="460">
                  <c:v>4203.263551</c:v>
                </c:pt>
                <c:pt idx="461">
                  <c:v>4209.4504987351</c:v>
                </c:pt>
                <c:pt idx="462">
                  <c:v>4469.886725467</c:v>
                </c:pt>
                <c:pt idx="463">
                  <c:v>4203.2368534926</c:v>
                </c:pt>
                <c:pt idx="464">
                  <c:v>3789.4489431452</c:v>
                </c:pt>
                <c:pt idx="465">
                  <c:v>3761.5134117663</c:v>
                </c:pt>
                <c:pt idx="466">
                  <c:v>3535.2253781414</c:v>
                </c:pt>
                <c:pt idx="467">
                  <c:v>4132.6256404731</c:v>
                </c:pt>
                <c:pt idx="468">
                  <c:v>4141.3018733</c:v>
                </c:pt>
                <c:pt idx="469">
                  <c:v>4378.9717432</c:v>
                </c:pt>
                <c:pt idx="470">
                  <c:v>4192.028586</c:v>
                </c:pt>
                <c:pt idx="471">
                  <c:v>3071.9693392147</c:v>
                </c:pt>
                <c:pt idx="472">
                  <c:v>2993.9752060417</c:v>
                </c:pt>
                <c:pt idx="473">
                  <c:v>2658.1788362237</c:v>
                </c:pt>
                <c:pt idx="474">
                  <c:v>2978.4360717091</c:v>
                </c:pt>
                <c:pt idx="475">
                  <c:v>3225.422359088</c:v>
                </c:pt>
                <c:pt idx="476">
                  <c:v>3152.9634791043</c:v>
                </c:pt>
                <c:pt idx="477">
                  <c:v>3367.4237167135</c:v>
                </c:pt>
                <c:pt idx="478">
                  <c:v>3270.619081232</c:v>
                </c:pt>
                <c:pt idx="479">
                  <c:v>2989.9412687546</c:v>
                </c:pt>
                <c:pt idx="480">
                  <c:v>2809.0496317578</c:v>
                </c:pt>
                <c:pt idx="481">
                  <c:v>3458.3175576489</c:v>
                </c:pt>
                <c:pt idx="482">
                  <c:v>3161.5887411829</c:v>
                </c:pt>
                <c:pt idx="483">
                  <c:v>2788.0861416058</c:v>
                </c:pt>
                <c:pt idx="484">
                  <c:v>2902.2196818043</c:v>
                </c:pt>
                <c:pt idx="485">
                  <c:v>3103.417379467</c:v>
                </c:pt>
                <c:pt idx="486">
                  <c:v>2725.4059763943</c:v>
                </c:pt>
                <c:pt idx="487">
                  <c:v>2701.415077671</c:v>
                </c:pt>
                <c:pt idx="488">
                  <c:v>3162.1112174013</c:v>
                </c:pt>
                <c:pt idx="489">
                  <c:v>3021.4181323635</c:v>
                </c:pt>
                <c:pt idx="490">
                  <c:v>3370.7143647577</c:v>
                </c:pt>
                <c:pt idx="491">
                  <c:v>3225.9766901033</c:v>
                </c:pt>
                <c:pt idx="492">
                  <c:v>3089.8824500897</c:v>
                </c:pt>
                <c:pt idx="493">
                  <c:v>2895.3652865978</c:v>
                </c:pt>
                <c:pt idx="494">
                  <c:v>2582.2316348857</c:v>
                </c:pt>
                <c:pt idx="495">
                  <c:v>2973.4318066107</c:v>
                </c:pt>
                <c:pt idx="496">
                  <c:v>3049.2148053122</c:v>
                </c:pt>
                <c:pt idx="497">
                  <c:v>3112.7075051235</c:v>
                </c:pt>
                <c:pt idx="498">
                  <c:v>3130.0588160301</c:v>
                </c:pt>
                <c:pt idx="499">
                  <c:v>3063.3082508383</c:v>
                </c:pt>
                <c:pt idx="500">
                  <c:v>2602.7003043345</c:v>
                </c:pt>
                <c:pt idx="501">
                  <c:v>2618.09139</c:v>
                </c:pt>
                <c:pt idx="502">
                  <c:v>3055.5026025</c:v>
                </c:pt>
                <c:pt idx="503">
                  <c:v>2885.28539</c:v>
                </c:pt>
                <c:pt idx="504">
                  <c:v>3038.6084437</c:v>
                </c:pt>
                <c:pt idx="505">
                  <c:v>3322.2160394</c:v>
                </c:pt>
                <c:pt idx="506">
                  <c:v>3219.4627</c:v>
                </c:pt>
                <c:pt idx="507">
                  <c:v>3087.7592162</c:v>
                </c:pt>
                <c:pt idx="508">
                  <c:v>2654.390231</c:v>
                </c:pt>
                <c:pt idx="509">
                  <c:v>3148.0279387</c:v>
                </c:pt>
                <c:pt idx="510">
                  <c:v>3845.0168699</c:v>
                </c:pt>
                <c:pt idx="511">
                  <c:v>3723.6305312</c:v>
                </c:pt>
                <c:pt idx="512">
                  <c:v>3910.9913932</c:v>
                </c:pt>
                <c:pt idx="513">
                  <c:v>3788.0826832</c:v>
                </c:pt>
                <c:pt idx="514">
                  <c:v>3085.3253692</c:v>
                </c:pt>
                <c:pt idx="515">
                  <c:v>2652.6884362</c:v>
                </c:pt>
                <c:pt idx="516">
                  <c:v>3474.6526371</c:v>
                </c:pt>
                <c:pt idx="517">
                  <c:v>3401.1162512</c:v>
                </c:pt>
                <c:pt idx="518">
                  <c:v>3275.980213</c:v>
                </c:pt>
                <c:pt idx="519">
                  <c:v>3558.3962328</c:v>
                </c:pt>
                <c:pt idx="520">
                  <c:v>3352.0308151</c:v>
                </c:pt>
                <c:pt idx="521">
                  <c:v>2774.6131231</c:v>
                </c:pt>
                <c:pt idx="522">
                  <c:v>2594.0356638</c:v>
                </c:pt>
                <c:pt idx="523">
                  <c:v>3343.5916669</c:v>
                </c:pt>
                <c:pt idx="524">
                  <c:v>3404.2127017</c:v>
                </c:pt>
                <c:pt idx="525">
                  <c:v>3333.4434102</c:v>
                </c:pt>
                <c:pt idx="526">
                  <c:v>3381.2063144</c:v>
                </c:pt>
                <c:pt idx="527">
                  <c:v>3159.053976</c:v>
                </c:pt>
                <c:pt idx="528">
                  <c:v>2939.3740104</c:v>
                </c:pt>
                <c:pt idx="529">
                  <c:v>2827.421199</c:v>
                </c:pt>
                <c:pt idx="530">
                  <c:v>3586.786201</c:v>
                </c:pt>
                <c:pt idx="531">
                  <c:v>3334.8284577</c:v>
                </c:pt>
                <c:pt idx="532">
                  <c:v>3192.6067328</c:v>
                </c:pt>
                <c:pt idx="533">
                  <c:v>3335.3443824</c:v>
                </c:pt>
                <c:pt idx="534">
                  <c:v>3250.2404727</c:v>
                </c:pt>
                <c:pt idx="535">
                  <c:v>2860.0371163</c:v>
                </c:pt>
                <c:pt idx="536">
                  <c:v>3262.4634493545</c:v>
                </c:pt>
                <c:pt idx="537">
                  <c:v>3400.9726150219</c:v>
                </c:pt>
                <c:pt idx="538">
                  <c:v>3567.4729982451</c:v>
                </c:pt>
                <c:pt idx="539">
                  <c:v>3565.0969392787</c:v>
                </c:pt>
                <c:pt idx="540">
                  <c:v>3513.1981244409</c:v>
                </c:pt>
                <c:pt idx="541">
                  <c:v>3761.5491675968</c:v>
                </c:pt>
                <c:pt idx="542">
                  <c:v>3141.3917743945</c:v>
                </c:pt>
                <c:pt idx="543">
                  <c:v>3012.9816469</c:v>
                </c:pt>
                <c:pt idx="544">
                  <c:v>3889.582372968</c:v>
                </c:pt>
                <c:pt idx="545">
                  <c:v>3637.136079202</c:v>
                </c:pt>
                <c:pt idx="546">
                  <c:v>3611.4285915276</c:v>
                </c:pt>
                <c:pt idx="547">
                  <c:v>3708.1632023958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'Daily income'!$G$2</c:f>
              <c:strCache>
                <c:ptCount val="1"/>
                <c:pt idx="0">
                  <c:v>Adsense</c:v>
                </c:pt>
              </c:strCache>
            </c:strRef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income'!$G$3:$G$550</c:f>
              <c:numCache>
                <c:formatCode>_-[$€-1809]* #,##0.00_-;\-[$€-1809]* #,##0.00_-;_-[$€-1809]* "-"??_-;_-@_-</c:formatCode>
                <c:ptCount val="548"/>
                <c:pt idx="0">
                  <c:v>1611.38</c:v>
                </c:pt>
                <c:pt idx="1">
                  <c:v>1758.89</c:v>
                </c:pt>
                <c:pt idx="2">
                  <c:v>1814.31</c:v>
                </c:pt>
                <c:pt idx="3">
                  <c:v>1459.22</c:v>
                </c:pt>
                <c:pt idx="4">
                  <c:v>1440.64</c:v>
                </c:pt>
                <c:pt idx="5">
                  <c:v>1766.42</c:v>
                </c:pt>
                <c:pt idx="6">
                  <c:v>1893.65</c:v>
                </c:pt>
                <c:pt idx="7" formatCode="_([$€-2]\ * #,##0.00_);_([$€-2]\ * \(#,##0.00\);_([$€-2]\ * &quot;-&quot;??_);_(@_)">
                  <c:v>1849.18</c:v>
                </c:pt>
                <c:pt idx="8" formatCode="_([$€-2]\ * #,##0.00_);_([$€-2]\ * \(#,##0.00\);_([$€-2]\ * &quot;-&quot;??_);_(@_)">
                  <c:v>1929.74</c:v>
                </c:pt>
                <c:pt idx="9" formatCode="_([$€-2]\ * #,##0.00_);_([$€-2]\ * \(#,##0.00\);_([$€-2]\ * &quot;-&quot;??_);_(@_)">
                  <c:v>1109.81</c:v>
                </c:pt>
                <c:pt idx="10" formatCode="_([$€-2]\ * #,##0.00_);_([$€-2]\ * \(#,##0.00\);_([$€-2]\ * &quot;-&quot;??_);_(@_)">
                  <c:v>2.26</c:v>
                </c:pt>
                <c:pt idx="11" formatCode="_([$€-2]\ * #,##0.00_);_([$€-2]\ * \(#,##0.00\);_([$€-2]\ * &quot;-&quot;??_);_(@_)">
                  <c:v>2.09</c:v>
                </c:pt>
                <c:pt idx="12" formatCode="_([$€-2]\ * #,##0.00_);_([$€-2]\ * \(#,##0.00\);_([$€-2]\ * &quot;-&quot;??_);_(@_)">
                  <c:v>3.71</c:v>
                </c:pt>
                <c:pt idx="13" formatCode="_([$€-2]\ * #,##0.00_);_([$€-2]\ * \(#,##0.00\);_([$€-2]\ * &quot;-&quot;??_);_(@_)">
                  <c:v>1365.0</c:v>
                </c:pt>
                <c:pt idx="14" formatCode="_([$€-2]\ * #,##0.00_);_([$€-2]\ * \(#,##0.00\);_([$€-2]\ * &quot;-&quot;??_);_(@_)">
                  <c:v>1646.43</c:v>
                </c:pt>
                <c:pt idx="15" formatCode="_([$€-2]\ * #,##0.00_);_([$€-2]\ * \(#,##0.00\);_([$€-2]\ * &quot;-&quot;??_);_(@_)">
                  <c:v>1670.37</c:v>
                </c:pt>
                <c:pt idx="16" formatCode="_([$€-2]\ * #,##0.00_);_([$€-2]\ * \(#,##0.00\);_([$€-2]\ * &quot;-&quot;??_);_(@_)">
                  <c:v>1592.41</c:v>
                </c:pt>
                <c:pt idx="17" formatCode="_([$€-2]\ * #,##0.00_);_([$€-2]\ * \(#,##0.00\);_([$€-2]\ * &quot;-&quot;??_);_(@_)">
                  <c:v>1320.38</c:v>
                </c:pt>
                <c:pt idx="18" formatCode="_([$€-2]\ * #,##0.00_);_([$€-2]\ * \(#,##0.00\);_([$€-2]\ * &quot;-&quot;??_);_(@_)">
                  <c:v>1206.47</c:v>
                </c:pt>
                <c:pt idx="19" formatCode="_([$€-2]\ * #,##0.00_);_([$€-2]\ * \(#,##0.00\);_([$€-2]\ * &quot;-&quot;??_);_(@_)">
                  <c:v>1460.73</c:v>
                </c:pt>
                <c:pt idx="20" formatCode="_([$€-2]\ * #,##0.00_);_([$€-2]\ * \(#,##0.00\);_([$€-2]\ * &quot;-&quot;??_);_(@_)">
                  <c:v>1500.95</c:v>
                </c:pt>
                <c:pt idx="21" formatCode="_([$€-2]\ * #,##0.00_);_([$€-2]\ * \(#,##0.00\);_([$€-2]\ * &quot;-&quot;??_);_(@_)">
                  <c:v>1569.48</c:v>
                </c:pt>
                <c:pt idx="22" formatCode="_([$€-2]\ * #,##0.00_);_([$€-2]\ * \(#,##0.00\);_([$€-2]\ * &quot;-&quot;??_);_(@_)">
                  <c:v>1554.7</c:v>
                </c:pt>
                <c:pt idx="23" formatCode="_([$€-2]\ * #,##0.00_);_([$€-2]\ * \(#,##0.00\);_([$€-2]\ * &quot;-&quot;??_);_(@_)">
                  <c:v>1535.82</c:v>
                </c:pt>
                <c:pt idx="24" formatCode="_([$€-2]\ * #,##0.00_);_([$€-2]\ * \(#,##0.00\);_([$€-2]\ * &quot;-&quot;??_);_(@_)">
                  <c:v>1457.24</c:v>
                </c:pt>
                <c:pt idx="25" formatCode="_([$€-2]\ * #,##0.00_);_([$€-2]\ * \(#,##0.00\);_([$€-2]\ * &quot;-&quot;??_);_(@_)">
                  <c:v>1305.58</c:v>
                </c:pt>
                <c:pt idx="26" formatCode="_([$€-2]\ * #,##0.00_);_([$€-2]\ * \(#,##0.00\);_([$€-2]\ * &quot;-&quot;??_);_(@_)">
                  <c:v>1587.27</c:v>
                </c:pt>
                <c:pt idx="27" formatCode="_([$€-2]\ * #,##0.00_);_([$€-2]\ * \(#,##0.00\);_([$€-2]\ * &quot;-&quot;??_);_(@_)">
                  <c:v>1581.17</c:v>
                </c:pt>
                <c:pt idx="28" formatCode="_([$€-2]\ * #,##0.00_);_([$€-2]\ * \(#,##0.00\);_([$€-2]\ * &quot;-&quot;??_);_(@_)">
                  <c:v>1722.65</c:v>
                </c:pt>
                <c:pt idx="29" formatCode="_([$€-2]\ * #,##0.00_);_([$€-2]\ * \(#,##0.00\);_([$€-2]\ * &quot;-&quot;??_);_(@_)">
                  <c:v>1490.99</c:v>
                </c:pt>
                <c:pt idx="30" formatCode="_([$€-2]\ * #,##0.00_);_([$€-2]\ * \(#,##0.00\);_([$€-2]\ * &quot;-&quot;??_);_(@_)">
                  <c:v>1437.0</c:v>
                </c:pt>
                <c:pt idx="31" formatCode="_([$€-2]\ * #,##0.00_);_([$€-2]\ * \(#,##0.00\);_([$€-2]\ * &quot;-&quot;??_);_(@_)">
                  <c:v>1643.02</c:v>
                </c:pt>
                <c:pt idx="32" formatCode="_([$€-2]\ * #,##0.00_);_([$€-2]\ * \(#,##0.00\);_([$€-2]\ * &quot;-&quot;??_);_(@_)">
                  <c:v>1347.09</c:v>
                </c:pt>
                <c:pt idx="33" formatCode="_([$€-2]\ * #,##0.00_);_([$€-2]\ * \(#,##0.00\);_([$€-2]\ * &quot;-&quot;??_);_(@_)">
                  <c:v>1518.85</c:v>
                </c:pt>
                <c:pt idx="34" formatCode="_([$€-2]\ * #,##0.00_);_([$€-2]\ * \(#,##0.00\);_([$€-2]\ * &quot;-&quot;??_);_(@_)">
                  <c:v>1473.0</c:v>
                </c:pt>
                <c:pt idx="35" formatCode="_([$€-2]\ * #,##0.00_);_([$€-2]\ * \(#,##0.00\);_([$€-2]\ * &quot;-&quot;??_);_(@_)">
                  <c:v>1392.0</c:v>
                </c:pt>
                <c:pt idx="36" formatCode="_([$€-2]\ * #,##0.00_);_([$€-2]\ * \(#,##0.00\);_([$€-2]\ * &quot;-&quot;??_);_(@_)">
                  <c:v>1465.0</c:v>
                </c:pt>
                <c:pt idx="37" formatCode="_([$€-2]\ * #,##0.00_);_([$€-2]\ * \(#,##0.00\);_([$€-2]\ * &quot;-&quot;??_);_(@_)">
                  <c:v>1352.4</c:v>
                </c:pt>
                <c:pt idx="38" formatCode="_([$€-2]\ * #,##0.00_);_([$€-2]\ * \(#,##0.00\);_([$€-2]\ * &quot;-&quot;??_);_(@_)">
                  <c:v>1070.0</c:v>
                </c:pt>
                <c:pt idx="39" formatCode="_([$€-2]\ * #,##0.00_);_([$€-2]\ * \(#,##0.00\);_([$€-2]\ * &quot;-&quot;??_);_(@_)">
                  <c:v>1068.0</c:v>
                </c:pt>
                <c:pt idx="40" formatCode="_([$€-2]\ * #,##0.00_);_([$€-2]\ * \(#,##0.00\);_([$€-2]\ * &quot;-&quot;??_);_(@_)">
                  <c:v>1488.85</c:v>
                </c:pt>
                <c:pt idx="41" formatCode="_([$€-2]\ * #,##0.00_);_([$€-2]\ * \(#,##0.00\);_([$€-2]\ * &quot;-&quot;??_);_(@_)">
                  <c:v>1600.23</c:v>
                </c:pt>
                <c:pt idx="42" formatCode="_([$€-2]\ * #,##0.00_);_([$€-2]\ * \(#,##0.00\);_([$€-2]\ * &quot;-&quot;??_);_(@_)">
                  <c:v>1542.47</c:v>
                </c:pt>
                <c:pt idx="43" formatCode="_([$€-2]\ * #,##0.00_);_([$€-2]\ * \(#,##0.00\);_([$€-2]\ * &quot;-&quot;??_);_(@_)">
                  <c:v>1531.96</c:v>
                </c:pt>
                <c:pt idx="44" formatCode="_([$€-2]\ * #,##0.00_);_([$€-2]\ * \(#,##0.00\);_([$€-2]\ * &quot;-&quot;??_);_(@_)">
                  <c:v>1576.89</c:v>
                </c:pt>
                <c:pt idx="45" formatCode="_([$€-2]\ * #,##0.00_);_([$€-2]\ * \(#,##0.00\);_([$€-2]\ * &quot;-&quot;??_);_(@_)">
                  <c:v>1394.8</c:v>
                </c:pt>
                <c:pt idx="46" formatCode="_([$€-2]\ * #,##0.00_);_([$€-2]\ * \(#,##0.00\);_([$€-2]\ * &quot;-&quot;??_);_(@_)">
                  <c:v>1319.28</c:v>
                </c:pt>
                <c:pt idx="47" formatCode="_([$€-2]\ * #,##0.00_);_([$€-2]\ * \(#,##0.00\);_([$€-2]\ * &quot;-&quot;??_);_(@_)">
                  <c:v>1531.0</c:v>
                </c:pt>
                <c:pt idx="48" formatCode="_([$€-2]\ * #,##0.00_);_([$€-2]\ * \(#,##0.00\);_([$€-2]\ * &quot;-&quot;??_);_(@_)">
                  <c:v>1582.0</c:v>
                </c:pt>
                <c:pt idx="49" formatCode="_([$€-2]\ * #,##0.00_);_([$€-2]\ * \(#,##0.00\);_([$€-2]\ * &quot;-&quot;??_);_(@_)">
                  <c:v>1581.0</c:v>
                </c:pt>
                <c:pt idx="50" formatCode="_([$€-2]\ * #,##0.00_);_([$€-2]\ * \(#,##0.00\);_([$€-2]\ * &quot;-&quot;??_);_(@_)">
                  <c:v>1724.0</c:v>
                </c:pt>
                <c:pt idx="51" formatCode="_([$€-2]\ * #,##0.00_);_([$€-2]\ * \(#,##0.00\);_([$€-2]\ * &quot;-&quot;??_);_(@_)">
                  <c:v>1540.31</c:v>
                </c:pt>
                <c:pt idx="52" formatCode="_([$€-2]\ * #,##0.00_);_([$€-2]\ * \(#,##0.00\);_([$€-2]\ * &quot;-&quot;??_);_(@_)">
                  <c:v>1254.36</c:v>
                </c:pt>
                <c:pt idx="53" formatCode="_([$€-2]\ * #,##0.00_);_([$€-2]\ * \(#,##0.00\);_([$€-2]\ * &quot;-&quot;??_);_(@_)">
                  <c:v>1167.14</c:v>
                </c:pt>
                <c:pt idx="54" formatCode="_([$€-2]\ * #,##0.00_);_([$€-2]\ * \(#,##0.00\);_([$€-2]\ * &quot;-&quot;??_);_(@_)">
                  <c:v>1609.16</c:v>
                </c:pt>
                <c:pt idx="55" formatCode="_([$€-2]\ * #,##0.00_);_([$€-2]\ * \(#,##0.00\);_([$€-2]\ * &quot;-&quot;??_);_(@_)">
                  <c:v>1588.63</c:v>
                </c:pt>
                <c:pt idx="56" formatCode="_([$€-2]\ * #,##0.00_);_([$€-2]\ * \(#,##0.00\);_([$€-2]\ * &quot;-&quot;??_);_(@_)">
                  <c:v>1481.35</c:v>
                </c:pt>
                <c:pt idx="57" formatCode="_([$€-2]\ * #,##0.00_);_([$€-2]\ * \(#,##0.00\);_([$€-2]\ * &quot;-&quot;??_);_(@_)">
                  <c:v>1550.51</c:v>
                </c:pt>
                <c:pt idx="58" formatCode="_([$€-2]\ * #,##0.00_);_([$€-2]\ * \(#,##0.00\);_([$€-2]\ * &quot;-&quot;??_);_(@_)">
                  <c:v>1449.89</c:v>
                </c:pt>
                <c:pt idx="59" formatCode="_([$€-2]\ * #,##0.00_);_([$€-2]\ * \(#,##0.00\);_([$€-2]\ * &quot;-&quot;??_);_(@_)">
                  <c:v>1376.33</c:v>
                </c:pt>
                <c:pt idx="60" formatCode="_([$€-2]\ * #,##0.00_);_([$€-2]\ * \(#,##0.00\);_([$€-2]\ * &quot;-&quot;??_);_(@_)">
                  <c:v>1200.04</c:v>
                </c:pt>
                <c:pt idx="61" formatCode="_([$€-2]\ * #,##0.00_);_([$€-2]\ * \(#,##0.00\);_([$€-2]\ * &quot;-&quot;??_);_(@_)">
                  <c:v>1778.81</c:v>
                </c:pt>
                <c:pt idx="62" formatCode="_([$€-2]\ * #,##0.00_);_([$€-2]\ * \(#,##0.00\);_([$€-2]\ * &quot;-&quot;??_);_(@_)">
                  <c:v>1568.86</c:v>
                </c:pt>
                <c:pt idx="63" formatCode="_([$€-2]\ * #,##0.00_);_([$€-2]\ * \(#,##0.00\);_([$€-2]\ * &quot;-&quot;??_);_(@_)">
                  <c:v>1773.82</c:v>
                </c:pt>
                <c:pt idx="64" formatCode="_([$€-2]\ * #,##0.00_);_([$€-2]\ * \(#,##0.00\);_([$€-2]\ * &quot;-&quot;??_);_(@_)">
                  <c:v>1636.54</c:v>
                </c:pt>
                <c:pt idx="65" formatCode="_([$€-2]\ * #,##0.00_);_([$€-2]\ * \(#,##0.00\);_([$€-2]\ * &quot;-&quot;??_);_(@_)">
                  <c:v>1668.0</c:v>
                </c:pt>
                <c:pt idx="66" formatCode="_([$€-2]\ * #,##0.00_);_([$€-2]\ * \(#,##0.00\);_([$€-2]\ * &quot;-&quot;??_);_(@_)">
                  <c:v>1347.9</c:v>
                </c:pt>
                <c:pt idx="67" formatCode="_([$€-2]\ * #,##0.00_);_([$€-2]\ * \(#,##0.00\);_([$€-2]\ * &quot;-&quot;??_);_(@_)">
                  <c:v>1333.0</c:v>
                </c:pt>
                <c:pt idx="68" formatCode="_([$€-2]\ * #,##0.00_);_([$€-2]\ * \(#,##0.00\);_([$€-2]\ * &quot;-&quot;??_);_(@_)">
                  <c:v>1776.66</c:v>
                </c:pt>
                <c:pt idx="69" formatCode="_([$€-2]\ * #,##0.00_);_([$€-2]\ * \(#,##0.00\);_([$€-2]\ * &quot;-&quot;??_);_(@_)">
                  <c:v>1845.07</c:v>
                </c:pt>
                <c:pt idx="70" formatCode="_([$€-2]\ * #,##0.00_);_([$€-2]\ * \(#,##0.00\);_([$€-2]\ * &quot;-&quot;??_);_(@_)">
                  <c:v>1782.77</c:v>
                </c:pt>
                <c:pt idx="71" formatCode="_([$€-2]\ * #,##0.00_);_([$€-2]\ * \(#,##0.00\);_([$€-2]\ * &quot;-&quot;??_);_(@_)">
                  <c:v>1981.5</c:v>
                </c:pt>
                <c:pt idx="72" formatCode="_([$€-2]\ * #,##0.00_);_([$€-2]\ * \(#,##0.00\);_([$€-2]\ * &quot;-&quot;??_);_(@_)">
                  <c:v>1891.14</c:v>
                </c:pt>
                <c:pt idx="73" formatCode="_([$€-2]\ * #,##0.00_);_([$€-2]\ * \(#,##0.00\);_([$€-2]\ * &quot;-&quot;??_);_(@_)">
                  <c:v>1565.73</c:v>
                </c:pt>
                <c:pt idx="74" formatCode="_([$€-2]\ * #,##0.00_);_([$€-2]\ * \(#,##0.00\);_([$€-2]\ * &quot;-&quot;??_);_(@_)">
                  <c:v>1557.18</c:v>
                </c:pt>
                <c:pt idx="75" formatCode="_([$€-2]\ * #,##0.00_);_([$€-2]\ * \(#,##0.00\);_([$€-2]\ * &quot;-&quot;??_);_(@_)">
                  <c:v>1804.52</c:v>
                </c:pt>
                <c:pt idx="76" formatCode="_([$€-2]\ * #,##0.00_);_([$€-2]\ * \(#,##0.00\);_([$€-2]\ * &quot;-&quot;??_);_(@_)">
                  <c:v>1670.76</c:v>
                </c:pt>
                <c:pt idx="77" formatCode="_([$€-2]\ * #,##0.00_);_([$€-2]\ * \(#,##0.00\);_([$€-2]\ * &quot;-&quot;??_);_(@_)">
                  <c:v>1702.49</c:v>
                </c:pt>
                <c:pt idx="78" formatCode="_([$€-2]\ * #,##0.00_);_([$€-2]\ * \(#,##0.00\);_([$€-2]\ * &quot;-&quot;??_);_(@_)">
                  <c:v>1605.79</c:v>
                </c:pt>
                <c:pt idx="79" formatCode="_([$€-2]\ * #,##0.00_);_([$€-2]\ * \(#,##0.00\);_([$€-2]\ * &quot;-&quot;??_);_(@_)">
                  <c:v>1444.15</c:v>
                </c:pt>
                <c:pt idx="80" formatCode="_([$€-2]\ * #,##0.00_);_([$€-2]\ * \(#,##0.00\);_([$€-2]\ * &quot;-&quot;??_);_(@_)">
                  <c:v>1229.38</c:v>
                </c:pt>
                <c:pt idx="81" formatCode="_([$€-2]\ * #,##0.00_);_([$€-2]\ * \(#,##0.00\);_([$€-2]\ * &quot;-&quot;??_);_(@_)">
                  <c:v>1256.02</c:v>
                </c:pt>
                <c:pt idx="82" formatCode="_([$€-2]\ * #,##0.00_);_([$€-2]\ * \(#,##0.00\);_([$€-2]\ * &quot;-&quot;??_);_(@_)">
                  <c:v>1580.68</c:v>
                </c:pt>
                <c:pt idx="83" formatCode="_([$€-2]\ * #,##0.00_);_([$€-2]\ * \(#,##0.00\);_([$€-2]\ * &quot;-&quot;??_);_(@_)">
                  <c:v>1478.02</c:v>
                </c:pt>
                <c:pt idx="84" formatCode="_([$€-2]\ * #,##0.00_);_([$€-2]\ * \(#,##0.00\);_([$€-2]\ * &quot;-&quot;??_);_(@_)">
                  <c:v>1569.16</c:v>
                </c:pt>
                <c:pt idx="85" formatCode="_([$€-2]\ * #,##0.00_);_([$€-2]\ * \(#,##0.00\);_([$€-2]\ * &quot;-&quot;??_);_(@_)">
                  <c:v>1751.35</c:v>
                </c:pt>
                <c:pt idx="86" formatCode="_([$€-2]\ * #,##0.00_);_([$€-2]\ * \(#,##0.00\);_([$€-2]\ * &quot;-&quot;??_);_(@_)">
                  <c:v>1542.4</c:v>
                </c:pt>
                <c:pt idx="87" formatCode="_([$€-2]\ * #,##0.00_);_([$€-2]\ * \(#,##0.00\);_([$€-2]\ * &quot;-&quot;??_);_(@_)">
                  <c:v>1346.26</c:v>
                </c:pt>
                <c:pt idx="88" formatCode="_([$€-2]\ * #,##0.00_);_([$€-2]\ * \(#,##0.00\);_([$€-2]\ * &quot;-&quot;??_);_(@_)">
                  <c:v>1449.1</c:v>
                </c:pt>
                <c:pt idx="89" formatCode="_([$€-2]\ * #,##0.00_);_([$€-2]\ * \(#,##0.00\);_([$€-2]\ * &quot;-&quot;??_);_(@_)">
                  <c:v>1688.6</c:v>
                </c:pt>
                <c:pt idx="90" formatCode="_([$€-2]\ * #,##0.00_);_([$€-2]\ * \(#,##0.00\);_([$€-2]\ * &quot;-&quot;??_);_(@_)">
                  <c:v>1435.7</c:v>
                </c:pt>
                <c:pt idx="91" formatCode="_([$€-2]\ * #,##0.00_);_([$€-2]\ * \(#,##0.00\);_([$€-2]\ * &quot;-&quot;??_);_(@_)">
                  <c:v>1537.67</c:v>
                </c:pt>
                <c:pt idx="92" formatCode="_([$€-2]\ * #,##0.00_);_([$€-2]\ * \(#,##0.00\);_([$€-2]\ * &quot;-&quot;??_);_(@_)">
                  <c:v>1580.46</c:v>
                </c:pt>
                <c:pt idx="93" formatCode="_([$€-2]\ * #,##0.00_);_([$€-2]\ * \(#,##0.00\);_([$€-2]\ * &quot;-&quot;??_);_(@_)">
                  <c:v>1486.39</c:v>
                </c:pt>
                <c:pt idx="94" formatCode="_([$€-2]\ * #,##0.00_);_([$€-2]\ * \(#,##0.00\);_([$€-2]\ * &quot;-&quot;??_);_(@_)">
                  <c:v>1553.5</c:v>
                </c:pt>
                <c:pt idx="95" formatCode="_([$€-2]\ * #,##0.00_);_([$€-2]\ * \(#,##0.00\);_([$€-2]\ * &quot;-&quot;??_);_(@_)">
                  <c:v>1308.3</c:v>
                </c:pt>
                <c:pt idx="96" formatCode="_([$€-2]\ * #,##0.00_);_([$€-2]\ * \(#,##0.00\);_([$€-2]\ * &quot;-&quot;??_);_(@_)">
                  <c:v>1638.19</c:v>
                </c:pt>
                <c:pt idx="97" formatCode="_([$€-2]\ * #,##0.00_);_([$€-2]\ * \(#,##0.00\);_([$€-2]\ * &quot;-&quot;??_);_(@_)">
                  <c:v>1627.67</c:v>
                </c:pt>
                <c:pt idx="98" formatCode="_([$€-2]\ * #,##0.00_);_([$€-2]\ * \(#,##0.00\);_([$€-2]\ * &quot;-&quot;??_);_(@_)">
                  <c:v>1524.69</c:v>
                </c:pt>
                <c:pt idx="99" formatCode="_([$€-2]\ * #,##0.00_);_([$€-2]\ * \(#,##0.00\);_([$€-2]\ * &quot;-&quot;??_);_(@_)">
                  <c:v>1480.4</c:v>
                </c:pt>
                <c:pt idx="100" formatCode="_([$€-2]\ * #,##0.00_);_([$€-2]\ * \(#,##0.00\);_([$€-2]\ * &quot;-&quot;??_);_(@_)">
                  <c:v>1498.54</c:v>
                </c:pt>
                <c:pt idx="101" formatCode="_([$€-2]\ * #,##0.00_);_([$€-2]\ * \(#,##0.00\);_([$€-2]\ * &quot;-&quot;??_);_(@_)">
                  <c:v>1334.28</c:v>
                </c:pt>
                <c:pt idx="102" formatCode="_([$€-2]\ * #,##0.00_);_([$€-2]\ * \(#,##0.00\);_([$€-2]\ * &quot;-&quot;??_);_(@_)">
                  <c:v>1282.36</c:v>
                </c:pt>
                <c:pt idx="103" formatCode="_([$€-2]\ * #,##0.00_);_([$€-2]\ * \(#,##0.00\);_([$€-2]\ * &quot;-&quot;??_);_(@_)">
                  <c:v>1541.14</c:v>
                </c:pt>
                <c:pt idx="104" formatCode="_([$€-2]\ * #,##0.00_);_([$€-2]\ * \(#,##0.00\);_([$€-2]\ * &quot;-&quot;??_);_(@_)">
                  <c:v>1425.58</c:v>
                </c:pt>
                <c:pt idx="105" formatCode="_([$€-2]\ * #,##0.00_);_([$€-2]\ * \(#,##0.00\);_([$€-2]\ * &quot;-&quot;??_);_(@_)">
                  <c:v>1356.25</c:v>
                </c:pt>
                <c:pt idx="106" formatCode="_([$€-2]\ * #,##0.00_);_([$€-2]\ * \(#,##0.00\);_([$€-2]\ * &quot;-&quot;??_);_(@_)">
                  <c:v>1219.97</c:v>
                </c:pt>
                <c:pt idx="107" formatCode="_([$€-2]\ * #,##0.00_);_([$€-2]\ * \(#,##0.00\);_([$€-2]\ * &quot;-&quot;??_);_(@_)">
                  <c:v>1204.18</c:v>
                </c:pt>
                <c:pt idx="108" formatCode="_([$€-2]\ * #,##0.00_);_([$€-2]\ * \(#,##0.00\);_([$€-2]\ * &quot;-&quot;??_);_(@_)">
                  <c:v>1167.44</c:v>
                </c:pt>
                <c:pt idx="109" formatCode="_([$€-2]\ * #,##0.00_);_([$€-2]\ * \(#,##0.00\);_([$€-2]\ * &quot;-&quot;??_);_(@_)">
                  <c:v>1112.87</c:v>
                </c:pt>
                <c:pt idx="110" formatCode="_([$€-2]\ * #,##0.00_);_([$€-2]\ * \(#,##0.00\);_([$€-2]\ * &quot;-&quot;??_);_(@_)">
                  <c:v>1447.79</c:v>
                </c:pt>
                <c:pt idx="111" formatCode="_([$€-2]\ * #,##0.00_);_([$€-2]\ * \(#,##0.00\);_([$€-2]\ * &quot;-&quot;??_);_(@_)">
                  <c:v>1535.3</c:v>
                </c:pt>
                <c:pt idx="112" formatCode="_([$€-2]\ * #,##0.00_);_([$€-2]\ * \(#,##0.00\);_([$€-2]\ * &quot;-&quot;??_);_(@_)">
                  <c:v>1378.68</c:v>
                </c:pt>
                <c:pt idx="113" formatCode="_([$€-2]\ * #,##0.00_);_([$€-2]\ * \(#,##0.00\);_([$€-2]\ * &quot;-&quot;??_);_(@_)">
                  <c:v>1375.71</c:v>
                </c:pt>
                <c:pt idx="114" formatCode="_([$€-2]\ * #,##0.00_);_([$€-2]\ * \(#,##0.00\);_([$€-2]\ * &quot;-&quot;??_);_(@_)">
                  <c:v>1195.54</c:v>
                </c:pt>
                <c:pt idx="115" formatCode="_([$€-2]\ * #,##0.00_);_([$€-2]\ * \(#,##0.00\);_([$€-2]\ * &quot;-&quot;??_);_(@_)">
                  <c:v>1139.09</c:v>
                </c:pt>
                <c:pt idx="116" formatCode="_([$€-2]\ * #,##0.00_);_([$€-2]\ * \(#,##0.00\);_([$€-2]\ * &quot;-&quot;??_);_(@_)">
                  <c:v>1098.69</c:v>
                </c:pt>
                <c:pt idx="117" formatCode="_([$€-2]\ * #,##0.00_);_([$€-2]\ * \(#,##0.00\);_([$€-2]\ * &quot;-&quot;??_);_(@_)">
                  <c:v>1363.55</c:v>
                </c:pt>
                <c:pt idx="118" formatCode="_([$€-2]\ * #,##0.00_);_([$€-2]\ * \(#,##0.00\);_([$€-2]\ * &quot;-&quot;??_);_(@_)">
                  <c:v>1325.53</c:v>
                </c:pt>
                <c:pt idx="119" formatCode="_([$€-2]\ * #,##0.00_);_([$€-2]\ * \(#,##0.00\);_([$€-2]\ * &quot;-&quot;??_);_(@_)">
                  <c:v>1399.7</c:v>
                </c:pt>
                <c:pt idx="120" formatCode="_([$€-2]\ * #,##0.00_);_([$€-2]\ * \(#,##0.00\);_([$€-2]\ * &quot;-&quot;??_);_(@_)">
                  <c:v>1388.69</c:v>
                </c:pt>
                <c:pt idx="121" formatCode="_([$€-2]\ * #,##0.00_);_([$€-2]\ * \(#,##0.00\);_([$€-2]\ * &quot;-&quot;??_);_(@_)">
                  <c:v>1355.95</c:v>
                </c:pt>
                <c:pt idx="122" formatCode="_([$€-2]\ * #,##0.00_);_([$€-2]\ * \(#,##0.00\);_([$€-2]\ * &quot;-&quot;??_);_(@_)">
                  <c:v>1215.2</c:v>
                </c:pt>
                <c:pt idx="123" formatCode="_([$€-2]\ * #,##0.00_);_([$€-2]\ * \(#,##0.00\);_([$€-2]\ * &quot;-&quot;??_);_(@_)">
                  <c:v>1181.13</c:v>
                </c:pt>
                <c:pt idx="124" formatCode="_([$€-2]\ * #,##0.00_);_([$€-2]\ * \(#,##0.00\);_([$€-2]\ * &quot;-&quot;??_);_(@_)">
                  <c:v>1552.88</c:v>
                </c:pt>
                <c:pt idx="125" formatCode="_([$€-2]\ * #,##0.00_);_([$€-2]\ * \(#,##0.00\);_([$€-2]\ * &quot;-&quot;??_);_(@_)">
                  <c:v>1296.4</c:v>
                </c:pt>
                <c:pt idx="126" formatCode="_([$€-2]\ * #,##0.00_);_([$€-2]\ * \(#,##0.00\);_([$€-2]\ * &quot;-&quot;??_);_(@_)">
                  <c:v>1349.48</c:v>
                </c:pt>
                <c:pt idx="127" formatCode="_([$€-2]\ * #,##0.00_);_([$€-2]\ * \(#,##0.00\);_([$€-2]\ * &quot;-&quot;??_);_(@_)">
                  <c:v>1295.96</c:v>
                </c:pt>
                <c:pt idx="128" formatCode="_([$€-2]\ * #,##0.00_);_([$€-2]\ * \(#,##0.00\);_([$€-2]\ * &quot;-&quot;??_);_(@_)">
                  <c:v>1630.98</c:v>
                </c:pt>
                <c:pt idx="129" formatCode="_([$€-2]\ * #,##0.00_);_([$€-2]\ * \(#,##0.00\);_([$€-2]\ * &quot;-&quot;??_);_(@_)">
                  <c:v>1270.33</c:v>
                </c:pt>
                <c:pt idx="130" formatCode="_([$€-2]\ * #,##0.00_);_([$€-2]\ * \(#,##0.00\);_([$€-2]\ * &quot;-&quot;??_);_(@_)">
                  <c:v>1102.89</c:v>
                </c:pt>
                <c:pt idx="131" formatCode="_([$€-2]\ * #,##0.00_);_([$€-2]\ * \(#,##0.00\);_([$€-2]\ * &quot;-&quot;??_);_(@_)">
                  <c:v>1355.03</c:v>
                </c:pt>
                <c:pt idx="132" formatCode="_([$€-2]\ * #,##0.00_);_([$€-2]\ * \(#,##0.00\);_([$€-2]\ * &quot;-&quot;??_);_(@_)">
                  <c:v>1784.11</c:v>
                </c:pt>
                <c:pt idx="133" formatCode="_([$€-2]\ * #,##0.00_);_([$€-2]\ * \(#,##0.00\);_([$€-2]\ * &quot;-&quot;??_);_(@_)">
                  <c:v>1547.76</c:v>
                </c:pt>
                <c:pt idx="134" formatCode="_([$€-2]\ * #,##0.00_);_([$€-2]\ * \(#,##0.00\);_([$€-2]\ * &quot;-&quot;??_);_(@_)">
                  <c:v>1564.47</c:v>
                </c:pt>
                <c:pt idx="135" formatCode="_([$€-2]\ * #,##0.00_);_([$€-2]\ * \(#,##0.00\);_([$€-2]\ * &quot;-&quot;??_);_(@_)">
                  <c:v>1396.06</c:v>
                </c:pt>
                <c:pt idx="136" formatCode="_([$€-2]\ * #,##0.00_);_([$€-2]\ * \(#,##0.00\);_([$€-2]\ * &quot;-&quot;??_);_(@_)">
                  <c:v>1156.03</c:v>
                </c:pt>
                <c:pt idx="137" formatCode="_([$€-2]\ * #,##0.00_);_([$€-2]\ * \(#,##0.00\);_([$€-2]\ * &quot;-&quot;??_);_(@_)">
                  <c:v>1327.49</c:v>
                </c:pt>
                <c:pt idx="138" formatCode="_([$€-2]\ * #,##0.00_);_([$€-2]\ * \(#,##0.00\);_([$€-2]\ * &quot;-&quot;??_);_(@_)">
                  <c:v>1493.45</c:v>
                </c:pt>
                <c:pt idx="139" formatCode="_([$€-2]\ * #,##0.00_);_([$€-2]\ * \(#,##0.00\);_([$€-2]\ * &quot;-&quot;??_);_(@_)">
                  <c:v>1512.33</c:v>
                </c:pt>
                <c:pt idx="140" formatCode="_([$€-2]\ * #,##0.00_);_([$€-2]\ * \(#,##0.00\);_([$€-2]\ * &quot;-&quot;??_);_(@_)">
                  <c:v>1622.49</c:v>
                </c:pt>
                <c:pt idx="141" formatCode="_([$€-2]\ * #,##0.00_);_([$€-2]\ * \(#,##0.00\);_([$€-2]\ * &quot;-&quot;??_);_(@_)">
                  <c:v>1880.95</c:v>
                </c:pt>
                <c:pt idx="142" formatCode="_([$€-2]\ * #,##0.00_);_([$€-2]\ * \(#,##0.00\);_([$€-2]\ * &quot;-&quot;??_);_(@_)">
                  <c:v>1586.93</c:v>
                </c:pt>
                <c:pt idx="143" formatCode="_([$€-2]\ * #,##0.00_);_([$€-2]\ * \(#,##0.00\);_([$€-2]\ * &quot;-&quot;??_);_(@_)">
                  <c:v>1514.7</c:v>
                </c:pt>
                <c:pt idx="144" formatCode="_([$€-2]\ * #,##0.00_);_([$€-2]\ * \(#,##0.00\);_([$€-2]\ * &quot;-&quot;??_);_(@_)">
                  <c:v>1722.52</c:v>
                </c:pt>
                <c:pt idx="145" formatCode="_([$€-2]\ * #,##0.00_);_([$€-2]\ * \(#,##0.00\);_([$€-2]\ * &quot;-&quot;??_);_(@_)">
                  <c:v>1521.35</c:v>
                </c:pt>
                <c:pt idx="146" formatCode="_([$€-2]\ * #,##0.00_);_([$€-2]\ * \(#,##0.00\);_([$€-2]\ * &quot;-&quot;??_);_(@_)">
                  <c:v>1506.81</c:v>
                </c:pt>
                <c:pt idx="147" formatCode="_([$€-2]\ * #,##0.00_);_([$€-2]\ * \(#,##0.00\);_([$€-2]\ * &quot;-&quot;??_);_(@_)">
                  <c:v>1359.32</c:v>
                </c:pt>
                <c:pt idx="148" formatCode="_([$€-2]\ * #,##0.00_);_([$€-2]\ * \(#,##0.00\);_([$€-2]\ * &quot;-&quot;??_);_(@_)">
                  <c:v>1593.65</c:v>
                </c:pt>
                <c:pt idx="149" formatCode="_([$€-2]\ * #,##0.00_);_([$€-2]\ * \(#,##0.00\);_([$€-2]\ * &quot;-&quot;??_);_(@_)">
                  <c:v>1511.82</c:v>
                </c:pt>
                <c:pt idx="150" formatCode="_([$€-2]\ * #,##0.00_);_([$€-2]\ * \(#,##0.00\);_([$€-2]\ * &quot;-&quot;??_);_(@_)">
                  <c:v>1332.59</c:v>
                </c:pt>
                <c:pt idx="151" formatCode="_([$€-2]\ * #,##0.00_);_([$€-2]\ * \(#,##0.00\);_([$€-2]\ * &quot;-&quot;??_);_(@_)">
                  <c:v>1340.35</c:v>
                </c:pt>
                <c:pt idx="152" formatCode="_([$€-2]\ * #,##0.00_);_([$€-2]\ * \(#,##0.00\);_([$€-2]\ * &quot;-&quot;??_);_(@_)">
                  <c:v>1511.64</c:v>
                </c:pt>
                <c:pt idx="153" formatCode="_([$€-2]\ * #,##0.00_);_([$€-2]\ * \(#,##0.00\);_([$€-2]\ * &quot;-&quot;??_);_(@_)">
                  <c:v>1639.74</c:v>
                </c:pt>
                <c:pt idx="154" formatCode="_([$€-2]\ * #,##0.00_);_([$€-2]\ * \(#,##0.00\);_([$€-2]\ * &quot;-&quot;??_);_(@_)">
                  <c:v>1796.86</c:v>
                </c:pt>
                <c:pt idx="155" formatCode="_([$€-2]\ * #,##0.00_);_([$€-2]\ * \(#,##0.00\);_([$€-2]\ * &quot;-&quot;??_);_(@_)">
                  <c:v>1817.15</c:v>
                </c:pt>
                <c:pt idx="156" formatCode="_([$€-2]\ * #,##0.00_);_([$€-2]\ * \(#,##0.00\);_([$€-2]\ * &quot;-&quot;??_);_(@_)">
                  <c:v>1561.92</c:v>
                </c:pt>
                <c:pt idx="157" formatCode="_([$€-2]\ * #,##0.00_);_([$€-2]\ * \(#,##0.00\);_([$€-2]\ * &quot;-&quot;??_);_(@_)">
                  <c:v>1356.48</c:v>
                </c:pt>
                <c:pt idx="158" formatCode="_([$€-2]\ * #,##0.00_);_([$€-2]\ * \(#,##0.00\);_([$€-2]\ * &quot;-&quot;??_);_(@_)">
                  <c:v>1390.79</c:v>
                </c:pt>
                <c:pt idx="159" formatCode="_([$€-2]\ * #,##0.00_);_([$€-2]\ * \(#,##0.00\);_([$€-2]\ * &quot;-&quot;??_);_(@_)">
                  <c:v>1747.28</c:v>
                </c:pt>
                <c:pt idx="160" formatCode="_([$€-2]\ * #,##0.00_);_([$€-2]\ * \(#,##0.00\);_([$€-2]\ * &quot;-&quot;??_);_(@_)">
                  <c:v>1592.19</c:v>
                </c:pt>
                <c:pt idx="161" formatCode="_([$€-2]\ * #,##0.00_);_([$€-2]\ * \(#,##0.00\);_([$€-2]\ * &quot;-&quot;??_);_(@_)">
                  <c:v>1710.2</c:v>
                </c:pt>
                <c:pt idx="162" formatCode="_([$€-2]\ * #,##0.00_);_([$€-2]\ * \(#,##0.00\);_([$€-2]\ * &quot;-&quot;??_);_(@_)">
                  <c:v>1823.33</c:v>
                </c:pt>
                <c:pt idx="163" formatCode="_([$€-2]\ * #,##0.00_);_([$€-2]\ * \(#,##0.00\);_([$€-2]\ * &quot;-&quot;??_);_(@_)">
                  <c:v>1604.54</c:v>
                </c:pt>
                <c:pt idx="164" formatCode="_([$€-2]\ * #,##0.00_);_([$€-2]\ * \(#,##0.00\);_([$€-2]\ * &quot;-&quot;??_);_(@_)">
                  <c:v>1292.12</c:v>
                </c:pt>
                <c:pt idx="165" formatCode="_([$€-2]\ * #,##0.00_);_([$€-2]\ * \(#,##0.00\);_([$€-2]\ * &quot;-&quot;??_);_(@_)">
                  <c:v>1217.72</c:v>
                </c:pt>
                <c:pt idx="166" formatCode="_([$€-2]\ * #,##0.00_);_([$€-2]\ * \(#,##0.00\);_([$€-2]\ * &quot;-&quot;??_);_(@_)">
                  <c:v>1499.88</c:v>
                </c:pt>
                <c:pt idx="167" formatCode="_([$€-2]\ * #,##0.00_);_([$€-2]\ * \(#,##0.00\);_([$€-2]\ * &quot;-&quot;??_);_(@_)">
                  <c:v>1658.87</c:v>
                </c:pt>
                <c:pt idx="168" formatCode="_([$€-2]\ * #,##0.00_);_([$€-2]\ * \(#,##0.00\);_([$€-2]\ * &quot;-&quot;??_);_(@_)">
                  <c:v>1592.83</c:v>
                </c:pt>
                <c:pt idx="169" formatCode="_([$€-2]\ * #,##0.00_);_([$€-2]\ * \(#,##0.00\);_([$€-2]\ * &quot;-&quot;??_);_(@_)">
                  <c:v>1584.6</c:v>
                </c:pt>
                <c:pt idx="170" formatCode="_([$€-2]\ * #,##0.00_);_([$€-2]\ * \(#,##0.00\);_([$€-2]\ * &quot;-&quot;??_);_(@_)">
                  <c:v>1583.78</c:v>
                </c:pt>
                <c:pt idx="171" formatCode="_([$€-2]\ * #,##0.00_);_([$€-2]\ * \(#,##0.00\);_([$€-2]\ * &quot;-&quot;??_);_(@_)">
                  <c:v>1414.94</c:v>
                </c:pt>
                <c:pt idx="172" formatCode="_([$€-2]\ * #,##0.00_);_([$€-2]\ * \(#,##0.00\);_([$€-2]\ * &quot;-&quot;??_);_(@_)">
                  <c:v>1343.3</c:v>
                </c:pt>
                <c:pt idx="173" formatCode="_([$€-2]\ * #,##0.00_);_([$€-2]\ * \(#,##0.00\);_([$€-2]\ * &quot;-&quot;??_);_(@_)">
                  <c:v>1657.03</c:v>
                </c:pt>
                <c:pt idx="174" formatCode="_([$€-2]\ * #,##0.00_);_([$€-2]\ * \(#,##0.00\);_([$€-2]\ * &quot;-&quot;??_);_(@_)">
                  <c:v>1595.79</c:v>
                </c:pt>
                <c:pt idx="175" formatCode="_([$€-2]\ * #,##0.00_);_([$€-2]\ * \(#,##0.00\);_([$€-2]\ * &quot;-&quot;??_);_(@_)">
                  <c:v>1610.3</c:v>
                </c:pt>
                <c:pt idx="176" formatCode="_([$€-2]\ * #,##0.00_);_([$€-2]\ * \(#,##0.00\);_([$€-2]\ * &quot;-&quot;??_);_(@_)">
                  <c:v>1794.07</c:v>
                </c:pt>
                <c:pt idx="177" formatCode="_([$€-2]\ * #,##0.00_);_([$€-2]\ * \(#,##0.00\);_([$€-2]\ * &quot;-&quot;??_);_(@_)">
                  <c:v>1676.99</c:v>
                </c:pt>
                <c:pt idx="178" formatCode="_([$€-2]\ * #,##0.00_);_([$€-2]\ * \(#,##0.00\);_([$€-2]\ * &quot;-&quot;??_);_(@_)">
                  <c:v>1441.32</c:v>
                </c:pt>
                <c:pt idx="179" formatCode="_([$€-2]\ * #,##0.00_);_([$€-2]\ * \(#,##0.00\);_([$€-2]\ * &quot;-&quot;??_);_(@_)">
                  <c:v>1424.48</c:v>
                </c:pt>
                <c:pt idx="180" formatCode="_([$€-2]\ * #,##0.00_);_([$€-2]\ * \(#,##0.00\);_([$€-2]\ * &quot;-&quot;??_);_(@_)">
                  <c:v>1644.15</c:v>
                </c:pt>
                <c:pt idx="181" formatCode="_([$€-2]\ * #,##0.00_);_([$€-2]\ * \(#,##0.00\);_([$€-2]\ * &quot;-&quot;??_);_(@_)">
                  <c:v>1628.39</c:v>
                </c:pt>
                <c:pt idx="182" formatCode="_([$€-2]\ * #,##0.00_);_([$€-2]\ * \(#,##0.00\);_([$€-2]\ * &quot;-&quot;??_);_(@_)">
                  <c:v>1742.85</c:v>
                </c:pt>
                <c:pt idx="183" formatCode="_([$€-2]\ * #,##0.00_);_([$€-2]\ * \(#,##0.00\);_([$€-2]\ * &quot;-&quot;??_);_(@_)">
                  <c:v>1634.28</c:v>
                </c:pt>
                <c:pt idx="184" formatCode="_([$€-2]\ * #,##0.00_);_([$€-2]\ * \(#,##0.00\);_([$€-2]\ * &quot;-&quot;??_);_(@_)">
                  <c:v>1607.53</c:v>
                </c:pt>
                <c:pt idx="185" formatCode="_([$€-2]\ * #,##0.00_);_([$€-2]\ * \(#,##0.00\);_([$€-2]\ * &quot;-&quot;??_);_(@_)">
                  <c:v>1336.35</c:v>
                </c:pt>
                <c:pt idx="186" formatCode="_([$€-2]\ * #,##0.00_);_([$€-2]\ * \(#,##0.00\);_([$€-2]\ * &quot;-&quot;??_);_(@_)">
                  <c:v>1301.65</c:v>
                </c:pt>
                <c:pt idx="187" formatCode="_([$€-2]\ * #,##0.00_);_([$€-2]\ * \(#,##0.00\);_([$€-2]\ * &quot;-&quot;??_);_(@_)">
                  <c:v>1638.27</c:v>
                </c:pt>
                <c:pt idx="188" formatCode="_([$€-2]\ * #,##0.00_);_([$€-2]\ * \(#,##0.00\);_([$€-2]\ * &quot;-&quot;??_);_(@_)">
                  <c:v>1567.94</c:v>
                </c:pt>
                <c:pt idx="189" formatCode="_([$€-2]\ * #,##0.00_);_([$€-2]\ * \(#,##0.00\);_([$€-2]\ * &quot;-&quot;??_);_(@_)">
                  <c:v>1583.91</c:v>
                </c:pt>
                <c:pt idx="190" formatCode="_([$€-2]\ * #,##0.00_);_([$€-2]\ * \(#,##0.00\);_([$€-2]\ * &quot;-&quot;??_);_(@_)">
                  <c:v>1487.65</c:v>
                </c:pt>
                <c:pt idx="191" formatCode="_([$€-2]\ * #,##0.00_);_([$€-2]\ * \(#,##0.00\);_([$€-2]\ * &quot;-&quot;??_);_(@_)">
                  <c:v>1488.3</c:v>
                </c:pt>
                <c:pt idx="192" formatCode="_([$€-2]\ * #,##0.00_);_([$€-2]\ * \(#,##0.00\);_([$€-2]\ * &quot;-&quot;??_);_(@_)">
                  <c:v>1253.78</c:v>
                </c:pt>
                <c:pt idx="193" formatCode="_([$€-2]\ * #,##0.00_);_([$€-2]\ * \(#,##0.00\);_([$€-2]\ * &quot;-&quot;??_);_(@_)">
                  <c:v>1230.1</c:v>
                </c:pt>
                <c:pt idx="194" formatCode="_([$€-2]\ * #,##0.00_);_([$€-2]\ * \(#,##0.00\);_([$€-2]\ * &quot;-&quot;??_);_(@_)">
                  <c:v>1474.86</c:v>
                </c:pt>
                <c:pt idx="195" formatCode="_([$€-2]\ * #,##0.00_);_([$€-2]\ * \(#,##0.00\);_([$€-2]\ * &quot;-&quot;??_);_(@_)">
                  <c:v>1568.65</c:v>
                </c:pt>
                <c:pt idx="196" formatCode="_([$€-2]\ * #,##0.00_);_([$€-2]\ * \(#,##0.00\);_([$€-2]\ * &quot;-&quot;??_);_(@_)">
                  <c:v>1401.97</c:v>
                </c:pt>
                <c:pt idx="197" formatCode="_([$€-2]\ * #,##0.00_);_([$€-2]\ * \(#,##0.00\);_([$€-2]\ * &quot;-&quot;??_);_(@_)">
                  <c:v>1357.49</c:v>
                </c:pt>
                <c:pt idx="198" formatCode="_([$€-2]\ * #,##0.00_);_([$€-2]\ * \(#,##0.00\);_([$€-2]\ * &quot;-&quot;??_);_(@_)">
                  <c:v>1272.97</c:v>
                </c:pt>
                <c:pt idx="199" formatCode="_([$€-2]\ * #,##0.00_);_([$€-2]\ * \(#,##0.00\);_([$€-2]\ * &quot;-&quot;??_);_(@_)">
                  <c:v>1115.2</c:v>
                </c:pt>
                <c:pt idx="200" formatCode="_([$€-2]\ * #,##0.00_);_([$€-2]\ * \(#,##0.00\);_([$€-2]\ * &quot;-&quot;??_);_(@_)">
                  <c:v>1145.32</c:v>
                </c:pt>
                <c:pt idx="201" formatCode="_([$€-2]\ * #,##0.00_);_([$€-2]\ * \(#,##0.00\);_([$€-2]\ * &quot;-&quot;??_);_(@_)">
                  <c:v>1363.13</c:v>
                </c:pt>
                <c:pt idx="202" formatCode="_([$€-2]\ * #,##0.00_);_([$€-2]\ * \(#,##0.00\);_([$€-2]\ * &quot;-&quot;??_);_(@_)">
                  <c:v>1294.69</c:v>
                </c:pt>
                <c:pt idx="203" formatCode="_([$€-2]\ * #,##0.00_);_([$€-2]\ * \(#,##0.00\);_([$€-2]\ * &quot;-&quot;??_);_(@_)">
                  <c:v>1355.66</c:v>
                </c:pt>
                <c:pt idx="204" formatCode="_([$€-2]\ * #,##0.00_);_([$€-2]\ * \(#,##0.00\);_([$€-2]\ * &quot;-&quot;??_);_(@_)">
                  <c:v>1410.94</c:v>
                </c:pt>
                <c:pt idx="205" formatCode="_([$€-2]\ * #,##0.00_);_([$€-2]\ * \(#,##0.00\);_([$€-2]\ * &quot;-&quot;??_);_(@_)">
                  <c:v>1407.46</c:v>
                </c:pt>
                <c:pt idx="206" formatCode="_([$€-2]\ * #,##0.00_);_([$€-2]\ * \(#,##0.00\);_([$€-2]\ * &quot;-&quot;??_);_(@_)">
                  <c:v>1233.48</c:v>
                </c:pt>
                <c:pt idx="207" formatCode="_([$€-2]\ * #,##0.00_);_([$€-2]\ * \(#,##0.00\);_([$€-2]\ * &quot;-&quot;??_);_(@_)">
                  <c:v>1165.44</c:v>
                </c:pt>
                <c:pt idx="208" formatCode="_([$€-2]\ * #,##0.00_);_([$€-2]\ * \(#,##0.00\);_([$€-2]\ * &quot;-&quot;??_);_(@_)">
                  <c:v>1441.89</c:v>
                </c:pt>
                <c:pt idx="209" formatCode="_([$€-2]\ * #,##0.00_);_([$€-2]\ * \(#,##0.00\);_([$€-2]\ * &quot;-&quot;??_);_(@_)">
                  <c:v>1463.4</c:v>
                </c:pt>
                <c:pt idx="210" formatCode="_([$€-2]\ * #,##0.00_);_([$€-2]\ * \(#,##0.00\);_([$€-2]\ * &quot;-&quot;??_);_(@_)">
                  <c:v>1396.96</c:v>
                </c:pt>
                <c:pt idx="211" formatCode="_([$€-2]\ * #,##0.00_);_([$€-2]\ * \(#,##0.00\);_([$€-2]\ * &quot;-&quot;??_);_(@_)">
                  <c:v>1450.59</c:v>
                </c:pt>
                <c:pt idx="212" formatCode="_([$€-2]\ * #,##0.00_);_([$€-2]\ * \(#,##0.00\);_([$€-2]\ * &quot;-&quot;??_);_(@_)">
                  <c:v>1438.85</c:v>
                </c:pt>
                <c:pt idx="213" formatCode="_([$€-2]\ * #,##0.00_);_([$€-2]\ * \(#,##0.00\);_([$€-2]\ * &quot;-&quot;??_);_(@_)">
                  <c:v>1193.76</c:v>
                </c:pt>
                <c:pt idx="214" formatCode="_([$€-2]\ * #,##0.00_);_([$€-2]\ * \(#,##0.00\);_([$€-2]\ * &quot;-&quot;??_);_(@_)">
                  <c:v>1731.96</c:v>
                </c:pt>
                <c:pt idx="215" formatCode="_([$€-2]\ * #,##0.00_);_([$€-2]\ * \(#,##0.00\);_([$€-2]\ * &quot;-&quot;??_);_(@_)">
                  <c:v>1952.46</c:v>
                </c:pt>
                <c:pt idx="216" formatCode="_([$€-2]\ * #,##0.00_);_([$€-2]\ * \(#,##0.00\);_([$€-2]\ * &quot;-&quot;??_);_(@_)">
                  <c:v>1444.22</c:v>
                </c:pt>
                <c:pt idx="217" formatCode="_([$€-2]\ * #,##0.00_);_([$€-2]\ * \(#,##0.00\);_([$€-2]\ * &quot;-&quot;??_);_(@_)">
                  <c:v>1526.57</c:v>
                </c:pt>
                <c:pt idx="218" formatCode="_([$€-2]\ * #,##0.00_);_([$€-2]\ * \(#,##0.00\);_([$€-2]\ * &quot;-&quot;??_);_(@_)">
                  <c:v>1426.64</c:v>
                </c:pt>
                <c:pt idx="219" formatCode="_([$€-2]\ * #,##0.00_);_([$€-2]\ * \(#,##0.00\);_([$€-2]\ * &quot;-&quot;??_);_(@_)">
                  <c:v>1328.41</c:v>
                </c:pt>
                <c:pt idx="220" formatCode="_([$€-2]\ * #,##0.00_);_([$€-2]\ * \(#,##0.00\);_([$€-2]\ * &quot;-&quot;??_);_(@_)">
                  <c:v>1150.48</c:v>
                </c:pt>
                <c:pt idx="221" formatCode="_([$€-2]\ * #,##0.00_);_([$€-2]\ * \(#,##0.00\);_([$€-2]\ * &quot;-&quot;??_);_(@_)">
                  <c:v>1123.53</c:v>
                </c:pt>
                <c:pt idx="222" formatCode="_([$€-2]\ * #,##0.00_);_([$€-2]\ * \(#,##0.00\);_([$€-2]\ * &quot;-&quot;??_);_(@_)">
                  <c:v>1394.22</c:v>
                </c:pt>
                <c:pt idx="223" formatCode="_([$€-2]\ * #,##0.00_);_([$€-2]\ * \(#,##0.00\);_([$€-2]\ * &quot;-&quot;??_);_(@_)">
                  <c:v>1369.55</c:v>
                </c:pt>
                <c:pt idx="224" formatCode="_([$€-2]\ * #,##0.00_);_([$€-2]\ * \(#,##0.00\);_([$€-2]\ * &quot;-&quot;??_);_(@_)">
                  <c:v>1356.66</c:v>
                </c:pt>
                <c:pt idx="225" formatCode="_([$€-2]\ * #,##0.00_);_([$€-2]\ * \(#,##0.00\);_([$€-2]\ * &quot;-&quot;??_);_(@_)">
                  <c:v>1397.97</c:v>
                </c:pt>
                <c:pt idx="226" formatCode="_([$€-2]\ * #,##0.00_);_([$€-2]\ * \(#,##0.00\);_([$€-2]\ * &quot;-&quot;??_);_(@_)">
                  <c:v>1228.05</c:v>
                </c:pt>
                <c:pt idx="227" formatCode="_([$€-2]\ * #,##0.00_);_([$€-2]\ * \(#,##0.00\);_([$€-2]\ * &quot;-&quot;??_);_(@_)">
                  <c:v>1004.66</c:v>
                </c:pt>
                <c:pt idx="228" formatCode="_([$€-2]\ * #,##0.00_);_([$€-2]\ * \(#,##0.00\);_([$€-2]\ * &quot;-&quot;??_);_(@_)">
                  <c:v>978.1</c:v>
                </c:pt>
                <c:pt idx="229" formatCode="_([$€-2]\ * #,##0.00_);_([$€-2]\ * \(#,##0.00\);_([$€-2]\ * &quot;-&quot;??_);_(@_)">
                  <c:v>1269.93</c:v>
                </c:pt>
                <c:pt idx="230" formatCode="_([$€-2]\ * #,##0.00_);_([$€-2]\ * \(#,##0.00\);_([$€-2]\ * &quot;-&quot;??_);_(@_)">
                  <c:v>1253.96</c:v>
                </c:pt>
                <c:pt idx="231" formatCode="_([$€-2]\ * #,##0.00_);_([$€-2]\ * \(#,##0.00\);_([$€-2]\ * &quot;-&quot;??_);_(@_)">
                  <c:v>1361.84</c:v>
                </c:pt>
                <c:pt idx="232" formatCode="_([$€-2]\ * #,##0.00_);_([$€-2]\ * \(#,##0.00\);_([$€-2]\ * &quot;-&quot;??_);_(@_)">
                  <c:v>1271.55</c:v>
                </c:pt>
                <c:pt idx="233" formatCode="_([$€-2]\ * #,##0.00_);_([$€-2]\ * \(#,##0.00\);_([$€-2]\ * &quot;-&quot;??_);_(@_)">
                  <c:v>1168.69</c:v>
                </c:pt>
                <c:pt idx="234" formatCode="_([$€-2]\ * #,##0.00_);_([$€-2]\ * \(#,##0.00\);_([$€-2]\ * &quot;-&quot;??_);_(@_)">
                  <c:v>988.91</c:v>
                </c:pt>
                <c:pt idx="235" formatCode="_([$€-2]\ * #,##0.00_);_([$€-2]\ * \(#,##0.00\);_([$€-2]\ * &quot;-&quot;??_);_(@_)">
                  <c:v>960.2</c:v>
                </c:pt>
                <c:pt idx="236" formatCode="_([$€-2]\ * #,##0.00_);_([$€-2]\ * \(#,##0.00\);_([$€-2]\ * &quot;-&quot;??_);_(@_)">
                  <c:v>1317.92</c:v>
                </c:pt>
                <c:pt idx="237" formatCode="_([$€-2]\ * #,##0.00_);_([$€-2]\ * \(#,##0.00\);_([$€-2]\ * &quot;-&quot;??_);_(@_)">
                  <c:v>1335.79</c:v>
                </c:pt>
                <c:pt idx="238" formatCode="_([$€-2]\ * #,##0.00_);_([$€-2]\ * \(#,##0.00\);_([$€-2]\ * &quot;-&quot;??_);_(@_)">
                  <c:v>1356.5</c:v>
                </c:pt>
                <c:pt idx="239" formatCode="_([$€-2]\ * #,##0.00_);_([$€-2]\ * \(#,##0.00\);_([$€-2]\ * &quot;-&quot;??_);_(@_)">
                  <c:v>1303.19</c:v>
                </c:pt>
                <c:pt idx="240" formatCode="_([$€-2]\ * #,##0.00_);_([$€-2]\ * \(#,##0.00\);_([$€-2]\ * &quot;-&quot;??_);_(@_)">
                  <c:v>1231.26</c:v>
                </c:pt>
                <c:pt idx="241" formatCode="_([$€-2]\ * #,##0.00_);_([$€-2]\ * \(#,##0.00\);_([$€-2]\ * &quot;-&quot;??_);_(@_)">
                  <c:v>1193.79</c:v>
                </c:pt>
                <c:pt idx="242" formatCode="_([$€-2]\ * #,##0.00_);_([$€-2]\ * \(#,##0.00\);_([$€-2]\ * &quot;-&quot;??_);_(@_)">
                  <c:v>1082.79</c:v>
                </c:pt>
                <c:pt idx="243" formatCode="_([$€-2]\ * #,##0.00_);_([$€-2]\ * \(#,##0.00\);_([$€-2]\ * &quot;-&quot;??_);_(@_)">
                  <c:v>1306.38</c:v>
                </c:pt>
                <c:pt idx="244" formatCode="_([$€-2]\ * #,##0.00_);_([$€-2]\ * \(#,##0.00\);_([$€-2]\ * &quot;-&quot;??_);_(@_)">
                  <c:v>1332.22</c:v>
                </c:pt>
                <c:pt idx="245" formatCode="_([$€-2]\ * #,##0.00_);_([$€-2]\ * \(#,##0.00\);_([$€-2]\ * &quot;-&quot;??_);_(@_)">
                  <c:v>1363.11</c:v>
                </c:pt>
                <c:pt idx="246" formatCode="_([$€-2]\ * #,##0.00_);_([$€-2]\ * \(#,##0.00\);_([$€-2]\ * &quot;-&quot;??_);_(@_)">
                  <c:v>1531.17</c:v>
                </c:pt>
                <c:pt idx="247" formatCode="_([$€-2]\ * #,##0.00_);_([$€-2]\ * \(#,##0.00\);_([$€-2]\ * &quot;-&quot;??_);_(@_)">
                  <c:v>1449.18</c:v>
                </c:pt>
                <c:pt idx="248" formatCode="_([$€-2]\ * #,##0.00_);_([$€-2]\ * \(#,##0.00\);_([$€-2]\ * &quot;-&quot;??_);_(@_)">
                  <c:v>1358.48</c:v>
                </c:pt>
                <c:pt idx="249" formatCode="_([$€-2]\ * #,##0.00_);_([$€-2]\ * \(#,##0.00\);_([$€-2]\ * &quot;-&quot;??_);_(@_)">
                  <c:v>1180.85</c:v>
                </c:pt>
                <c:pt idx="250" formatCode="_([$€-2]\ * #,##0.00_);_([$€-2]\ * \(#,##0.00\);_([$€-2]\ * &quot;-&quot;??_);_(@_)">
                  <c:v>1367.3</c:v>
                </c:pt>
                <c:pt idx="251" formatCode="_([$€-2]\ * #,##0.00_);_([$€-2]\ * \(#,##0.00\);_([$€-2]\ * &quot;-&quot;??_);_(@_)">
                  <c:v>1505.42</c:v>
                </c:pt>
                <c:pt idx="252" formatCode="_([$€-2]\ * #,##0.00_);_([$€-2]\ * \(#,##0.00\);_([$€-2]\ * &quot;-&quot;??_);_(@_)">
                  <c:v>1466.28</c:v>
                </c:pt>
                <c:pt idx="253" formatCode="_([$€-2]\ * #,##0.00_);_([$€-2]\ * \(#,##0.00\);_([$€-2]\ * &quot;-&quot;??_);_(@_)">
                  <c:v>1490.46</c:v>
                </c:pt>
                <c:pt idx="254" formatCode="_([$€-2]\ * #,##0.00_);_([$€-2]\ * \(#,##0.00\);_([$€-2]\ * &quot;-&quot;??_);_(@_)">
                  <c:v>1372.1</c:v>
                </c:pt>
                <c:pt idx="255" formatCode="_([$€-2]\ * #,##0.00_);_([$€-2]\ * \(#,##0.00\);_([$€-2]\ * &quot;-&quot;??_);_(@_)">
                  <c:v>1106.01</c:v>
                </c:pt>
                <c:pt idx="256" formatCode="_([$€-2]\ * #,##0.00_);_([$€-2]\ * \(#,##0.00\);_([$€-2]\ * &quot;-&quot;??_);_(@_)">
                  <c:v>1025.27</c:v>
                </c:pt>
                <c:pt idx="257" formatCode="_([$€-2]\ * #,##0.00_);_([$€-2]\ * \(#,##0.00\);_([$€-2]\ * &quot;-&quot;??_);_(@_)">
                  <c:v>1315.21</c:v>
                </c:pt>
                <c:pt idx="258" formatCode="_([$€-2]\ * #,##0.00_);_([$€-2]\ * \(#,##0.00\);_([$€-2]\ * &quot;-&quot;??_);_(@_)">
                  <c:v>1436.53</c:v>
                </c:pt>
                <c:pt idx="259" formatCode="_([$€-2]\ * #,##0.00_);_([$€-2]\ * \(#,##0.00\);_([$€-2]\ * &quot;-&quot;??_);_(@_)">
                  <c:v>1376.79</c:v>
                </c:pt>
                <c:pt idx="260" formatCode="_([$€-2]\ * #,##0.00_);_([$€-2]\ * \(#,##0.00\);_([$€-2]\ * &quot;-&quot;??_);_(@_)">
                  <c:v>2366.55</c:v>
                </c:pt>
                <c:pt idx="261" formatCode="_([$€-2]\ * #,##0.00_);_([$€-2]\ * \(#,##0.00\);_([$€-2]\ * &quot;-&quot;??_);_(@_)">
                  <c:v>1624.91</c:v>
                </c:pt>
                <c:pt idx="262" formatCode="_([$€-2]\ * #,##0.00_);_([$€-2]\ * \(#,##0.00\);_([$€-2]\ * &quot;-&quot;??_);_(@_)">
                  <c:v>1212.2</c:v>
                </c:pt>
                <c:pt idx="263" formatCode="_([$€-2]\ * #,##0.00_);_([$€-2]\ * \(#,##0.00\);_([$€-2]\ * &quot;-&quot;??_);_(@_)">
                  <c:v>1152.84</c:v>
                </c:pt>
                <c:pt idx="264" formatCode="_([$€-2]\ * #,##0.00_);_([$€-2]\ * \(#,##0.00\);_([$€-2]\ * &quot;-&quot;??_);_(@_)">
                  <c:v>1443.94</c:v>
                </c:pt>
                <c:pt idx="265" formatCode="_([$€-2]\ * #,##0.00_);_([$€-2]\ * \(#,##0.00\);_([$€-2]\ * &quot;-&quot;??_);_(@_)">
                  <c:v>1419.01</c:v>
                </c:pt>
                <c:pt idx="266" formatCode="_([$€-2]\ * #,##0.00_);_([$€-2]\ * \(#,##0.00\);_([$€-2]\ * &quot;-&quot;??_);_(@_)">
                  <c:v>1331.06</c:v>
                </c:pt>
                <c:pt idx="267" formatCode="_([$€-2]\ * #,##0.00_);_([$€-2]\ * \(#,##0.00\);_([$€-2]\ * &quot;-&quot;??_);_(@_)">
                  <c:v>1404.19</c:v>
                </c:pt>
                <c:pt idx="268" formatCode="_([$€-2]\ * #,##0.00_);_([$€-2]\ * \(#,##0.00\);_([$€-2]\ * &quot;-&quot;??_);_(@_)">
                  <c:v>1304.8</c:v>
                </c:pt>
                <c:pt idx="269" formatCode="_([$€-2]\ * #,##0.00_);_([$€-2]\ * \(#,##0.00\);_([$€-2]\ * &quot;-&quot;??_);_(@_)">
                  <c:v>1382.19</c:v>
                </c:pt>
                <c:pt idx="270" formatCode="_([$€-2]\ * #,##0.00_);_([$€-2]\ * \(#,##0.00\);_([$€-2]\ * &quot;-&quot;??_);_(@_)">
                  <c:v>1305.98</c:v>
                </c:pt>
                <c:pt idx="271" formatCode="_([$€-2]\ * #,##0.00_);_([$€-2]\ * \(#,##0.00\);_([$€-2]\ * &quot;-&quot;??_);_(@_)">
                  <c:v>1506.57</c:v>
                </c:pt>
                <c:pt idx="272" formatCode="_([$€-2]\ * #,##0.00_);_([$€-2]\ * \(#,##0.00\);_([$€-2]\ * &quot;-&quot;??_);_(@_)">
                  <c:v>1459.7</c:v>
                </c:pt>
                <c:pt idx="273" formatCode="_([$€-2]\ * #,##0.00_);_([$€-2]\ * \(#,##0.00\);_([$€-2]\ * &quot;-&quot;??_);_(@_)">
                  <c:v>1516.71</c:v>
                </c:pt>
                <c:pt idx="274" formatCode="_([$€-2]\ * #,##0.00_);_([$€-2]\ * \(#,##0.00\);_([$€-2]\ * &quot;-&quot;??_);_(@_)">
                  <c:v>1450.41</c:v>
                </c:pt>
                <c:pt idx="275" formatCode="_([$€-2]\ * #,##0.00_);_([$€-2]\ * \(#,##0.00\);_([$€-2]\ * &quot;-&quot;??_);_(@_)">
                  <c:v>1371.47</c:v>
                </c:pt>
                <c:pt idx="276" formatCode="_([$€-2]\ * #,##0.00_);_([$€-2]\ * \(#,##0.00\);_([$€-2]\ * &quot;-&quot;??_);_(@_)">
                  <c:v>1219.46</c:v>
                </c:pt>
                <c:pt idx="277" formatCode="_([$€-2]\ * #,##0.00_);_([$€-2]\ * \(#,##0.00\);_([$€-2]\ * &quot;-&quot;??_);_(@_)">
                  <c:v>1071.48</c:v>
                </c:pt>
                <c:pt idx="278" formatCode="_([$€-2]\ * #,##0.00_);_([$€-2]\ * \(#,##0.00\);_([$€-2]\ * &quot;-&quot;??_);_(@_)">
                  <c:v>1277.63</c:v>
                </c:pt>
                <c:pt idx="279" formatCode="_([$€-2]\ * #,##0.00_);_([$€-2]\ * \(#,##0.00\);_([$€-2]\ * &quot;-&quot;??_);_(@_)">
                  <c:v>1326.28</c:v>
                </c:pt>
                <c:pt idx="280" formatCode="_([$€-2]\ * #,##0.00_);_([$€-2]\ * \(#,##0.00\);_([$€-2]\ * &quot;-&quot;??_);_(@_)">
                  <c:v>1453.01</c:v>
                </c:pt>
                <c:pt idx="281" formatCode="_([$€-2]\ * #,##0.00_);_([$€-2]\ * \(#,##0.00\);_([$€-2]\ * &quot;-&quot;??_);_(@_)">
                  <c:v>1363.85</c:v>
                </c:pt>
                <c:pt idx="282" formatCode="_([$€-2]\ * #,##0.00_);_([$€-2]\ * \(#,##0.00\);_([$€-2]\ * &quot;-&quot;??_);_(@_)">
                  <c:v>1322.77</c:v>
                </c:pt>
                <c:pt idx="283" formatCode="_([$€-2]\ * #,##0.00_);_([$€-2]\ * \(#,##0.00\);_([$€-2]\ * &quot;-&quot;??_);_(@_)">
                  <c:v>1184.25</c:v>
                </c:pt>
                <c:pt idx="284" formatCode="_([$€-2]\ * #,##0.00_);_([$€-2]\ * \(#,##0.00\);_([$€-2]\ * &quot;-&quot;??_);_(@_)">
                  <c:v>1178.77</c:v>
                </c:pt>
                <c:pt idx="285" formatCode="_([$€-2]\ * #,##0.00_);_([$€-2]\ * \(#,##0.00\);_([$€-2]\ * &quot;-&quot;??_);_(@_)">
                  <c:v>1451.04</c:v>
                </c:pt>
                <c:pt idx="286" formatCode="_([$€-2]\ * #,##0.00_);_([$€-2]\ * \(#,##0.00\);_([$€-2]\ * &quot;-&quot;??_);_(@_)">
                  <c:v>1374.19</c:v>
                </c:pt>
                <c:pt idx="287" formatCode="_([$€-2]\ * #,##0.00_);_([$€-2]\ * \(#,##0.00\);_([$€-2]\ * &quot;-&quot;??_);_(@_)">
                  <c:v>1230.9</c:v>
                </c:pt>
                <c:pt idx="288" formatCode="_([$€-2]\ * #,##0.00_);_([$€-2]\ * \(#,##0.00\);_([$€-2]\ * &quot;-&quot;??_);_(@_)">
                  <c:v>1177.09</c:v>
                </c:pt>
                <c:pt idx="289" formatCode="_([$€-2]\ * #,##0.00_);_([$€-2]\ * \(#,##0.00\);_([$€-2]\ * &quot;-&quot;??_);_(@_)">
                  <c:v>1132.83</c:v>
                </c:pt>
                <c:pt idx="290" formatCode="_([$€-2]\ * #,##0.00_);_([$€-2]\ * \(#,##0.00\);_([$€-2]\ * &quot;-&quot;??_);_(@_)">
                  <c:v>1049.5</c:v>
                </c:pt>
                <c:pt idx="291" formatCode="_([$€-2]\ * #,##0.00_);_([$€-2]\ * \(#,##0.00\);_([$€-2]\ * &quot;-&quot;??_);_(@_)">
                  <c:v>1074.04</c:v>
                </c:pt>
                <c:pt idx="292" formatCode="_([$€-2]\ * #,##0.00_);_([$€-2]\ * \(#,##0.00\);_([$€-2]\ * &quot;-&quot;??_);_(@_)">
                  <c:v>1225.7</c:v>
                </c:pt>
                <c:pt idx="293" formatCode="_([$€-2]\ * #,##0.00_);_([$€-2]\ * \(#,##0.00\);_([$€-2]\ * &quot;-&quot;??_);_(@_)">
                  <c:v>1468.08</c:v>
                </c:pt>
                <c:pt idx="294" formatCode="_([$€-2]\ * #,##0.00_);_([$€-2]\ * \(#,##0.00\);_([$€-2]\ * &quot;-&quot;??_);_(@_)">
                  <c:v>1419.55</c:v>
                </c:pt>
                <c:pt idx="295" formatCode="_([$€-2]\ * #,##0.00_);_([$€-2]\ * \(#,##0.00\);_([$€-2]\ * &quot;-&quot;??_);_(@_)">
                  <c:v>1309.9</c:v>
                </c:pt>
                <c:pt idx="296" formatCode="_([$€-2]\ * #,##0.00_);_([$€-2]\ * \(#,##0.00\);_([$€-2]\ * &quot;-&quot;??_);_(@_)">
                  <c:v>1259.94</c:v>
                </c:pt>
                <c:pt idx="297" formatCode="_([$€-2]\ * #,##0.00_);_([$€-2]\ * \(#,##0.00\);_([$€-2]\ * &quot;-&quot;??_);_(@_)">
                  <c:v>1090.58</c:v>
                </c:pt>
                <c:pt idx="298" formatCode="_([$€-2]\ * #,##0.00_);_([$€-2]\ * \(#,##0.00\);_([$€-2]\ * &quot;-&quot;??_);_(@_)">
                  <c:v>1061.19</c:v>
                </c:pt>
                <c:pt idx="299" formatCode="_([$€-2]\ * #,##0.00_);_([$€-2]\ * \(#,##0.00\);_([$€-2]\ * &quot;-&quot;??_);_(@_)">
                  <c:v>1291.01</c:v>
                </c:pt>
                <c:pt idx="300" formatCode="_([$€-2]\ * #,##0.00_);_([$€-2]\ * \(#,##0.00\);_([$€-2]\ * &quot;-&quot;??_);_(@_)">
                  <c:v>1221.95</c:v>
                </c:pt>
                <c:pt idx="301" formatCode="_([$€-2]\ * #,##0.00_);_([$€-2]\ * \(#,##0.00\);_([$€-2]\ * &quot;-&quot;??_);_(@_)">
                  <c:v>1260.22</c:v>
                </c:pt>
                <c:pt idx="302" formatCode="_([$€-2]\ * #,##0.00_);_([$€-2]\ * \(#,##0.00\);_([$€-2]\ * &quot;-&quot;??_);_(@_)">
                  <c:v>1237.27</c:v>
                </c:pt>
                <c:pt idx="303" formatCode="_([$€-2]\ * #,##0.00_);_([$€-2]\ * \(#,##0.00\);_([$€-2]\ * &quot;-&quot;??_);_(@_)">
                  <c:v>1171.37</c:v>
                </c:pt>
                <c:pt idx="304" formatCode="_([$€-2]\ * #,##0.00_);_([$€-2]\ * \(#,##0.00\);_([$€-2]\ * &quot;-&quot;??_);_(@_)">
                  <c:v>1006.97</c:v>
                </c:pt>
                <c:pt idx="305" formatCode="_([$€-2]\ * #,##0.00_);_([$€-2]\ * \(#,##0.00\);_([$€-2]\ * &quot;-&quot;??_);_(@_)">
                  <c:v>1013.77</c:v>
                </c:pt>
                <c:pt idx="306" formatCode="_([$€-2]\ * #,##0.00_);_([$€-2]\ * \(#,##0.00\);_([$€-2]\ * &quot;-&quot;??_);_(@_)">
                  <c:v>1157.17</c:v>
                </c:pt>
                <c:pt idx="307" formatCode="_([$€-2]\ * #,##0.00_);_([$€-2]\ * \(#,##0.00\);_([$€-2]\ * &quot;-&quot;??_);_(@_)">
                  <c:v>1251.16</c:v>
                </c:pt>
                <c:pt idx="308" formatCode="_([$€-2]\ * #,##0.00_);_([$€-2]\ * \(#,##0.00\);_([$€-2]\ * &quot;-&quot;??_);_(@_)">
                  <c:v>1205.29</c:v>
                </c:pt>
                <c:pt idx="309" formatCode="_([$€-2]\ * #,##0.00_);_([$€-2]\ * \(#,##0.00\);_([$€-2]\ * &quot;-&quot;??_);_(@_)">
                  <c:v>1194.55</c:v>
                </c:pt>
                <c:pt idx="310" formatCode="_([$€-2]\ * #,##0.00_);_([$€-2]\ * \(#,##0.00\);_([$€-2]\ * &quot;-&quot;??_);_(@_)">
                  <c:v>1073.34</c:v>
                </c:pt>
                <c:pt idx="311" formatCode="_([$€-2]\ * #,##0.00_);_([$€-2]\ * \(#,##0.00\);_([$€-2]\ * &quot;-&quot;??_);_(@_)">
                  <c:v>1050.19</c:v>
                </c:pt>
                <c:pt idx="312" formatCode="_([$€-2]\ * #,##0.00_);_([$€-2]\ * \(#,##0.00\);_([$€-2]\ * &quot;-&quot;??_);_(@_)">
                  <c:v>1057.05</c:v>
                </c:pt>
                <c:pt idx="313" formatCode="_([$€-2]\ * #,##0.00_);_([$€-2]\ * \(#,##0.00\);_([$€-2]\ * &quot;-&quot;??_);_(@_)">
                  <c:v>1262.04</c:v>
                </c:pt>
                <c:pt idx="314" formatCode="_([$€-2]\ * #,##0.00_);_([$€-2]\ * \(#,##0.00\);_([$€-2]\ * &quot;-&quot;??_);_(@_)">
                  <c:v>1164.55</c:v>
                </c:pt>
                <c:pt idx="315" formatCode="_([$€-2]\ * #,##0.00_);_([$€-2]\ * \(#,##0.00\);_([$€-2]\ * &quot;-&quot;??_);_(@_)">
                  <c:v>1105.86</c:v>
                </c:pt>
                <c:pt idx="316" formatCode="_([$€-2]\ * #,##0.00_);_([$€-2]\ * \(#,##0.00\);_([$€-2]\ * &quot;-&quot;??_);_(@_)">
                  <c:v>944.91</c:v>
                </c:pt>
                <c:pt idx="317" formatCode="_([$€-2]\ * #,##0.00_);_([$€-2]\ * \(#,##0.00\);_([$€-2]\ * &quot;-&quot;??_);_(@_)">
                  <c:v>991.45</c:v>
                </c:pt>
                <c:pt idx="318" formatCode="_([$€-2]\ * #,##0.00_);_([$€-2]\ * \(#,##0.00\);_([$€-2]\ * &quot;-&quot;??_);_(@_)">
                  <c:v>851.65</c:v>
                </c:pt>
                <c:pt idx="319" formatCode="_([$€-2]\ * #,##0.00_);_([$€-2]\ * \(#,##0.00\);_([$€-2]\ * &quot;-&quot;??_);_(@_)">
                  <c:v>894.4299999999999</c:v>
                </c:pt>
                <c:pt idx="320" formatCode="_([$€-2]\ * #,##0.00_);_([$€-2]\ * \(#,##0.00\);_([$€-2]\ * &quot;-&quot;??_);_(@_)">
                  <c:v>1050.09</c:v>
                </c:pt>
                <c:pt idx="321" formatCode="_([$€-2]\ * #,##0.00_);_([$€-2]\ * \(#,##0.00\);_([$€-2]\ * &quot;-&quot;??_);_(@_)">
                  <c:v>987.04</c:v>
                </c:pt>
                <c:pt idx="322" formatCode="_([$€-2]\ * #,##0.00_);_([$€-2]\ * \(#,##0.00\);_([$€-2]\ * &quot;-&quot;??_);_(@_)">
                  <c:v>1016.3</c:v>
                </c:pt>
                <c:pt idx="323" formatCode="_([$€-2]\ * #,##0.00_);_([$€-2]\ * \(#,##0.00\);_([$€-2]\ * &quot;-&quot;??_);_(@_)">
                  <c:v>1099.96</c:v>
                </c:pt>
                <c:pt idx="324" formatCode="_([$€-2]\ * #,##0.00_);_([$€-2]\ * \(#,##0.00\);_([$€-2]\ * &quot;-&quot;??_);_(@_)">
                  <c:v>1015.24</c:v>
                </c:pt>
                <c:pt idx="325" formatCode="_([$€-2]\ * #,##0.00_);_([$€-2]\ * \(#,##0.00\);_([$€-2]\ * &quot;-&quot;??_);_(@_)">
                  <c:v>885.5</c:v>
                </c:pt>
                <c:pt idx="326" formatCode="_([$€-2]\ * #,##0.00_);_([$€-2]\ * \(#,##0.00\);_([$€-2]\ * &quot;-&quot;??_);_(@_)">
                  <c:v>878.37</c:v>
                </c:pt>
                <c:pt idx="327" formatCode="_([$€-2]\ * #,##0.00_);_([$€-2]\ * \(#,##0.00\);_([$€-2]\ * &quot;-&quot;??_);_(@_)">
                  <c:v>1088.78</c:v>
                </c:pt>
                <c:pt idx="328" formatCode="_([$€-2]\ * #,##0.00_);_([$€-2]\ * \(#,##0.00\);_([$€-2]\ * &quot;-&quot;??_);_(@_)">
                  <c:v>1008.9</c:v>
                </c:pt>
                <c:pt idx="329" formatCode="_([$€-2]\ * #,##0.00_);_([$€-2]\ * \(#,##0.00\);_([$€-2]\ * &quot;-&quot;??_);_(@_)">
                  <c:v>1032.18</c:v>
                </c:pt>
                <c:pt idx="330" formatCode="_([$€-2]\ * #,##0.00_);_([$€-2]\ * \(#,##0.00\);_([$€-2]\ * &quot;-&quot;??_);_(@_)">
                  <c:v>1005.62</c:v>
                </c:pt>
                <c:pt idx="331" formatCode="_([$€-2]\ * #,##0.00_);_([$€-2]\ * \(#,##0.00\);_([$€-2]\ * &quot;-&quot;??_);_(@_)">
                  <c:v>964.39</c:v>
                </c:pt>
                <c:pt idx="332" formatCode="_([$€-2]\ * #,##0.00_);_([$€-2]\ * \(#,##0.00\);_([$€-2]\ * &quot;-&quot;??_);_(@_)">
                  <c:v>828.33</c:v>
                </c:pt>
                <c:pt idx="333" formatCode="_([$€-2]\ * #,##0.00_);_([$€-2]\ * \(#,##0.00\);_([$€-2]\ * &quot;-&quot;??_);_(@_)">
                  <c:v>830.24</c:v>
                </c:pt>
                <c:pt idx="334" formatCode="_([$€-2]\ * #,##0.00_);_([$€-2]\ * \(#,##0.00\);_([$€-2]\ * &quot;-&quot;??_);_(@_)">
                  <c:v>1009.48</c:v>
                </c:pt>
                <c:pt idx="335" formatCode="_([$€-2]\ * #,##0.00_);_([$€-2]\ * \(#,##0.00\);_([$€-2]\ * &quot;-&quot;??_);_(@_)">
                  <c:v>1076.39</c:v>
                </c:pt>
                <c:pt idx="336" formatCode="_([$€-2]\ * #,##0.00_);_([$€-2]\ * \(#,##0.00\);_([$€-2]\ * &quot;-&quot;??_);_(@_)">
                  <c:v>1055.95</c:v>
                </c:pt>
                <c:pt idx="337" formatCode="_([$€-2]\ * #,##0.00_);_([$€-2]\ * \(#,##0.00\);_([$€-2]\ * &quot;-&quot;??_);_(@_)">
                  <c:v>1049.27</c:v>
                </c:pt>
                <c:pt idx="338" formatCode="_([$€-2]\ * #,##0.00_);_([$€-2]\ * \(#,##0.00\);_([$€-2]\ * &quot;-&quot;??_);_(@_)">
                  <c:v>1037.47</c:v>
                </c:pt>
                <c:pt idx="339" formatCode="_([$€-2]\ * #,##0.00_);_([$€-2]\ * \(#,##0.00\);_([$€-2]\ * &quot;-&quot;??_);_(@_)">
                  <c:v>797.24</c:v>
                </c:pt>
                <c:pt idx="340" formatCode="_([$€-2]\ * #,##0.00_);_([$€-2]\ * \(#,##0.00\);_([$€-2]\ * &quot;-&quot;??_);_(@_)">
                  <c:v>773.84</c:v>
                </c:pt>
                <c:pt idx="341" formatCode="_([$€-2]\ * #,##0.00_);_([$€-2]\ * \(#,##0.00\);_([$€-2]\ * &quot;-&quot;??_);_(@_)">
                  <c:v>1028.98</c:v>
                </c:pt>
                <c:pt idx="342" formatCode="_([$€-2]\ * #,##0.00_);_([$€-2]\ * \(#,##0.00\);_([$€-2]\ * &quot;-&quot;??_);_(@_)">
                  <c:v>1018.61</c:v>
                </c:pt>
                <c:pt idx="343" formatCode="_([$€-2]\ * #,##0.00_);_([$€-2]\ * \(#,##0.00\);_([$€-2]\ * &quot;-&quot;??_);_(@_)">
                  <c:v>964.95</c:v>
                </c:pt>
                <c:pt idx="344" formatCode="_([$€-2]\ * #,##0.00_);_([$€-2]\ * \(#,##0.00\);_([$€-2]\ * &quot;-&quot;??_);_(@_)">
                  <c:v>1025.38</c:v>
                </c:pt>
                <c:pt idx="345" formatCode="_([$€-2]\ * #,##0.00_);_([$€-2]\ * \(#,##0.00\);_([$€-2]\ * &quot;-&quot;??_);_(@_)">
                  <c:v>999.8</c:v>
                </c:pt>
                <c:pt idx="346" formatCode="_([$€-2]\ * #,##0.00_);_([$€-2]\ * \(#,##0.00\);_([$€-2]\ * &quot;-&quot;??_);_(@_)">
                  <c:v>949.15</c:v>
                </c:pt>
                <c:pt idx="347" formatCode="_([$€-2]\ * #,##0.00_);_([$€-2]\ * \(#,##0.00\);_([$€-2]\ * &quot;-&quot;??_);_(@_)">
                  <c:v>902.91</c:v>
                </c:pt>
                <c:pt idx="348" formatCode="_([$€-2]\ * #,##0.00_);_([$€-2]\ * \(#,##0.00\);_([$€-2]\ * &quot;-&quot;??_);_(@_)">
                  <c:v>1099.1</c:v>
                </c:pt>
                <c:pt idx="349" formatCode="_([$€-2]\ * #,##0.00_);_([$€-2]\ * \(#,##0.00\);_([$€-2]\ * &quot;-&quot;??_);_(@_)">
                  <c:v>1168.84</c:v>
                </c:pt>
                <c:pt idx="350" formatCode="_([$€-2]\ * #,##0.00_);_([$€-2]\ * \(#,##0.00\);_([$€-2]\ * &quot;-&quot;??_);_(@_)">
                  <c:v>1291.8</c:v>
                </c:pt>
                <c:pt idx="351" formatCode="_([$€-2]\ * #,##0.00_);_([$€-2]\ * \(#,##0.00\);_([$€-2]\ * &quot;-&quot;??_);_(@_)">
                  <c:v>1179.22</c:v>
                </c:pt>
                <c:pt idx="352" formatCode="_([$€-2]\ * #,##0.00_);_([$€-2]\ * \(#,##0.00\);_([$€-2]\ * &quot;-&quot;??_);_(@_)">
                  <c:v>1080.98</c:v>
                </c:pt>
                <c:pt idx="353" formatCode="_([$€-2]\ * #,##0.00_);_([$€-2]\ * \(#,##0.00\);_([$€-2]\ * &quot;-&quot;??_);_(@_)">
                  <c:v>1028.86</c:v>
                </c:pt>
                <c:pt idx="354" formatCode="_([$€-2]\ * #,##0.00_);_([$€-2]\ * \(#,##0.00\);_([$€-2]\ * &quot;-&quot;??_);_(@_)">
                  <c:v>967.3</c:v>
                </c:pt>
                <c:pt idx="355" formatCode="_([$€-2]\ * #,##0.00_);_([$€-2]\ * \(#,##0.00\);_([$€-2]\ * &quot;-&quot;??_);_(@_)">
                  <c:v>1197.34</c:v>
                </c:pt>
                <c:pt idx="356" formatCode="_([$€-2]\ * #,##0.00_);_([$€-2]\ * \(#,##0.00\);_([$€-2]\ * &quot;-&quot;??_);_(@_)">
                  <c:v>1206.09</c:v>
                </c:pt>
                <c:pt idx="357" formatCode="_([$€-2]\ * #,##0.00_);_([$€-2]\ * \(#,##0.00\);_([$€-2]\ * &quot;-&quot;??_);_(@_)">
                  <c:v>1252.36</c:v>
                </c:pt>
                <c:pt idx="358" formatCode="_([$€-2]\ * #,##0.00_);_([$€-2]\ * \(#,##0.00\);_([$€-2]\ * &quot;-&quot;??_);_(@_)">
                  <c:v>1396.34</c:v>
                </c:pt>
                <c:pt idx="359" formatCode="_([$€-2]\ * #,##0.00_);_([$€-2]\ * \(#,##0.00\);_([$€-2]\ * &quot;-&quot;??_);_(@_)">
                  <c:v>1307.86</c:v>
                </c:pt>
                <c:pt idx="360" formatCode="_([$€-2]\ * #,##0.00_);_([$€-2]\ * \(#,##0.00\);_([$€-2]\ * &quot;-&quot;??_);_(@_)">
                  <c:v>1070.36</c:v>
                </c:pt>
                <c:pt idx="361" formatCode="_([$€-2]\ * #,##0.00_);_([$€-2]\ * \(#,##0.00\);_([$€-2]\ * &quot;-&quot;??_);_(@_)">
                  <c:v>1070.12</c:v>
                </c:pt>
                <c:pt idx="362" formatCode="_([$€-2]\ * #,##0.00_);_([$€-2]\ * \(#,##0.00\);_([$€-2]\ * &quot;-&quot;??_);_(@_)">
                  <c:v>1300.31</c:v>
                </c:pt>
                <c:pt idx="363" formatCode="_([$€-2]\ * #,##0.00_);_([$€-2]\ * \(#,##0.00\);_([$€-2]\ * &quot;-&quot;??_);_(@_)">
                  <c:v>1328.98</c:v>
                </c:pt>
                <c:pt idx="364" formatCode="_([$€-2]\ * #,##0.00_);_([$€-2]\ * \(#,##0.00\);_([$€-2]\ * &quot;-&quot;??_);_(@_)">
                  <c:v>1311.46</c:v>
                </c:pt>
                <c:pt idx="365" formatCode="_([$€-2]\ * #,##0.00_);_([$€-2]\ * \(#,##0.00\);_([$€-2]\ * &quot;-&quot;??_);_(@_)">
                  <c:v>1421.91</c:v>
                </c:pt>
                <c:pt idx="366" formatCode="_([$€-2]\ * #,##0.00_);_([$€-2]\ * \(#,##0.00\);_([$€-2]\ * &quot;-&quot;??_);_(@_)">
                  <c:v>1323.48</c:v>
                </c:pt>
                <c:pt idx="367" formatCode="_([$€-2]\ * #,##0.00_);_([$€-2]\ * \(#,##0.00\);_([$€-2]\ * &quot;-&quot;??_);_(@_)">
                  <c:v>1093.11</c:v>
                </c:pt>
                <c:pt idx="368" formatCode="_([$€-2]\ * #,##0.00_);_([$€-2]\ * \(#,##0.00\);_([$€-2]\ * &quot;-&quot;??_);_(@_)">
                  <c:v>995.35</c:v>
                </c:pt>
                <c:pt idx="369" formatCode="_([$€-2]\ * #,##0.00_);_([$€-2]\ * \(#,##0.00\);_([$€-2]\ * &quot;-&quot;??_);_(@_)">
                  <c:v>1124.08</c:v>
                </c:pt>
                <c:pt idx="370" formatCode="_([$€-2]\ * #,##0.00_);_([$€-2]\ * \(#,##0.00\);_([$€-2]\ * &quot;-&quot;??_);_(@_)">
                  <c:v>1351.58</c:v>
                </c:pt>
                <c:pt idx="371" formatCode="_([$€-2]\ * #,##0.00_);_([$€-2]\ * \(#,##0.00\);_([$€-2]\ * &quot;-&quot;??_);_(@_)">
                  <c:v>1334.82</c:v>
                </c:pt>
                <c:pt idx="372" formatCode="_([$€-2]\ * #,##0.00_);_([$€-2]\ * \(#,##0.00\);_([$€-2]\ * &quot;-&quot;??_);_(@_)">
                  <c:v>1238.6</c:v>
                </c:pt>
                <c:pt idx="373" formatCode="_([$€-2]\ * #,##0.00_);_([$€-2]\ * \(#,##0.00\);_([$€-2]\ * &quot;-&quot;??_);_(@_)">
                  <c:v>1240.2</c:v>
                </c:pt>
                <c:pt idx="374" formatCode="_([$€-2]\ * #,##0.00_);_([$€-2]\ * \(#,##0.00\);_([$€-2]\ * &quot;-&quot;??_);_(@_)">
                  <c:v>984.86</c:v>
                </c:pt>
                <c:pt idx="375" formatCode="_([$€-2]\ * #,##0.00_);_([$€-2]\ * \(#,##0.00\);_([$€-2]\ * &quot;-&quot;??_);_(@_)">
                  <c:v>987.57</c:v>
                </c:pt>
                <c:pt idx="376" formatCode="_([$€-2]\ * #,##0.00_);_([$€-2]\ * \(#,##0.00\);_([$€-2]\ * &quot;-&quot;??_);_(@_)">
                  <c:v>1208.85</c:v>
                </c:pt>
                <c:pt idx="377" formatCode="_([$€-2]\ * #,##0.00_);_([$€-2]\ * \(#,##0.00\);_([$€-2]\ * &quot;-&quot;??_);_(@_)">
                  <c:v>1304.14</c:v>
                </c:pt>
                <c:pt idx="378" formatCode="_([$€-2]\ * #,##0.00_);_([$€-2]\ * \(#,##0.00\);_([$€-2]\ * &quot;-&quot;??_);_(@_)">
                  <c:v>1172.53</c:v>
                </c:pt>
                <c:pt idx="379" formatCode="_([$€-2]\ * #,##0.00_);_([$€-2]\ * \(#,##0.00\);_([$€-2]\ * &quot;-&quot;??_);_(@_)">
                  <c:v>1025.39</c:v>
                </c:pt>
                <c:pt idx="380" formatCode="_([$€-2]\ * #,##0.00_);_([$€-2]\ * \(#,##0.00\);_([$€-2]\ * &quot;-&quot;??_);_(@_)">
                  <c:v>948.26</c:v>
                </c:pt>
                <c:pt idx="381" formatCode="_([$€-2]\ * #,##0.00_);_([$€-2]\ * \(#,##0.00\);_([$€-2]\ * &quot;-&quot;??_);_(@_)">
                  <c:v>821.5599999999999</c:v>
                </c:pt>
                <c:pt idx="382" formatCode="_([$€-2]\ * #,##0.00_);_([$€-2]\ * \(#,##0.00\);_([$€-2]\ * &quot;-&quot;??_);_(@_)">
                  <c:v>754.82</c:v>
                </c:pt>
                <c:pt idx="383" formatCode="_([$€-2]\ * #,##0.00_);_([$€-2]\ * \(#,##0.00\);_([$€-2]\ * &quot;-&quot;??_);_(@_)">
                  <c:v>1014.18</c:v>
                </c:pt>
                <c:pt idx="384" formatCode="_([$€-2]\ * #,##0.00_);_([$€-2]\ * \(#,##0.00\);_([$€-2]\ * &quot;-&quot;??_);_(@_)">
                  <c:v>1060.69</c:v>
                </c:pt>
                <c:pt idx="385" formatCode="_([$€-2]\ * #,##0.00_);_([$€-2]\ * \(#,##0.00\);_([$€-2]\ * &quot;-&quot;??_);_(@_)">
                  <c:v>1094.73</c:v>
                </c:pt>
                <c:pt idx="386" formatCode="_([$€-2]\ * #,##0.00_);_([$€-2]\ * \(#,##0.00\);_([$€-2]\ * &quot;-&quot;??_);_(@_)">
                  <c:v>1039.75</c:v>
                </c:pt>
                <c:pt idx="387" formatCode="_([$€-2]\ * #,##0.00_);_([$€-2]\ * \(#,##0.00\);_([$€-2]\ * &quot;-&quot;??_);_(@_)">
                  <c:v>1110.16</c:v>
                </c:pt>
                <c:pt idx="388" formatCode="_([$€-2]\ * #,##0.00_);_([$€-2]\ * \(#,##0.00\);_([$€-2]\ * &quot;-&quot;??_);_(@_)">
                  <c:v>954.88</c:v>
                </c:pt>
                <c:pt idx="389" formatCode="_([$€-2]\ * #,##0.00_);_([$€-2]\ * \(#,##0.00\);_([$€-2]\ * &quot;-&quot;??_);_(@_)">
                  <c:v>963.17</c:v>
                </c:pt>
                <c:pt idx="390" formatCode="_([$€-2]\ * #,##0.00_);_([$€-2]\ * \(#,##0.00\);_([$€-2]\ * &quot;-&quot;??_);_(@_)">
                  <c:v>1152.84</c:v>
                </c:pt>
                <c:pt idx="391" formatCode="_([$€-2]\ * #,##0.00_);_([$€-2]\ * \(#,##0.00\);_([$€-2]\ * &quot;-&quot;??_);_(@_)">
                  <c:v>1112.22</c:v>
                </c:pt>
                <c:pt idx="392" formatCode="_([$€-2]\ * #,##0.00_);_([$€-2]\ * \(#,##0.00\);_([$€-2]\ * &quot;-&quot;??_);_(@_)">
                  <c:v>1167.53</c:v>
                </c:pt>
                <c:pt idx="393" formatCode="_([$€-2]\ * #,##0.00_);_([$€-2]\ * \(#,##0.00\);_([$€-2]\ * &quot;-&quot;??_);_(@_)">
                  <c:v>1169.06</c:v>
                </c:pt>
                <c:pt idx="394" formatCode="_([$€-2]\ * #,##0.00_);_([$€-2]\ * \(#,##0.00\);_([$€-2]\ * &quot;-&quot;??_);_(@_)">
                  <c:v>1102.64</c:v>
                </c:pt>
                <c:pt idx="395" formatCode="_([$€-2]\ * #,##0.00_);_([$€-2]\ * \(#,##0.00\);_([$€-2]\ * &quot;-&quot;??_);_(@_)">
                  <c:v>881.08</c:v>
                </c:pt>
                <c:pt idx="396" formatCode="_([$€-2]\ * #,##0.00_);_([$€-2]\ * \(#,##0.00\);_([$€-2]\ * &quot;-&quot;??_);_(@_)">
                  <c:v>850.5</c:v>
                </c:pt>
                <c:pt idx="397" formatCode="_([$€-2]\ * #,##0.00_);_([$€-2]\ * \(#,##0.00\);_([$€-2]\ * &quot;-&quot;??_);_(@_)">
                  <c:v>1089.0</c:v>
                </c:pt>
                <c:pt idx="398" formatCode="_([$€-2]\ * #,##0.00_);_([$€-2]\ * \(#,##0.00\);_([$€-2]\ * &quot;-&quot;??_);_(@_)">
                  <c:v>1110.0</c:v>
                </c:pt>
                <c:pt idx="399" formatCode="_([$€-2]\ * #,##0.00_);_([$€-2]\ * \(#,##0.00\);_([$€-2]\ * &quot;-&quot;??_);_(@_)">
                  <c:v>1146.0</c:v>
                </c:pt>
                <c:pt idx="400" formatCode="_([$€-2]\ * #,##0.00_);_([$€-2]\ * \(#,##0.00\);_([$€-2]\ * &quot;-&quot;??_);_(@_)">
                  <c:v>1171.0</c:v>
                </c:pt>
                <c:pt idx="401" formatCode="_([$€-2]\ * #,##0.00_);_([$€-2]\ * \(#,##0.00\);_([$€-2]\ * &quot;-&quot;??_);_(@_)">
                  <c:v>1184.0</c:v>
                </c:pt>
                <c:pt idx="402" formatCode="_([$€-2]\ * #,##0.00_);_([$€-2]\ * \(#,##0.00\);_([$€-2]\ * &quot;-&quot;??_);_(@_)">
                  <c:v>1043.64</c:v>
                </c:pt>
                <c:pt idx="403" formatCode="_([$€-2]\ * #,##0.00_);_([$€-2]\ * \(#,##0.00\);_([$€-2]\ * &quot;-&quot;??_);_(@_)">
                  <c:v>946.0</c:v>
                </c:pt>
                <c:pt idx="404" formatCode="_([$€-2]\ * #,##0.00_);_([$€-2]\ * \(#,##0.00\);_([$€-2]\ * &quot;-&quot;??_);_(@_)">
                  <c:v>1195.0</c:v>
                </c:pt>
                <c:pt idx="405" formatCode="_([$€-2]\ * #,##0.00_);_([$€-2]\ * \(#,##0.00\);_([$€-2]\ * &quot;-&quot;??_);_(@_)">
                  <c:v>1205.0</c:v>
                </c:pt>
                <c:pt idx="406" formatCode="_([$€-2]\ * #,##0.00_);_([$€-2]\ * \(#,##0.00\);_([$€-2]\ * &quot;-&quot;??_);_(@_)">
                  <c:v>1195.0</c:v>
                </c:pt>
                <c:pt idx="407" formatCode="_([$€-2]\ * #,##0.00_);_([$€-2]\ * \(#,##0.00\);_([$€-2]\ * &quot;-&quot;??_);_(@_)">
                  <c:v>1224.0</c:v>
                </c:pt>
                <c:pt idx="408" formatCode="_([$€-2]\ * #,##0.00_);_([$€-2]\ * \(#,##0.00\);_([$€-2]\ * &quot;-&quot;??_);_(@_)">
                  <c:v>1182.73</c:v>
                </c:pt>
                <c:pt idx="409" formatCode="_([$€-2]\ * #,##0.00_);_([$€-2]\ * \(#,##0.00\);_([$€-2]\ * &quot;-&quot;??_);_(@_)">
                  <c:v>901.77</c:v>
                </c:pt>
                <c:pt idx="410" formatCode="_([$€-2]\ * #,##0.00_);_([$€-2]\ * \(#,##0.00\);_([$€-2]\ * &quot;-&quot;??_);_(@_)">
                  <c:v>829.0</c:v>
                </c:pt>
                <c:pt idx="411" formatCode="_([$€-2]\ * #,##0.00_);_([$€-2]\ * \(#,##0.00\);_([$€-2]\ * &quot;-&quot;??_);_(@_)">
                  <c:v>1123.42</c:v>
                </c:pt>
                <c:pt idx="412" formatCode="_([$€-2]\ * #,##0.00_);_([$€-2]\ * \(#,##0.00\);_([$€-2]\ * &quot;-&quot;??_);_(@_)">
                  <c:v>1185.35</c:v>
                </c:pt>
                <c:pt idx="413" formatCode="_([$€-2]\ * #,##0.00_);_([$€-2]\ * \(#,##0.00\);_([$€-2]\ * &quot;-&quot;??_);_(@_)">
                  <c:v>1146.12</c:v>
                </c:pt>
                <c:pt idx="414" formatCode="_([$€-2]\ * #,##0.00_);_([$€-2]\ * \(#,##0.00\);_([$€-2]\ * &quot;-&quot;??_);_(@_)">
                  <c:v>1135.75</c:v>
                </c:pt>
                <c:pt idx="415" formatCode="_([$€-2]\ * #,##0.00_);_([$€-2]\ * \(#,##0.00\);_([$€-2]\ * &quot;-&quot;??_);_(@_)">
                  <c:v>1111.63</c:v>
                </c:pt>
                <c:pt idx="416" formatCode="_([$€-2]\ * #,##0.00_);_([$€-2]\ * \(#,##0.00\);_([$€-2]\ * &quot;-&quot;??_);_(@_)">
                  <c:v>1059.98</c:v>
                </c:pt>
                <c:pt idx="417" formatCode="_([$€-2]\ * #,##0.00_);_([$€-2]\ * \(#,##0.00\);_([$€-2]\ * &quot;-&quot;??_);_(@_)">
                  <c:v>877.51</c:v>
                </c:pt>
                <c:pt idx="418" formatCode="_([$€-2]\ * #,##0.00_);_([$€-2]\ * \(#,##0.00\);_([$€-2]\ * &quot;-&quot;??_);_(@_)">
                  <c:v>1193.04</c:v>
                </c:pt>
                <c:pt idx="419" formatCode="_([$€-2]\ * #,##0.00_);_([$€-2]\ * \(#,##0.00\);_([$€-2]\ * &quot;-&quot;??_);_(@_)">
                  <c:v>1165.24</c:v>
                </c:pt>
                <c:pt idx="420" formatCode="_([$€-2]\ * #,##0.00_);_([$€-2]\ * \(#,##0.00\);_([$€-2]\ * &quot;-&quot;??_);_(@_)">
                  <c:v>1255.04</c:v>
                </c:pt>
                <c:pt idx="421" formatCode="_([$€-2]\ * #,##0.00_);_([$€-2]\ * \(#,##0.00\);_([$€-2]\ * &quot;-&quot;??_);_(@_)">
                  <c:v>1247.62</c:v>
                </c:pt>
                <c:pt idx="422" formatCode="_([$€-2]\ * #,##0.00_);_([$€-2]\ * \(#,##0.00\);_([$€-2]\ * &quot;-&quot;??_);_(@_)">
                  <c:v>1302.73</c:v>
                </c:pt>
                <c:pt idx="423" formatCode="_([$€-2]\ * #,##0.00_);_([$€-2]\ * \(#,##0.00\);_([$€-2]\ * &quot;-&quot;??_);_(@_)">
                  <c:v>1096.56</c:v>
                </c:pt>
                <c:pt idx="424" formatCode="_([$€-2]\ * #,##0.00_);_([$€-2]\ * \(#,##0.00\);_([$€-2]\ * &quot;-&quot;??_);_(@_)">
                  <c:v>978.54</c:v>
                </c:pt>
                <c:pt idx="425" formatCode="_([$€-2]\ * #,##0.00_);_([$€-2]\ * \(#,##0.00\);_([$€-2]\ * &quot;-&quot;??_);_(@_)">
                  <c:v>1214.89</c:v>
                </c:pt>
                <c:pt idx="426" formatCode="_([$€-2]\ * #,##0.00_);_([$€-2]\ * \(#,##0.00\);_([$€-2]\ * &quot;-&quot;??_);_(@_)">
                  <c:v>1305.93</c:v>
                </c:pt>
                <c:pt idx="427" formatCode="_([$€-2]\ * #,##0.00_);_([$€-2]\ * \(#,##0.00\);_([$€-2]\ * &quot;-&quot;??_);_(@_)">
                  <c:v>1260.46</c:v>
                </c:pt>
                <c:pt idx="428" formatCode="_([$€-2]\ * #,##0.00_);_([$€-2]\ * \(#,##0.00\);_([$€-2]\ * &quot;-&quot;??_);_(@_)">
                  <c:v>1083.25</c:v>
                </c:pt>
                <c:pt idx="429" formatCode="_([$€-2]\ * #,##0.00_);_([$€-2]\ * \(#,##0.00\);_([$€-2]\ * &quot;-&quot;??_);_(@_)">
                  <c:v>1274.82</c:v>
                </c:pt>
                <c:pt idx="430" formatCode="_([$€-2]\ * #,##0.00_);_([$€-2]\ * \(#,##0.00\);_([$€-2]\ * &quot;-&quot;??_);_(@_)">
                  <c:v>1249.89</c:v>
                </c:pt>
                <c:pt idx="431" formatCode="_([$€-2]\ * #,##0.00_);_([$€-2]\ * \(#,##0.00\);_([$€-2]\ * &quot;-&quot;??_);_(@_)">
                  <c:v>1256.1</c:v>
                </c:pt>
                <c:pt idx="432" formatCode="_([$€-2]\ * #,##0.00_);_([$€-2]\ * \(#,##0.00\);_([$€-2]\ * &quot;-&quot;??_);_(@_)">
                  <c:v>1408.68</c:v>
                </c:pt>
                <c:pt idx="433" formatCode="_([$€-2]\ * #,##0.00_);_([$€-2]\ * \(#,##0.00\);_([$€-2]\ * &quot;-&quot;??_);_(@_)">
                  <c:v>1386.39</c:v>
                </c:pt>
                <c:pt idx="434" formatCode="_([$€-2]\ * #,##0.00_);_([$€-2]\ * \(#,##0.00\);_([$€-2]\ * &quot;-&quot;??_);_(@_)">
                  <c:v>1432.33</c:v>
                </c:pt>
                <c:pt idx="435" formatCode="_([$€-2]\ * #,##0.00_);_([$€-2]\ * \(#,##0.00\);_([$€-2]\ * &quot;-&quot;??_);_(@_)">
                  <c:v>1488.46</c:v>
                </c:pt>
                <c:pt idx="436" formatCode="_([$€-2]\ * #,##0.00_);_([$€-2]\ * \(#,##0.00\);_([$€-2]\ * &quot;-&quot;??_);_(@_)">
                  <c:v>1595.64</c:v>
                </c:pt>
                <c:pt idx="437" formatCode="_([$€-2]\ * #,##0.00_);_([$€-2]\ * \(#,##0.00\);_([$€-2]\ * &quot;-&quot;??_);_(@_)">
                  <c:v>1551.92</c:v>
                </c:pt>
                <c:pt idx="438" formatCode="_([$€-2]\ * #,##0.00_);_([$€-2]\ * \(#,##0.00\);_([$€-2]\ * &quot;-&quot;??_);_(@_)">
                  <c:v>1396.61</c:v>
                </c:pt>
                <c:pt idx="439" formatCode="_([$€-2]\ * #,##0.00_);_([$€-2]\ * \(#,##0.00\);_([$€-2]\ * &quot;-&quot;??_);_(@_)">
                  <c:v>1597.0</c:v>
                </c:pt>
                <c:pt idx="440" formatCode="_([$€-2]\ * #,##0.00_);_([$€-2]\ * \(#,##0.00\);_([$€-2]\ * &quot;-&quot;??_);_(@_)">
                  <c:v>1543.48</c:v>
                </c:pt>
                <c:pt idx="441" formatCode="_([$€-2]\ * #,##0.00_);_([$€-2]\ * \(#,##0.00\);_([$€-2]\ * &quot;-&quot;??_);_(@_)">
                  <c:v>1542.74</c:v>
                </c:pt>
                <c:pt idx="442" formatCode="_([$€-2]\ * #,##0.00_);_([$€-2]\ * \(#,##0.00\);_([$€-2]\ * &quot;-&quot;??_);_(@_)">
                  <c:v>1485.69</c:v>
                </c:pt>
                <c:pt idx="443" formatCode="_([$€-2]\ * #,##0.00_);_([$€-2]\ * \(#,##0.00\);_([$€-2]\ * &quot;-&quot;??_);_(@_)">
                  <c:v>1382.87</c:v>
                </c:pt>
                <c:pt idx="444" formatCode="_([$€-2]\ * #,##0.00_);_([$€-2]\ * \(#,##0.00\);_([$€-2]\ * &quot;-&quot;??_);_(@_)">
                  <c:v>1157.35</c:v>
                </c:pt>
                <c:pt idx="445" formatCode="_([$€-2]\ * #,##0.00_);_([$€-2]\ * \(#,##0.00\);_([$€-2]\ * &quot;-&quot;??_);_(@_)">
                  <c:v>1138.78</c:v>
                </c:pt>
                <c:pt idx="446" formatCode="_([$€-2]\ * #,##0.00_);_([$€-2]\ * \(#,##0.00\);_([$€-2]\ * &quot;-&quot;??_);_(@_)">
                  <c:v>1438.09</c:v>
                </c:pt>
                <c:pt idx="447" formatCode="_([$€-2]\ * #,##0.00_);_([$€-2]\ * \(#,##0.00\);_([$€-2]\ * &quot;-&quot;??_);_(@_)">
                  <c:v>1461.19</c:v>
                </c:pt>
                <c:pt idx="448" formatCode="_([$€-2]\ * #,##0.00_);_([$€-2]\ * \(#,##0.00\);_([$€-2]\ * &quot;-&quot;??_);_(@_)">
                  <c:v>1425.63</c:v>
                </c:pt>
                <c:pt idx="449" formatCode="_([$€-2]\ * #,##0.00_);_([$€-2]\ * \(#,##0.00\);_([$€-2]\ * &quot;-&quot;??_);_(@_)">
                  <c:v>1311.21</c:v>
                </c:pt>
                <c:pt idx="450" formatCode="_([$€-2]\ * #,##0.00_);_([$€-2]\ * \(#,##0.00\);_([$€-2]\ * &quot;-&quot;??_);_(@_)">
                  <c:v>1358.25</c:v>
                </c:pt>
                <c:pt idx="451" formatCode="_([$€-2]\ * #,##0.00_);_([$€-2]\ * \(#,##0.00\);_([$€-2]\ * &quot;-&quot;??_);_(@_)">
                  <c:v>1201.77</c:v>
                </c:pt>
                <c:pt idx="452" formatCode="_([$€-2]\ * #,##0.00_);_([$€-2]\ * \(#,##0.00\);_([$€-2]\ * &quot;-&quot;??_);_(@_)">
                  <c:v>1169.01</c:v>
                </c:pt>
                <c:pt idx="453" formatCode="_([$€-2]\ * #,##0.00_);_([$€-2]\ * \(#,##0.00\);_([$€-2]\ * &quot;-&quot;??_);_(@_)">
                  <c:v>1409.55</c:v>
                </c:pt>
                <c:pt idx="454" formatCode="_([$€-2]\ * #,##0.00_);_([$€-2]\ * \(#,##0.00\);_([$€-2]\ * &quot;-&quot;??_);_(@_)">
                  <c:v>1575.41</c:v>
                </c:pt>
                <c:pt idx="455" formatCode="_([$€-2]\ * #,##0.00_);_([$€-2]\ * \(#,##0.00\);_([$€-2]\ * &quot;-&quot;??_);_(@_)">
                  <c:v>1524.07</c:v>
                </c:pt>
                <c:pt idx="456" formatCode="_([$€-2]\ * #,##0.00_);_([$€-2]\ * \(#,##0.00\);_([$€-2]\ * &quot;-&quot;??_);_(@_)">
                  <c:v>1471.67</c:v>
                </c:pt>
                <c:pt idx="457" formatCode="_([$€-2]\ * #,##0.00_);_([$€-2]\ * \(#,##0.00\);_([$€-2]\ * &quot;-&quot;??_);_(@_)">
                  <c:v>1361.48</c:v>
                </c:pt>
                <c:pt idx="458" formatCode="_([$€-2]\ * #,##0.00_);_([$€-2]\ * \(#,##0.00\);_([$€-2]\ * &quot;-&quot;??_);_(@_)">
                  <c:v>1267.72</c:v>
                </c:pt>
                <c:pt idx="459" formatCode="_([$€-2]\ * #,##0.00_);_([$€-2]\ * \(#,##0.00\);_([$€-2]\ * &quot;-&quot;??_);_(@_)">
                  <c:v>1055.47</c:v>
                </c:pt>
                <c:pt idx="460" formatCode="_([$€-2]\ * #,##0.00_);_([$€-2]\ * \(#,##0.00\);_([$€-2]\ * &quot;-&quot;??_);_(@_)">
                  <c:v>1265.0</c:v>
                </c:pt>
                <c:pt idx="461" formatCode="_([$€-2]\ * #,##0.00_);_([$€-2]\ * \(#,##0.00\);_([$€-2]\ * &quot;-&quot;??_);_(@_)">
                  <c:v>1227.2</c:v>
                </c:pt>
                <c:pt idx="462" formatCode="_([$€-2]\ * #,##0.00_);_([$€-2]\ * \(#,##0.00\);_([$€-2]\ * &quot;-&quot;??_);_(@_)">
                  <c:v>1257.27</c:v>
                </c:pt>
                <c:pt idx="463" formatCode="_([$€-2]\ * #,##0.00_);_([$€-2]\ * \(#,##0.00\);_([$€-2]\ * &quot;-&quot;??_);_(@_)">
                  <c:v>1185.79</c:v>
                </c:pt>
                <c:pt idx="464" formatCode="_([$€-2]\ * #,##0.00_);_([$€-2]\ * \(#,##0.00\);_([$€-2]\ * &quot;-&quot;??_);_(@_)">
                  <c:v>1138.2</c:v>
                </c:pt>
                <c:pt idx="465" formatCode="_([$€-2]\ * #,##0.00_);_([$€-2]\ * \(#,##0.00\);_([$€-2]\ * &quot;-&quot;??_);_(@_)">
                  <c:v>1058.36</c:v>
                </c:pt>
                <c:pt idx="466" formatCode="_([$€-2]\ * #,##0.00_);_([$€-2]\ * \(#,##0.00\);_([$€-2]\ * &quot;-&quot;??_);_(@_)">
                  <c:v>991.21</c:v>
                </c:pt>
                <c:pt idx="467" formatCode="_([$€-2]\ * #,##0.00_);_([$€-2]\ * \(#,##0.00\);_([$€-2]\ * &quot;-&quot;??_);_(@_)">
                  <c:v>1083.94</c:v>
                </c:pt>
                <c:pt idx="468" formatCode="_([$€-2]\ * #,##0.00_);_([$€-2]\ * \(#,##0.00\);_([$€-2]\ * &quot;-&quot;??_);_(@_)">
                  <c:v>1118.0</c:v>
                </c:pt>
                <c:pt idx="469" formatCode="_([$€-2]\ * #,##0.00_);_([$€-2]\ * \(#,##0.00\);_([$€-2]\ * &quot;-&quot;??_);_(@_)">
                  <c:v>1203.87</c:v>
                </c:pt>
                <c:pt idx="470" formatCode="_([$€-2]\ * #,##0.00_);_([$€-2]\ * \(#,##0.00\);_([$€-2]\ * &quot;-&quot;??_);_(@_)">
                  <c:v>1160.0</c:v>
                </c:pt>
                <c:pt idx="471" formatCode="_([$€-2]\ * #,##0.00_);_([$€-2]\ * \(#,##0.00\);_([$€-2]\ * &quot;-&quot;??_);_(@_)">
                  <c:v>905.37</c:v>
                </c:pt>
                <c:pt idx="472" formatCode="_([$€-2]\ * #,##0.00_);_([$€-2]\ * \(#,##0.00\);_([$€-2]\ * &quot;-&quot;??_);_(@_)">
                  <c:v>890.57</c:v>
                </c:pt>
                <c:pt idx="473" formatCode="_([$€-2]\ * #,##0.00_);_([$€-2]\ * \(#,##0.00\);_([$€-2]\ * &quot;-&quot;??_);_(@_)">
                  <c:v>777.96</c:v>
                </c:pt>
                <c:pt idx="474" formatCode="_([$€-2]\ * #,##0.00_);_([$€-2]\ * \(#,##0.00\);_([$€-2]\ * &quot;-&quot;??_);_(@_)">
                  <c:v>902.54</c:v>
                </c:pt>
                <c:pt idx="475" formatCode="_([$€-2]\ * #,##0.00_);_([$€-2]\ * \(#,##0.00\);_([$€-2]\ * &quot;-&quot;??_);_(@_)">
                  <c:v>892.53</c:v>
                </c:pt>
                <c:pt idx="476" formatCode="_([$€-2]\ * #,##0.00_);_([$€-2]\ * \(#,##0.00\);_([$€-2]\ * &quot;-&quot;??_);_(@_)">
                  <c:v>949.37</c:v>
                </c:pt>
                <c:pt idx="477" formatCode="_([$€-2]\ * #,##0.00_);_([$€-2]\ * \(#,##0.00\);_([$€-2]\ * &quot;-&quot;??_);_(@_)">
                  <c:v>1003.39</c:v>
                </c:pt>
                <c:pt idx="478" formatCode="_([$€-2]\ * #,##0.00_);_([$€-2]\ * \(#,##0.00\);_([$€-2]\ * &quot;-&quot;??_);_(@_)">
                  <c:v>972.55</c:v>
                </c:pt>
                <c:pt idx="479" formatCode="_([$€-2]\ * #,##0.00_);_([$€-2]\ * \(#,##0.00\);_([$€-2]\ * &quot;-&quot;??_);_(@_)">
                  <c:v>892.99</c:v>
                </c:pt>
                <c:pt idx="480" formatCode="_([$€-2]\ * #,##0.00_);_([$€-2]\ * \(#,##0.00\);_([$€-2]\ * &quot;-&quot;??_);_(@_)">
                  <c:v>838.54</c:v>
                </c:pt>
                <c:pt idx="481" formatCode="_([$€-2]\ * #,##0.00_);_([$€-2]\ * \(#,##0.00\);_([$€-2]\ * &quot;-&quot;??_);_(@_)">
                  <c:v>995.8099999999999</c:v>
                </c:pt>
                <c:pt idx="482" formatCode="_([$€-2]\ * #,##0.00_);_([$€-2]\ * \(#,##0.00\);_([$€-2]\ * &quot;-&quot;??_);_(@_)">
                  <c:v>989.99</c:v>
                </c:pt>
                <c:pt idx="483" formatCode="_([$€-2]\ * #,##0.00_);_([$€-2]\ * \(#,##0.00\);_([$€-2]\ * &quot;-&quot;??_);_(@_)">
                  <c:v>858.78</c:v>
                </c:pt>
                <c:pt idx="484" formatCode="_([$€-2]\ * #,##0.00_);_([$€-2]\ * \(#,##0.00\);_([$€-2]\ * &quot;-&quot;??_);_(@_)">
                  <c:v>927.9</c:v>
                </c:pt>
                <c:pt idx="485" formatCode="_([$€-2]\ * #,##0.00_);_([$€-2]\ * \(#,##0.00\);_([$€-2]\ * &quot;-&quot;??_);_(@_)">
                  <c:v>922.5599999999999</c:v>
                </c:pt>
                <c:pt idx="486" formatCode="_([$€-2]\ * #,##0.00_);_([$€-2]\ * \(#,##0.00\);_([$€-2]\ * &quot;-&quot;??_);_(@_)">
                  <c:v>908.41</c:v>
                </c:pt>
                <c:pt idx="487" formatCode="_([$€-2]\ * #,##0.00_);_([$€-2]\ * \(#,##0.00\);_([$€-2]\ * &quot;-&quot;??_);_(@_)">
                  <c:v>816.48</c:v>
                </c:pt>
                <c:pt idx="488" formatCode="_([$€-2]\ * #,##0.00_);_([$€-2]\ * \(#,##0.00\);_([$€-2]\ * &quot;-&quot;??_);_(@_)">
                  <c:v>951.71</c:v>
                </c:pt>
                <c:pt idx="489" formatCode="_([$€-2]\ * #,##0.00_);_([$€-2]\ * \(#,##0.00\);_([$€-2]\ * &quot;-&quot;??_);_(@_)">
                  <c:v>923.51</c:v>
                </c:pt>
                <c:pt idx="490" formatCode="_([$€-2]\ * #,##0.00_);_([$€-2]\ * \(#,##0.00\);_([$€-2]\ * &quot;-&quot;??_);_(@_)">
                  <c:v>1014.23</c:v>
                </c:pt>
                <c:pt idx="491" formatCode="_([$€-2]\ * #,##0.00_);_([$€-2]\ * \(#,##0.00\);_([$€-2]\ * &quot;-&quot;??_);_(@_)">
                  <c:v>997.62</c:v>
                </c:pt>
                <c:pt idx="492" formatCode="_([$€-2]\ * #,##0.00_);_([$€-2]\ * \(#,##0.00\);_([$€-2]\ * &quot;-&quot;??_);_(@_)">
                  <c:v>890.75</c:v>
                </c:pt>
                <c:pt idx="493" formatCode="_([$€-2]\ * #,##0.00_);_([$€-2]\ * \(#,##0.00\);_([$€-2]\ * &quot;-&quot;??_);_(@_)">
                  <c:v>876.9299999999999</c:v>
                </c:pt>
                <c:pt idx="494" formatCode="_([$€-2]\ * #,##0.00_);_([$€-2]\ * \(#,##0.00\);_([$€-2]\ * &quot;-&quot;??_);_(@_)">
                  <c:v>771.82</c:v>
                </c:pt>
                <c:pt idx="495" formatCode="_([$€-2]\ * #,##0.00_);_([$€-2]\ * \(#,##0.00\);_([$€-2]\ * &quot;-&quot;??_);_(@_)">
                  <c:v>849.36</c:v>
                </c:pt>
                <c:pt idx="496" formatCode="_([$€-2]\ * #,##0.00_);_([$€-2]\ * \(#,##0.00\);_([$€-2]\ * &quot;-&quot;??_);_(@_)">
                  <c:v>849.04</c:v>
                </c:pt>
                <c:pt idx="497" formatCode="_([$€-2]\ * #,##0.00_);_([$€-2]\ * \(#,##0.00\);_([$€-2]\ * &quot;-&quot;??_);_(@_)">
                  <c:v>906.66</c:v>
                </c:pt>
                <c:pt idx="498" formatCode="_([$€-2]\ * #,##0.00_);_([$€-2]\ * \(#,##0.00\);_([$€-2]\ * &quot;-&quot;??_);_(@_)">
                  <c:v>930.41</c:v>
                </c:pt>
                <c:pt idx="499" formatCode="_([$€-2]\ * #,##0.00_);_([$€-2]\ * \(#,##0.00\);_([$€-2]\ * &quot;-&quot;??_);_(@_)">
                  <c:v>905.14</c:v>
                </c:pt>
                <c:pt idx="500" formatCode="_([$€-2]\ * #,##0.00_);_([$€-2]\ * \(#,##0.00\);_([$€-2]\ * &quot;-&quot;??_);_(@_)">
                  <c:v>824.64</c:v>
                </c:pt>
                <c:pt idx="501" formatCode="_([$€-2]\ * #,##0.00_);_([$€-2]\ * \(#,##0.00\);_([$€-2]\ * &quot;-&quot;??_);_(@_)">
                  <c:v>781.16</c:v>
                </c:pt>
                <c:pt idx="502" formatCode="_([$€-2]\ * #,##0.00_);_([$€-2]\ * \(#,##0.00\);_([$€-2]\ * &quot;-&quot;??_);_(@_)">
                  <c:v>888.0</c:v>
                </c:pt>
                <c:pt idx="503" formatCode="_([$€-2]\ * #,##0.00_);_([$€-2]\ * \(#,##0.00\);_([$€-2]\ * &quot;-&quot;??_);_(@_)">
                  <c:v>877.0</c:v>
                </c:pt>
                <c:pt idx="504" formatCode="_([$€-2]\ * #,##0.00_);_([$€-2]\ * \(#,##0.00\);_([$€-2]\ * &quot;-&quot;??_);_(@_)">
                  <c:v>927.29</c:v>
                </c:pt>
                <c:pt idx="505" formatCode="_([$€-2]\ * #,##0.00_);_([$€-2]\ * \(#,##0.00\);_([$€-2]\ * &quot;-&quot;??_);_(@_)">
                  <c:v>976.64</c:v>
                </c:pt>
                <c:pt idx="506" formatCode="_([$€-2]\ * #,##0.00_);_([$€-2]\ * \(#,##0.00\);_([$€-2]\ * &quot;-&quot;??_);_(@_)">
                  <c:v>906.14</c:v>
                </c:pt>
                <c:pt idx="507" formatCode="_([$€-2]\ * #,##0.00_);_([$€-2]\ * \(#,##0.00\);_([$€-2]\ * &quot;-&quot;??_);_(@_)">
                  <c:v>886.0</c:v>
                </c:pt>
                <c:pt idx="508" formatCode="_([$€-2]\ * #,##0.00_);_([$€-2]\ * \(#,##0.00\);_([$€-2]\ * &quot;-&quot;??_);_(@_)">
                  <c:v>829.0</c:v>
                </c:pt>
                <c:pt idx="509" formatCode="_([$€-2]\ * #,##0.00_);_([$€-2]\ * \(#,##0.00\);_([$€-2]\ * &quot;-&quot;??_);_(@_)">
                  <c:v>963.75</c:v>
                </c:pt>
                <c:pt idx="510" formatCode="_([$€-2]\ * #,##0.00_);_([$€-2]\ * \(#,##0.00\);_([$€-2]\ * &quot;-&quot;??_);_(@_)">
                  <c:v>1127.0</c:v>
                </c:pt>
                <c:pt idx="511" formatCode="_([$€-2]\ * #,##0.00_);_([$€-2]\ * \(#,##0.00\);_([$€-2]\ * &quot;-&quot;??_);_(@_)">
                  <c:v>1107.0</c:v>
                </c:pt>
                <c:pt idx="512" formatCode="_([$€-2]\ * #,##0.00_);_([$€-2]\ * \(#,##0.00\);_([$€-2]\ * &quot;-&quot;??_);_(@_)">
                  <c:v>1251.07</c:v>
                </c:pt>
                <c:pt idx="513" formatCode="_([$€-2]\ * #,##0.00_);_([$€-2]\ * \(#,##0.00\);_([$€-2]\ * &quot;-&quot;??_);_(@_)">
                  <c:v>1154.05</c:v>
                </c:pt>
                <c:pt idx="514" formatCode="_([$€-2]\ * #,##0.00_);_([$€-2]\ * \(#,##0.00\);_([$€-2]\ * &quot;-&quot;??_);_(@_)">
                  <c:v>1021.0</c:v>
                </c:pt>
                <c:pt idx="515" formatCode="_([$€-2]\ * #,##0.00_);_([$€-2]\ * \(#,##0.00\);_([$€-2]\ * &quot;-&quot;??_);_(@_)">
                  <c:v>866.19</c:v>
                </c:pt>
                <c:pt idx="516" formatCode="_([$€-2]\ * #,##0.00_);_([$€-2]\ * \(#,##0.00\);_([$€-2]\ * &quot;-&quot;??_);_(@_)">
                  <c:v>1061.02</c:v>
                </c:pt>
                <c:pt idx="517" formatCode="_([$€-2]\ * #,##0.00_);_([$€-2]\ * \(#,##0.00\);_([$€-2]\ * &quot;-&quot;??_);_(@_)">
                  <c:v>978.58</c:v>
                </c:pt>
                <c:pt idx="518" formatCode="_([$€-2]\ * #,##0.00_);_([$€-2]\ * \(#,##0.00\);_([$€-2]\ * &quot;-&quot;??_);_(@_)">
                  <c:v>1034.43</c:v>
                </c:pt>
                <c:pt idx="519" formatCode="_([$€-2]\ * #,##0.00_);_([$€-2]\ * \(#,##0.00\);_([$€-2]\ * &quot;-&quot;??_);_(@_)">
                  <c:v>1051.0</c:v>
                </c:pt>
                <c:pt idx="520" formatCode="_([$€-2]\ * #,##0.00_);_([$€-2]\ * \(#,##0.00\);_([$€-2]\ * &quot;-&quot;??_);_(@_)">
                  <c:v>1017.0</c:v>
                </c:pt>
                <c:pt idx="521" formatCode="_([$€-2]\ * #,##0.00_);_([$€-2]\ * \(#,##0.00\);_([$€-2]\ * &quot;-&quot;??_);_(@_)">
                  <c:v>939.89</c:v>
                </c:pt>
                <c:pt idx="522" formatCode="_([$€-2]\ * #,##0.00_);_([$€-2]\ * \(#,##0.00\);_([$€-2]\ * &quot;-&quot;??_);_(@_)">
                  <c:v>821.7</c:v>
                </c:pt>
                <c:pt idx="523" formatCode="_([$€-2]\ * #,##0.00_);_([$€-2]\ * \(#,##0.00\);_([$€-2]\ * &quot;-&quot;??_);_(@_)">
                  <c:v>1012.42</c:v>
                </c:pt>
                <c:pt idx="524" formatCode="_([$€-2]\ * #,##0.00_);_([$€-2]\ * \(#,##0.00\);_([$€-2]\ * &quot;-&quot;??_);_(@_)">
                  <c:v>1023.52</c:v>
                </c:pt>
                <c:pt idx="525" formatCode="_([$€-2]\ * #,##0.00_);_([$€-2]\ * \(#,##0.00\);_([$€-2]\ * &quot;-&quot;??_);_(@_)">
                  <c:v>986.8099999999999</c:v>
                </c:pt>
                <c:pt idx="526" formatCode="_([$€-2]\ * #,##0.00_);_([$€-2]\ * \(#,##0.00\);_([$€-2]\ * &quot;-&quot;??_);_(@_)">
                  <c:v>1031.43</c:v>
                </c:pt>
                <c:pt idx="527" formatCode="_([$€-2]\ * #,##0.00_);_([$€-2]\ * \(#,##0.00\);_([$€-2]\ * &quot;-&quot;??_);_(@_)">
                  <c:v>967.23</c:v>
                </c:pt>
                <c:pt idx="528" formatCode="_([$€-2]\ * #,##0.00_);_([$€-2]\ * \(#,##0.00\);_([$€-2]\ * &quot;-&quot;??_);_(@_)">
                  <c:v>920.88</c:v>
                </c:pt>
                <c:pt idx="529" formatCode="_([$€-2]\ * #,##0.00_);_([$€-2]\ * \(#,##0.00\);_([$€-2]\ * &quot;-&quot;??_);_(@_)">
                  <c:v>931.05</c:v>
                </c:pt>
                <c:pt idx="530" formatCode="_([$€-2]\ * #,##0.00_);_([$€-2]\ * \(#,##0.00\);_([$€-2]\ * &quot;-&quot;??_);_(@_)">
                  <c:v>1076.33</c:v>
                </c:pt>
                <c:pt idx="531" formatCode="_([$€-2]\ * #,##0.00_);_([$€-2]\ * \(#,##0.00\);_([$€-2]\ * &quot;-&quot;??_);_(@_)">
                  <c:v>997.0599999999999</c:v>
                </c:pt>
                <c:pt idx="532" formatCode="_([$€-2]\ * #,##0.00_);_([$€-2]\ * \(#,##0.00\);_([$€-2]\ * &quot;-&quot;??_);_(@_)">
                  <c:v>926.21</c:v>
                </c:pt>
                <c:pt idx="533" formatCode="_([$€-2]\ * #,##0.00_);_([$€-2]\ * \(#,##0.00\);_([$€-2]\ * &quot;-&quot;??_);_(@_)">
                  <c:v>986.61</c:v>
                </c:pt>
                <c:pt idx="534" formatCode="_([$€-2]\ * #,##0.00_);_([$€-2]\ * \(#,##0.00\);_([$€-2]\ * &quot;-&quot;??_);_(@_)">
                  <c:v>960.67</c:v>
                </c:pt>
                <c:pt idx="535" formatCode="_([$€-2]\ * #,##0.00_);_([$€-2]\ * \(#,##0.00\);_([$€-2]\ * &quot;-&quot;??_);_(@_)">
                  <c:v>814.75</c:v>
                </c:pt>
                <c:pt idx="536" formatCode="_([$€-2]\ * #,##0.00_);_([$€-2]\ * \(#,##0.00\);_([$€-2]\ * &quot;-&quot;??_);_(@_)">
                  <c:v>879.11</c:v>
                </c:pt>
                <c:pt idx="537" formatCode="_([$€-2]\ * #,##0.00_);_([$€-2]\ * \(#,##0.00\);_([$€-2]\ * &quot;-&quot;??_);_(@_)">
                  <c:v>973.05</c:v>
                </c:pt>
                <c:pt idx="538" formatCode="_([$€-2]\ * #,##0.00_);_([$€-2]\ * \(#,##0.00\);_([$€-2]\ * &quot;-&quot;??_);_(@_)">
                  <c:v>991.9</c:v>
                </c:pt>
                <c:pt idx="539" formatCode="_([$€-2]\ * #,##0.00_);_([$€-2]\ * \(#,##0.00\);_([$€-2]\ * &quot;-&quot;??_);_(@_)">
                  <c:v>1021.25</c:v>
                </c:pt>
                <c:pt idx="540" formatCode="_([$€-2]\ * #,##0.00_);_([$€-2]\ * \(#,##0.00\);_([$€-2]\ * &quot;-&quot;??_);_(@_)">
                  <c:v>1018.54</c:v>
                </c:pt>
                <c:pt idx="541" formatCode="_([$€-2]\ * #,##0.00_);_([$€-2]\ * \(#,##0.00\);_([$€-2]\ * &quot;-&quot;??_);_(@_)">
                  <c:v>1046.05</c:v>
                </c:pt>
                <c:pt idx="542" formatCode="_([$€-2]\ * #,##0.00_);_([$€-2]\ * \(#,##0.00\);_([$€-2]\ * &quot;-&quot;??_);_(@_)">
                  <c:v>896.65</c:v>
                </c:pt>
                <c:pt idx="543" formatCode="_([$€-2]\ * #,##0.00_);_([$€-2]\ * \(#,##0.00\);_([$€-2]\ * &quot;-&quot;??_);_(@_)">
                  <c:v>865.82</c:v>
                </c:pt>
                <c:pt idx="544" formatCode="_([$€-2]\ * #,##0.00_);_([$€-2]\ * \(#,##0.00\);_([$€-2]\ * &quot;-&quot;??_);_(@_)">
                  <c:v>1065.46</c:v>
                </c:pt>
                <c:pt idx="545" formatCode="_([$€-2]\ * #,##0.00_);_([$€-2]\ * \(#,##0.00\);_([$€-2]\ * &quot;-&quot;??_);_(@_)">
                  <c:v>995.47</c:v>
                </c:pt>
                <c:pt idx="546" formatCode="_([$€-2]\ * #,##0.00_);_([$€-2]\ * \(#,##0.00\);_([$€-2]\ * &quot;-&quot;??_);_(@_)">
                  <c:v>1019.06</c:v>
                </c:pt>
                <c:pt idx="547" formatCode="_([$€-2]\ * #,##0.00_);_([$€-2]\ * \(#,##0.00\);_([$€-2]\ * &quot;-&quot;??_);_(@_)">
                  <c:v>1152.98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'Daily income'!$J$2</c:f>
              <c:strCache>
                <c:ptCount val="1"/>
                <c:pt idx="0">
                  <c:v>Outbr</c:v>
                </c:pt>
              </c:strCache>
            </c:strRef>
          </c:tx>
          <c:spPr>
            <a:ln w="47625">
              <a:solidFill>
                <a:srgbClr val="0000FF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income'!$J$3:$J$550</c:f>
              <c:numCache>
                <c:formatCode>_([$€-2]\ * #,##0.00_);_([$€-2]\ * \(#,##0.00\);_([$€-2]\ * "-"??_);_(@_)</c:formatCode>
                <c:ptCount val="548"/>
                <c:pt idx="0">
                  <c:v>66.757612</c:v>
                </c:pt>
                <c:pt idx="1">
                  <c:v>66.17754000000001</c:v>
                </c:pt>
                <c:pt idx="2">
                  <c:v>61.754665</c:v>
                </c:pt>
                <c:pt idx="3">
                  <c:v>47.344872</c:v>
                </c:pt>
                <c:pt idx="4">
                  <c:v>49.975128</c:v>
                </c:pt>
                <c:pt idx="5">
                  <c:v>66.83355</c:v>
                </c:pt>
                <c:pt idx="6">
                  <c:v>95.07042</c:v>
                </c:pt>
                <c:pt idx="7">
                  <c:v>109.806325</c:v>
                </c:pt>
                <c:pt idx="8">
                  <c:v>92.908605</c:v>
                </c:pt>
                <c:pt idx="9">
                  <c:v>83.99852999999998</c:v>
                </c:pt>
                <c:pt idx="10">
                  <c:v>72.015952</c:v>
                </c:pt>
                <c:pt idx="11">
                  <c:v>60.48667500000001</c:v>
                </c:pt>
                <c:pt idx="12">
                  <c:v>87.565791</c:v>
                </c:pt>
                <c:pt idx="13">
                  <c:v>82.611242</c:v>
                </c:pt>
                <c:pt idx="14">
                  <c:v>91.243776</c:v>
                </c:pt>
                <c:pt idx="15">
                  <c:v>75.688616</c:v>
                </c:pt>
                <c:pt idx="16">
                  <c:v>219.138588</c:v>
                </c:pt>
                <c:pt idx="17">
                  <c:v>338.800695</c:v>
                </c:pt>
                <c:pt idx="18">
                  <c:v>279.4512448</c:v>
                </c:pt>
                <c:pt idx="19">
                  <c:v>353.2769968</c:v>
                </c:pt>
                <c:pt idx="20">
                  <c:v>354.8492388</c:v>
                </c:pt>
                <c:pt idx="21">
                  <c:v>312.895762</c:v>
                </c:pt>
                <c:pt idx="22">
                  <c:v>260.242885</c:v>
                </c:pt>
                <c:pt idx="23">
                  <c:v>269.82612</c:v>
                </c:pt>
                <c:pt idx="24">
                  <c:v>273.4833609</c:v>
                </c:pt>
                <c:pt idx="25">
                  <c:v>260.563056</c:v>
                </c:pt>
                <c:pt idx="26">
                  <c:v>429.355924</c:v>
                </c:pt>
                <c:pt idx="27">
                  <c:v>516.57172</c:v>
                </c:pt>
                <c:pt idx="28">
                  <c:v>562.0939187</c:v>
                </c:pt>
                <c:pt idx="29">
                  <c:v>529.2646648</c:v>
                </c:pt>
                <c:pt idx="30">
                  <c:v>498.91338</c:v>
                </c:pt>
                <c:pt idx="31">
                  <c:v>506.2447799999999</c:v>
                </c:pt>
                <c:pt idx="32">
                  <c:v>440.3809839</c:v>
                </c:pt>
                <c:pt idx="33">
                  <c:v>525.9041793</c:v>
                </c:pt>
                <c:pt idx="34">
                  <c:v>458.0411351</c:v>
                </c:pt>
                <c:pt idx="35">
                  <c:v>482.8191732</c:v>
                </c:pt>
                <c:pt idx="36">
                  <c:v>468.72315</c:v>
                </c:pt>
                <c:pt idx="37">
                  <c:v>454.60075</c:v>
                </c:pt>
                <c:pt idx="38">
                  <c:v>336.4469856</c:v>
                </c:pt>
                <c:pt idx="39">
                  <c:v>294.64389</c:v>
                </c:pt>
                <c:pt idx="40">
                  <c:v>456.85995</c:v>
                </c:pt>
                <c:pt idx="41">
                  <c:v>494.4691983</c:v>
                </c:pt>
                <c:pt idx="42">
                  <c:v>455.8512276</c:v>
                </c:pt>
                <c:pt idx="43">
                  <c:v>475.758214</c:v>
                </c:pt>
                <c:pt idx="44">
                  <c:v>467.5308365</c:v>
                </c:pt>
                <c:pt idx="45">
                  <c:v>278.5125</c:v>
                </c:pt>
                <c:pt idx="46">
                  <c:v>327.4186435</c:v>
                </c:pt>
                <c:pt idx="47">
                  <c:v>394.7863366</c:v>
                </c:pt>
                <c:pt idx="48">
                  <c:v>378.8144228</c:v>
                </c:pt>
                <c:pt idx="49">
                  <c:v>318.70524</c:v>
                </c:pt>
                <c:pt idx="50">
                  <c:v>365.343856</c:v>
                </c:pt>
                <c:pt idx="51">
                  <c:v>377.7605475</c:v>
                </c:pt>
                <c:pt idx="52">
                  <c:v>299.6581562</c:v>
                </c:pt>
                <c:pt idx="53">
                  <c:v>284.1735</c:v>
                </c:pt>
                <c:pt idx="54">
                  <c:v>385.5094348</c:v>
                </c:pt>
                <c:pt idx="55">
                  <c:v>388.9966549</c:v>
                </c:pt>
                <c:pt idx="56">
                  <c:v>389.5450623</c:v>
                </c:pt>
                <c:pt idx="57">
                  <c:v>413.9134532</c:v>
                </c:pt>
                <c:pt idx="58">
                  <c:v>393.8086345</c:v>
                </c:pt>
                <c:pt idx="59">
                  <c:v>353.3527286</c:v>
                </c:pt>
                <c:pt idx="60">
                  <c:v>338.788008</c:v>
                </c:pt>
                <c:pt idx="61">
                  <c:v>406.64299</c:v>
                </c:pt>
                <c:pt idx="62">
                  <c:v>376.197685</c:v>
                </c:pt>
                <c:pt idx="63">
                  <c:v>440.1880168</c:v>
                </c:pt>
                <c:pt idx="64">
                  <c:v>380.52675</c:v>
                </c:pt>
                <c:pt idx="65">
                  <c:v>371.504001</c:v>
                </c:pt>
                <c:pt idx="66">
                  <c:v>316.802492</c:v>
                </c:pt>
                <c:pt idx="67">
                  <c:v>286.1429545</c:v>
                </c:pt>
                <c:pt idx="68">
                  <c:v>379.92273</c:v>
                </c:pt>
                <c:pt idx="69">
                  <c:v>409.6701839999999</c:v>
                </c:pt>
                <c:pt idx="70">
                  <c:v>450.92058</c:v>
                </c:pt>
                <c:pt idx="71">
                  <c:v>440.6215</c:v>
                </c:pt>
                <c:pt idx="72">
                  <c:v>456.9024975</c:v>
                </c:pt>
                <c:pt idx="73">
                  <c:v>338.713977</c:v>
                </c:pt>
                <c:pt idx="74">
                  <c:v>341.296732</c:v>
                </c:pt>
                <c:pt idx="75">
                  <c:v>451.1463008</c:v>
                </c:pt>
                <c:pt idx="76">
                  <c:v>456.6181235</c:v>
                </c:pt>
                <c:pt idx="77">
                  <c:v>514.2876240000001</c:v>
                </c:pt>
                <c:pt idx="78">
                  <c:v>555.895712</c:v>
                </c:pt>
                <c:pt idx="79">
                  <c:v>478.2861964</c:v>
                </c:pt>
                <c:pt idx="80">
                  <c:v>392.4033832</c:v>
                </c:pt>
                <c:pt idx="81">
                  <c:v>414.807864</c:v>
                </c:pt>
                <c:pt idx="82">
                  <c:v>495.398736</c:v>
                </c:pt>
                <c:pt idx="83">
                  <c:v>460.5031710000001</c:v>
                </c:pt>
                <c:pt idx="84">
                  <c:v>462.410694</c:v>
                </c:pt>
                <c:pt idx="85">
                  <c:v>607.2561797000001</c:v>
                </c:pt>
                <c:pt idx="86">
                  <c:v>697.7443736</c:v>
                </c:pt>
                <c:pt idx="87">
                  <c:v>541.13212</c:v>
                </c:pt>
                <c:pt idx="88">
                  <c:v>595.27501</c:v>
                </c:pt>
                <c:pt idx="89">
                  <c:v>663.4622415</c:v>
                </c:pt>
                <c:pt idx="90">
                  <c:v>533.3740256</c:v>
                </c:pt>
                <c:pt idx="91">
                  <c:v>482.7904813</c:v>
                </c:pt>
                <c:pt idx="92">
                  <c:v>541.6423130000001</c:v>
                </c:pt>
                <c:pt idx="93">
                  <c:v>527.08744</c:v>
                </c:pt>
                <c:pt idx="94">
                  <c:v>528.49632</c:v>
                </c:pt>
                <c:pt idx="95">
                  <c:v>574.9353548</c:v>
                </c:pt>
                <c:pt idx="96">
                  <c:v>623.1934968</c:v>
                </c:pt>
                <c:pt idx="97">
                  <c:v>663.237355</c:v>
                </c:pt>
                <c:pt idx="98">
                  <c:v>650.3286875000001</c:v>
                </c:pt>
                <c:pt idx="99">
                  <c:v>549.7106342</c:v>
                </c:pt>
                <c:pt idx="100">
                  <c:v>540.9879072</c:v>
                </c:pt>
                <c:pt idx="101">
                  <c:v>478.2232192</c:v>
                </c:pt>
                <c:pt idx="102">
                  <c:v>507.9756896</c:v>
                </c:pt>
                <c:pt idx="103">
                  <c:v>694.0873971999999</c:v>
                </c:pt>
                <c:pt idx="104">
                  <c:v>612.1821707</c:v>
                </c:pt>
                <c:pt idx="105">
                  <c:v>571.0091682</c:v>
                </c:pt>
                <c:pt idx="106">
                  <c:v>424.4266683</c:v>
                </c:pt>
                <c:pt idx="107">
                  <c:v>521.1463944</c:v>
                </c:pt>
                <c:pt idx="108">
                  <c:v>497.7970105</c:v>
                </c:pt>
                <c:pt idx="109">
                  <c:v>394.507313</c:v>
                </c:pt>
                <c:pt idx="110">
                  <c:v>508.413981</c:v>
                </c:pt>
                <c:pt idx="111">
                  <c:v>532.2593691</c:v>
                </c:pt>
                <c:pt idx="112">
                  <c:v>479.7148634</c:v>
                </c:pt>
                <c:pt idx="113">
                  <c:v>512.7838848</c:v>
                </c:pt>
                <c:pt idx="114">
                  <c:v>429.3638341</c:v>
                </c:pt>
                <c:pt idx="115">
                  <c:v>427.9324672</c:v>
                </c:pt>
                <c:pt idx="116">
                  <c:v>398.0051846</c:v>
                </c:pt>
                <c:pt idx="117">
                  <c:v>459.9006025</c:v>
                </c:pt>
                <c:pt idx="118">
                  <c:v>521.9706045</c:v>
                </c:pt>
                <c:pt idx="119">
                  <c:v>512.1113055</c:v>
                </c:pt>
                <c:pt idx="120">
                  <c:v>489.866512</c:v>
                </c:pt>
                <c:pt idx="121">
                  <c:v>489.6965741</c:v>
                </c:pt>
                <c:pt idx="122">
                  <c:v>421.1663584</c:v>
                </c:pt>
                <c:pt idx="123">
                  <c:v>432.69806</c:v>
                </c:pt>
                <c:pt idx="124">
                  <c:v>508.9672674</c:v>
                </c:pt>
                <c:pt idx="125">
                  <c:v>436.9641552000001</c:v>
                </c:pt>
                <c:pt idx="126">
                  <c:v>515.281252</c:v>
                </c:pt>
                <c:pt idx="127">
                  <c:v>504.3943786999999</c:v>
                </c:pt>
                <c:pt idx="128">
                  <c:v>525.6625876000001</c:v>
                </c:pt>
                <c:pt idx="129">
                  <c:v>494.1700898</c:v>
                </c:pt>
                <c:pt idx="130">
                  <c:v>470.412511</c:v>
                </c:pt>
                <c:pt idx="131">
                  <c:v>489.7117500000001</c:v>
                </c:pt>
                <c:pt idx="132">
                  <c:v>541.8592843</c:v>
                </c:pt>
                <c:pt idx="133">
                  <c:v>520.4711816</c:v>
                </c:pt>
                <c:pt idx="134">
                  <c:v>585.5130564000001</c:v>
                </c:pt>
                <c:pt idx="135">
                  <c:v>515.9259951</c:v>
                </c:pt>
                <c:pt idx="136">
                  <c:v>419.9778572</c:v>
                </c:pt>
                <c:pt idx="137">
                  <c:v>426.451059</c:v>
                </c:pt>
                <c:pt idx="138">
                  <c:v>492.7693896</c:v>
                </c:pt>
                <c:pt idx="139">
                  <c:v>494.202292</c:v>
                </c:pt>
                <c:pt idx="140">
                  <c:v>524.2453244000001</c:v>
                </c:pt>
                <c:pt idx="141">
                  <c:v>564.561913</c:v>
                </c:pt>
                <c:pt idx="142">
                  <c:v>473.8338355</c:v>
                </c:pt>
                <c:pt idx="143">
                  <c:v>435.766327</c:v>
                </c:pt>
                <c:pt idx="144">
                  <c:v>407.3464008</c:v>
                </c:pt>
                <c:pt idx="145">
                  <c:v>436.7617388</c:v>
                </c:pt>
                <c:pt idx="146">
                  <c:v>445.6497366</c:v>
                </c:pt>
                <c:pt idx="147">
                  <c:v>386.6093058</c:v>
                </c:pt>
                <c:pt idx="148">
                  <c:v>459.8335776</c:v>
                </c:pt>
                <c:pt idx="149">
                  <c:v>425.0091198</c:v>
                </c:pt>
                <c:pt idx="150">
                  <c:v>389.8076261</c:v>
                </c:pt>
                <c:pt idx="151">
                  <c:v>445.3399274</c:v>
                </c:pt>
                <c:pt idx="152">
                  <c:v>466.629543</c:v>
                </c:pt>
                <c:pt idx="153">
                  <c:v>552.2759812</c:v>
                </c:pt>
                <c:pt idx="154">
                  <c:v>619.59734</c:v>
                </c:pt>
                <c:pt idx="155">
                  <c:v>622.0502494</c:v>
                </c:pt>
                <c:pt idx="156">
                  <c:v>579.542699</c:v>
                </c:pt>
                <c:pt idx="157">
                  <c:v>511.1808118</c:v>
                </c:pt>
                <c:pt idx="158">
                  <c:v>491.009285</c:v>
                </c:pt>
                <c:pt idx="159">
                  <c:v>554.5189951999999</c:v>
                </c:pt>
                <c:pt idx="160">
                  <c:v>480.9071276</c:v>
                </c:pt>
                <c:pt idx="161">
                  <c:v>580.256072</c:v>
                </c:pt>
                <c:pt idx="162">
                  <c:v>652.2920018999999</c:v>
                </c:pt>
                <c:pt idx="163">
                  <c:v>686.2923375</c:v>
                </c:pt>
                <c:pt idx="164">
                  <c:v>555.0260350000001</c:v>
                </c:pt>
                <c:pt idx="165">
                  <c:v>420.97</c:v>
                </c:pt>
                <c:pt idx="166">
                  <c:v>537.88</c:v>
                </c:pt>
                <c:pt idx="167">
                  <c:v>522.0599999999999</c:v>
                </c:pt>
                <c:pt idx="168">
                  <c:v>488.71</c:v>
                </c:pt>
                <c:pt idx="169">
                  <c:v>670.8</c:v>
                </c:pt>
                <c:pt idx="170">
                  <c:v>707.4299999999999</c:v>
                </c:pt>
                <c:pt idx="171">
                  <c:v>589.33</c:v>
                </c:pt>
                <c:pt idx="172">
                  <c:v>490.29</c:v>
                </c:pt>
                <c:pt idx="173">
                  <c:v>602.74</c:v>
                </c:pt>
                <c:pt idx="174">
                  <c:v>587.45</c:v>
                </c:pt>
                <c:pt idx="175">
                  <c:v>574.51</c:v>
                </c:pt>
                <c:pt idx="176">
                  <c:v>674.45</c:v>
                </c:pt>
                <c:pt idx="177">
                  <c:v>661.9299999999999</c:v>
                </c:pt>
                <c:pt idx="178">
                  <c:v>598.28</c:v>
                </c:pt>
                <c:pt idx="179">
                  <c:v>535.18</c:v>
                </c:pt>
                <c:pt idx="180">
                  <c:v>625.28</c:v>
                </c:pt>
                <c:pt idx="181">
                  <c:v>634.96</c:v>
                </c:pt>
                <c:pt idx="182">
                  <c:v>678.84</c:v>
                </c:pt>
                <c:pt idx="183">
                  <c:v>633.14</c:v>
                </c:pt>
                <c:pt idx="184">
                  <c:v>646.71</c:v>
                </c:pt>
                <c:pt idx="185">
                  <c:v>608.76</c:v>
                </c:pt>
                <c:pt idx="186">
                  <c:v>521.78</c:v>
                </c:pt>
                <c:pt idx="187">
                  <c:v>684.97</c:v>
                </c:pt>
                <c:pt idx="188">
                  <c:v>639.3099999999999</c:v>
                </c:pt>
                <c:pt idx="189">
                  <c:v>707.15</c:v>
                </c:pt>
                <c:pt idx="190">
                  <c:v>681.58</c:v>
                </c:pt>
                <c:pt idx="191">
                  <c:v>704.6</c:v>
                </c:pt>
                <c:pt idx="192">
                  <c:v>674.28</c:v>
                </c:pt>
                <c:pt idx="193">
                  <c:v>630.26</c:v>
                </c:pt>
                <c:pt idx="194">
                  <c:v>669.51</c:v>
                </c:pt>
                <c:pt idx="195">
                  <c:v>637.27</c:v>
                </c:pt>
                <c:pt idx="196">
                  <c:v>578.85</c:v>
                </c:pt>
                <c:pt idx="197">
                  <c:v>660.5599999999999</c:v>
                </c:pt>
                <c:pt idx="198">
                  <c:v>703.4400000000001</c:v>
                </c:pt>
                <c:pt idx="199">
                  <c:v>679.69</c:v>
                </c:pt>
                <c:pt idx="200">
                  <c:v>588.7</c:v>
                </c:pt>
                <c:pt idx="201">
                  <c:v>674.3099999999999</c:v>
                </c:pt>
                <c:pt idx="202">
                  <c:v>644.25</c:v>
                </c:pt>
                <c:pt idx="203">
                  <c:v>615.57</c:v>
                </c:pt>
                <c:pt idx="204">
                  <c:v>723.7</c:v>
                </c:pt>
                <c:pt idx="205">
                  <c:v>699.41</c:v>
                </c:pt>
                <c:pt idx="206">
                  <c:v>610.61</c:v>
                </c:pt>
                <c:pt idx="207">
                  <c:v>604.36</c:v>
                </c:pt>
                <c:pt idx="208">
                  <c:v>627.07</c:v>
                </c:pt>
                <c:pt idx="209">
                  <c:v>702.58</c:v>
                </c:pt>
                <c:pt idx="210">
                  <c:v>662.13</c:v>
                </c:pt>
                <c:pt idx="211">
                  <c:v>693.97</c:v>
                </c:pt>
                <c:pt idx="212">
                  <c:v>651.83</c:v>
                </c:pt>
                <c:pt idx="213">
                  <c:v>579.55</c:v>
                </c:pt>
                <c:pt idx="214">
                  <c:v>614.98</c:v>
                </c:pt>
                <c:pt idx="215">
                  <c:v>651.89</c:v>
                </c:pt>
                <c:pt idx="216">
                  <c:v>592.12</c:v>
                </c:pt>
                <c:pt idx="217">
                  <c:v>726.02</c:v>
                </c:pt>
                <c:pt idx="218">
                  <c:v>659.48</c:v>
                </c:pt>
                <c:pt idx="219">
                  <c:v>608.03</c:v>
                </c:pt>
                <c:pt idx="220">
                  <c:v>537.67</c:v>
                </c:pt>
                <c:pt idx="221">
                  <c:v>488.23</c:v>
                </c:pt>
                <c:pt idx="222">
                  <c:v>582.11</c:v>
                </c:pt>
                <c:pt idx="223">
                  <c:v>579.7</c:v>
                </c:pt>
                <c:pt idx="224">
                  <c:v>647.2</c:v>
                </c:pt>
                <c:pt idx="225">
                  <c:v>709.73</c:v>
                </c:pt>
                <c:pt idx="226">
                  <c:v>555.91</c:v>
                </c:pt>
                <c:pt idx="227">
                  <c:v>481.25</c:v>
                </c:pt>
                <c:pt idx="228">
                  <c:v>520.13</c:v>
                </c:pt>
                <c:pt idx="229">
                  <c:v>543.17</c:v>
                </c:pt>
                <c:pt idx="230">
                  <c:v>552.25</c:v>
                </c:pt>
                <c:pt idx="231">
                  <c:v>622.03</c:v>
                </c:pt>
                <c:pt idx="232">
                  <c:v>627.55</c:v>
                </c:pt>
                <c:pt idx="233">
                  <c:v>638.21</c:v>
                </c:pt>
                <c:pt idx="234">
                  <c:v>551.21</c:v>
                </c:pt>
                <c:pt idx="235">
                  <c:v>496.02</c:v>
                </c:pt>
                <c:pt idx="236">
                  <c:v>569.08</c:v>
                </c:pt>
                <c:pt idx="237">
                  <c:v>595.87</c:v>
                </c:pt>
                <c:pt idx="238">
                  <c:v>633.07</c:v>
                </c:pt>
                <c:pt idx="239">
                  <c:v>655.0</c:v>
                </c:pt>
                <c:pt idx="240">
                  <c:v>555.0</c:v>
                </c:pt>
                <c:pt idx="241">
                  <c:v>549.57</c:v>
                </c:pt>
                <c:pt idx="242">
                  <c:v>515.86</c:v>
                </c:pt>
                <c:pt idx="243">
                  <c:v>601.19</c:v>
                </c:pt>
                <c:pt idx="244">
                  <c:v>611.48</c:v>
                </c:pt>
                <c:pt idx="245">
                  <c:v>675.66</c:v>
                </c:pt>
                <c:pt idx="246">
                  <c:v>784.47</c:v>
                </c:pt>
                <c:pt idx="247">
                  <c:v>696.36</c:v>
                </c:pt>
                <c:pt idx="248">
                  <c:v>694.76</c:v>
                </c:pt>
                <c:pt idx="249">
                  <c:v>689.35</c:v>
                </c:pt>
                <c:pt idx="250">
                  <c:v>748.92</c:v>
                </c:pt>
                <c:pt idx="251">
                  <c:v>775.92</c:v>
                </c:pt>
                <c:pt idx="252">
                  <c:v>714.01</c:v>
                </c:pt>
                <c:pt idx="253">
                  <c:v>765.76</c:v>
                </c:pt>
                <c:pt idx="254">
                  <c:v>762.51</c:v>
                </c:pt>
                <c:pt idx="255">
                  <c:v>594.29</c:v>
                </c:pt>
                <c:pt idx="256">
                  <c:v>591.17</c:v>
                </c:pt>
                <c:pt idx="257">
                  <c:v>557.15</c:v>
                </c:pt>
                <c:pt idx="258">
                  <c:v>654.17</c:v>
                </c:pt>
                <c:pt idx="259">
                  <c:v>612.17</c:v>
                </c:pt>
                <c:pt idx="260">
                  <c:v>884.26</c:v>
                </c:pt>
                <c:pt idx="261">
                  <c:v>754.13</c:v>
                </c:pt>
                <c:pt idx="262">
                  <c:v>697.0</c:v>
                </c:pt>
                <c:pt idx="263">
                  <c:v>578.87</c:v>
                </c:pt>
                <c:pt idx="264">
                  <c:v>644.4400000000001</c:v>
                </c:pt>
                <c:pt idx="265">
                  <c:v>628.36</c:v>
                </c:pt>
                <c:pt idx="266">
                  <c:v>621.3</c:v>
                </c:pt>
                <c:pt idx="267">
                  <c:v>538.6</c:v>
                </c:pt>
                <c:pt idx="268">
                  <c:v>622.61</c:v>
                </c:pt>
                <c:pt idx="269">
                  <c:v>737.02</c:v>
                </c:pt>
                <c:pt idx="270">
                  <c:v>766.12</c:v>
                </c:pt>
                <c:pt idx="271">
                  <c:v>730.86</c:v>
                </c:pt>
                <c:pt idx="272">
                  <c:v>768.51</c:v>
                </c:pt>
                <c:pt idx="273">
                  <c:v>823.71</c:v>
                </c:pt>
                <c:pt idx="274">
                  <c:v>819.26</c:v>
                </c:pt>
                <c:pt idx="275">
                  <c:v>706.72</c:v>
                </c:pt>
                <c:pt idx="276">
                  <c:v>685.58</c:v>
                </c:pt>
                <c:pt idx="277">
                  <c:v>685.58</c:v>
                </c:pt>
                <c:pt idx="278">
                  <c:v>753.72</c:v>
                </c:pt>
                <c:pt idx="279">
                  <c:v>749.5599999999999</c:v>
                </c:pt>
                <c:pt idx="280">
                  <c:v>919.37</c:v>
                </c:pt>
                <c:pt idx="281">
                  <c:v>819.99</c:v>
                </c:pt>
                <c:pt idx="282">
                  <c:v>848.64</c:v>
                </c:pt>
                <c:pt idx="283">
                  <c:v>705.13</c:v>
                </c:pt>
                <c:pt idx="284">
                  <c:v>671.51</c:v>
                </c:pt>
                <c:pt idx="285">
                  <c:v>793.82</c:v>
                </c:pt>
                <c:pt idx="286">
                  <c:v>738.8099999999999</c:v>
                </c:pt>
                <c:pt idx="287">
                  <c:v>506.14</c:v>
                </c:pt>
                <c:pt idx="288">
                  <c:v>567.38</c:v>
                </c:pt>
                <c:pt idx="289">
                  <c:v>641.59</c:v>
                </c:pt>
                <c:pt idx="290">
                  <c:v>545.28</c:v>
                </c:pt>
                <c:pt idx="291">
                  <c:v>608.72</c:v>
                </c:pt>
                <c:pt idx="292">
                  <c:v>670.89</c:v>
                </c:pt>
                <c:pt idx="293">
                  <c:v>702.47</c:v>
                </c:pt>
                <c:pt idx="294">
                  <c:v>681.58</c:v>
                </c:pt>
                <c:pt idx="295">
                  <c:v>680.0</c:v>
                </c:pt>
                <c:pt idx="296">
                  <c:v>633.49</c:v>
                </c:pt>
                <c:pt idx="297">
                  <c:v>523.08</c:v>
                </c:pt>
                <c:pt idx="298">
                  <c:v>628.3099999999999</c:v>
                </c:pt>
                <c:pt idx="299">
                  <c:v>641.74</c:v>
                </c:pt>
                <c:pt idx="300">
                  <c:v>617.27</c:v>
                </c:pt>
                <c:pt idx="301">
                  <c:v>629.08</c:v>
                </c:pt>
                <c:pt idx="302">
                  <c:v>707.27</c:v>
                </c:pt>
                <c:pt idx="303">
                  <c:v>737.74</c:v>
                </c:pt>
                <c:pt idx="304">
                  <c:v>545.15</c:v>
                </c:pt>
                <c:pt idx="305">
                  <c:v>654.52</c:v>
                </c:pt>
                <c:pt idx="306">
                  <c:v>679.73</c:v>
                </c:pt>
                <c:pt idx="307">
                  <c:v>688.8</c:v>
                </c:pt>
                <c:pt idx="308">
                  <c:v>637.3</c:v>
                </c:pt>
                <c:pt idx="309">
                  <c:v>700.15</c:v>
                </c:pt>
                <c:pt idx="310">
                  <c:v>716.64</c:v>
                </c:pt>
                <c:pt idx="311">
                  <c:v>583.4400000000001</c:v>
                </c:pt>
                <c:pt idx="312">
                  <c:v>615.86</c:v>
                </c:pt>
                <c:pt idx="313">
                  <c:v>698.32</c:v>
                </c:pt>
                <c:pt idx="314">
                  <c:v>648.85</c:v>
                </c:pt>
                <c:pt idx="315">
                  <c:v>632.67</c:v>
                </c:pt>
                <c:pt idx="316">
                  <c:v>790.4299999999999</c:v>
                </c:pt>
                <c:pt idx="317">
                  <c:v>766.22</c:v>
                </c:pt>
                <c:pt idx="318">
                  <c:v>594.15</c:v>
                </c:pt>
                <c:pt idx="319">
                  <c:v>569.9299999999999</c:v>
                </c:pt>
                <c:pt idx="320">
                  <c:v>635.25</c:v>
                </c:pt>
                <c:pt idx="321">
                  <c:v>607.4</c:v>
                </c:pt>
                <c:pt idx="322">
                  <c:v>597.66</c:v>
                </c:pt>
                <c:pt idx="323">
                  <c:v>537.62</c:v>
                </c:pt>
                <c:pt idx="324">
                  <c:v>591.01</c:v>
                </c:pt>
                <c:pt idx="325">
                  <c:v>541.86</c:v>
                </c:pt>
                <c:pt idx="326">
                  <c:v>562.0</c:v>
                </c:pt>
                <c:pt idx="327">
                  <c:v>620.79</c:v>
                </c:pt>
                <c:pt idx="328">
                  <c:v>562.0</c:v>
                </c:pt>
                <c:pt idx="329">
                  <c:v>684.09</c:v>
                </c:pt>
                <c:pt idx="330">
                  <c:v>605.09</c:v>
                </c:pt>
                <c:pt idx="331">
                  <c:v>586.85</c:v>
                </c:pt>
                <c:pt idx="332">
                  <c:v>477.37</c:v>
                </c:pt>
                <c:pt idx="333">
                  <c:v>505.23</c:v>
                </c:pt>
                <c:pt idx="334">
                  <c:v>595.0</c:v>
                </c:pt>
                <c:pt idx="335">
                  <c:v>608.5</c:v>
                </c:pt>
                <c:pt idx="336">
                  <c:v>629.13</c:v>
                </c:pt>
                <c:pt idx="337">
                  <c:v>655.27</c:v>
                </c:pt>
                <c:pt idx="338">
                  <c:v>653.5</c:v>
                </c:pt>
                <c:pt idx="339">
                  <c:v>522.0</c:v>
                </c:pt>
                <c:pt idx="340">
                  <c:v>570.39</c:v>
                </c:pt>
                <c:pt idx="341">
                  <c:v>702.8099999999999</c:v>
                </c:pt>
                <c:pt idx="342">
                  <c:v>640.38</c:v>
                </c:pt>
                <c:pt idx="343">
                  <c:v>618.09</c:v>
                </c:pt>
                <c:pt idx="344">
                  <c:v>617.16</c:v>
                </c:pt>
                <c:pt idx="345">
                  <c:v>582.67</c:v>
                </c:pt>
                <c:pt idx="346">
                  <c:v>531.4299999999999</c:v>
                </c:pt>
                <c:pt idx="347">
                  <c:v>576.6</c:v>
                </c:pt>
                <c:pt idx="348">
                  <c:v>644.82</c:v>
                </c:pt>
                <c:pt idx="349">
                  <c:v>615.9400000000001</c:v>
                </c:pt>
                <c:pt idx="350">
                  <c:v>652.76</c:v>
                </c:pt>
                <c:pt idx="351">
                  <c:v>699.52</c:v>
                </c:pt>
                <c:pt idx="352">
                  <c:v>639.34</c:v>
                </c:pt>
                <c:pt idx="353">
                  <c:v>568.42</c:v>
                </c:pt>
                <c:pt idx="354">
                  <c:v>555.62</c:v>
                </c:pt>
                <c:pt idx="355">
                  <c:v>556.17</c:v>
                </c:pt>
                <c:pt idx="356">
                  <c:v>569.32</c:v>
                </c:pt>
                <c:pt idx="357">
                  <c:v>565.4</c:v>
                </c:pt>
                <c:pt idx="358">
                  <c:v>622.48</c:v>
                </c:pt>
                <c:pt idx="359">
                  <c:v>522.05</c:v>
                </c:pt>
                <c:pt idx="360">
                  <c:v>562.15</c:v>
                </c:pt>
                <c:pt idx="361">
                  <c:v>631.32</c:v>
                </c:pt>
                <c:pt idx="362">
                  <c:v>647.16</c:v>
                </c:pt>
                <c:pt idx="363">
                  <c:v>595.2</c:v>
                </c:pt>
                <c:pt idx="364">
                  <c:v>625.36</c:v>
                </c:pt>
                <c:pt idx="365">
                  <c:v>706.84</c:v>
                </c:pt>
                <c:pt idx="366">
                  <c:v>695.1</c:v>
                </c:pt>
                <c:pt idx="367">
                  <c:v>720.61</c:v>
                </c:pt>
                <c:pt idx="368">
                  <c:v>692.02</c:v>
                </c:pt>
                <c:pt idx="369">
                  <c:v>775.14</c:v>
                </c:pt>
                <c:pt idx="370">
                  <c:v>788.79</c:v>
                </c:pt>
                <c:pt idx="371">
                  <c:v>820.49</c:v>
                </c:pt>
                <c:pt idx="372">
                  <c:v>833.67</c:v>
                </c:pt>
                <c:pt idx="373">
                  <c:v>716.91</c:v>
                </c:pt>
                <c:pt idx="374">
                  <c:v>701.16</c:v>
                </c:pt>
                <c:pt idx="375">
                  <c:v>686.6</c:v>
                </c:pt>
                <c:pt idx="376">
                  <c:v>789.23</c:v>
                </c:pt>
                <c:pt idx="377">
                  <c:v>770.97</c:v>
                </c:pt>
                <c:pt idx="378">
                  <c:v>734.0</c:v>
                </c:pt>
                <c:pt idx="379">
                  <c:v>752.3099999999999</c:v>
                </c:pt>
                <c:pt idx="380">
                  <c:v>711.67</c:v>
                </c:pt>
                <c:pt idx="381">
                  <c:v>599.64</c:v>
                </c:pt>
                <c:pt idx="382">
                  <c:v>625.54</c:v>
                </c:pt>
                <c:pt idx="383">
                  <c:v>696.47</c:v>
                </c:pt>
                <c:pt idx="384">
                  <c:v>630.98</c:v>
                </c:pt>
                <c:pt idx="385">
                  <c:v>669.63</c:v>
                </c:pt>
                <c:pt idx="386">
                  <c:v>626.28</c:v>
                </c:pt>
                <c:pt idx="387">
                  <c:v>633.04</c:v>
                </c:pt>
                <c:pt idx="388">
                  <c:v>649.98</c:v>
                </c:pt>
                <c:pt idx="389">
                  <c:v>582.15</c:v>
                </c:pt>
                <c:pt idx="390">
                  <c:v>686.87</c:v>
                </c:pt>
                <c:pt idx="391">
                  <c:v>734.66</c:v>
                </c:pt>
                <c:pt idx="392">
                  <c:v>800.04</c:v>
                </c:pt>
                <c:pt idx="393">
                  <c:v>760.66</c:v>
                </c:pt>
                <c:pt idx="394">
                  <c:v>709.53</c:v>
                </c:pt>
                <c:pt idx="395">
                  <c:v>620.22</c:v>
                </c:pt>
                <c:pt idx="396">
                  <c:v>613.35</c:v>
                </c:pt>
                <c:pt idx="397">
                  <c:v>660.03</c:v>
                </c:pt>
                <c:pt idx="398">
                  <c:v>669.72</c:v>
                </c:pt>
                <c:pt idx="399">
                  <c:v>656.49</c:v>
                </c:pt>
                <c:pt idx="400">
                  <c:v>719.23</c:v>
                </c:pt>
                <c:pt idx="401">
                  <c:v>695.54</c:v>
                </c:pt>
                <c:pt idx="402">
                  <c:v>618.41</c:v>
                </c:pt>
                <c:pt idx="403">
                  <c:v>662.58</c:v>
                </c:pt>
                <c:pt idx="404">
                  <c:v>693.11</c:v>
                </c:pt>
                <c:pt idx="405">
                  <c:v>737.53</c:v>
                </c:pt>
                <c:pt idx="406">
                  <c:v>701.8099999999999</c:v>
                </c:pt>
                <c:pt idx="407">
                  <c:v>718.64</c:v>
                </c:pt>
                <c:pt idx="408">
                  <c:v>654.69</c:v>
                </c:pt>
                <c:pt idx="409">
                  <c:v>637.5599999999999</c:v>
                </c:pt>
                <c:pt idx="410">
                  <c:v>589.13</c:v>
                </c:pt>
                <c:pt idx="411">
                  <c:v>835.37</c:v>
                </c:pt>
                <c:pt idx="412">
                  <c:v>893.03</c:v>
                </c:pt>
                <c:pt idx="413">
                  <c:v>723.27</c:v>
                </c:pt>
                <c:pt idx="414">
                  <c:v>717.22</c:v>
                </c:pt>
                <c:pt idx="415">
                  <c:v>706.54</c:v>
                </c:pt>
                <c:pt idx="416">
                  <c:v>686.26</c:v>
                </c:pt>
                <c:pt idx="417">
                  <c:v>574.9299999999999</c:v>
                </c:pt>
                <c:pt idx="418">
                  <c:v>685.92</c:v>
                </c:pt>
                <c:pt idx="419">
                  <c:v>685.28</c:v>
                </c:pt>
                <c:pt idx="420">
                  <c:v>699.96</c:v>
                </c:pt>
                <c:pt idx="421">
                  <c:v>751.21</c:v>
                </c:pt>
                <c:pt idx="422">
                  <c:v>758.33</c:v>
                </c:pt>
                <c:pt idx="423">
                  <c:v>721.46</c:v>
                </c:pt>
                <c:pt idx="424">
                  <c:v>699.26</c:v>
                </c:pt>
                <c:pt idx="425">
                  <c:v>825.62</c:v>
                </c:pt>
                <c:pt idx="426">
                  <c:v>783.47</c:v>
                </c:pt>
                <c:pt idx="427">
                  <c:v>694.15</c:v>
                </c:pt>
                <c:pt idx="428">
                  <c:v>735.88</c:v>
                </c:pt>
                <c:pt idx="429">
                  <c:v>772.9</c:v>
                </c:pt>
                <c:pt idx="430">
                  <c:v>696.57</c:v>
                </c:pt>
                <c:pt idx="431">
                  <c:v>742.83</c:v>
                </c:pt>
                <c:pt idx="432">
                  <c:v>952.15</c:v>
                </c:pt>
                <c:pt idx="433">
                  <c:v>860.2</c:v>
                </c:pt>
                <c:pt idx="434">
                  <c:v>855.99</c:v>
                </c:pt>
                <c:pt idx="435">
                  <c:v>872.62</c:v>
                </c:pt>
                <c:pt idx="436">
                  <c:v>1030.18</c:v>
                </c:pt>
                <c:pt idx="437">
                  <c:v>986.14</c:v>
                </c:pt>
                <c:pt idx="438">
                  <c:v>833.33</c:v>
                </c:pt>
                <c:pt idx="439">
                  <c:v>982.85</c:v>
                </c:pt>
                <c:pt idx="440">
                  <c:v>828.13</c:v>
                </c:pt>
                <c:pt idx="441">
                  <c:v>932.86</c:v>
                </c:pt>
                <c:pt idx="442">
                  <c:v>825.9400000000001</c:v>
                </c:pt>
                <c:pt idx="443">
                  <c:v>770.57</c:v>
                </c:pt>
                <c:pt idx="444">
                  <c:v>756.9400000000001</c:v>
                </c:pt>
                <c:pt idx="445">
                  <c:v>637.23</c:v>
                </c:pt>
                <c:pt idx="446">
                  <c:v>748.8</c:v>
                </c:pt>
                <c:pt idx="447">
                  <c:v>708.04</c:v>
                </c:pt>
                <c:pt idx="448">
                  <c:v>691.62</c:v>
                </c:pt>
                <c:pt idx="449">
                  <c:v>866.42</c:v>
                </c:pt>
                <c:pt idx="450">
                  <c:v>828.14</c:v>
                </c:pt>
                <c:pt idx="451">
                  <c:v>725.65</c:v>
                </c:pt>
                <c:pt idx="452">
                  <c:v>752.41</c:v>
                </c:pt>
                <c:pt idx="453">
                  <c:v>856.02</c:v>
                </c:pt>
                <c:pt idx="454">
                  <c:v>883.68</c:v>
                </c:pt>
                <c:pt idx="455">
                  <c:v>854.65</c:v>
                </c:pt>
                <c:pt idx="456">
                  <c:v>788.58</c:v>
                </c:pt>
                <c:pt idx="457">
                  <c:v>769.32</c:v>
                </c:pt>
                <c:pt idx="458">
                  <c:v>708.35</c:v>
                </c:pt>
                <c:pt idx="459">
                  <c:v>613.95</c:v>
                </c:pt>
                <c:pt idx="460">
                  <c:v>751.76</c:v>
                </c:pt>
                <c:pt idx="461">
                  <c:v>746.48</c:v>
                </c:pt>
                <c:pt idx="462">
                  <c:v>774.37</c:v>
                </c:pt>
                <c:pt idx="463">
                  <c:v>810.51</c:v>
                </c:pt>
                <c:pt idx="464">
                  <c:v>881.64</c:v>
                </c:pt>
                <c:pt idx="465">
                  <c:v>849.38</c:v>
                </c:pt>
                <c:pt idx="466">
                  <c:v>745.7</c:v>
                </c:pt>
                <c:pt idx="467">
                  <c:v>882.02</c:v>
                </c:pt>
                <c:pt idx="468">
                  <c:v>878.49</c:v>
                </c:pt>
                <c:pt idx="469">
                  <c:v>915.03</c:v>
                </c:pt>
                <c:pt idx="470">
                  <c:v>888.41</c:v>
                </c:pt>
                <c:pt idx="471">
                  <c:v>683.9</c:v>
                </c:pt>
                <c:pt idx="472">
                  <c:v>701.91</c:v>
                </c:pt>
                <c:pt idx="473">
                  <c:v>647.8099999999999</c:v>
                </c:pt>
                <c:pt idx="474">
                  <c:v>656.79</c:v>
                </c:pt>
                <c:pt idx="475">
                  <c:v>748.62</c:v>
                </c:pt>
                <c:pt idx="476">
                  <c:v>658.79</c:v>
                </c:pt>
                <c:pt idx="477">
                  <c:v>689.67</c:v>
                </c:pt>
                <c:pt idx="478">
                  <c:v>665.38</c:v>
                </c:pt>
                <c:pt idx="479">
                  <c:v>645.37</c:v>
                </c:pt>
                <c:pt idx="480">
                  <c:v>603.57</c:v>
                </c:pt>
                <c:pt idx="481">
                  <c:v>678.33</c:v>
                </c:pt>
                <c:pt idx="482">
                  <c:v>628.41</c:v>
                </c:pt>
                <c:pt idx="483">
                  <c:v>587.9299999999999</c:v>
                </c:pt>
                <c:pt idx="484">
                  <c:v>555.45</c:v>
                </c:pt>
                <c:pt idx="485">
                  <c:v>622.52</c:v>
                </c:pt>
                <c:pt idx="486">
                  <c:v>488.21</c:v>
                </c:pt>
                <c:pt idx="487">
                  <c:v>543.99</c:v>
                </c:pt>
                <c:pt idx="488">
                  <c:v>616.76</c:v>
                </c:pt>
                <c:pt idx="489">
                  <c:v>558.24</c:v>
                </c:pt>
                <c:pt idx="490">
                  <c:v>609.07</c:v>
                </c:pt>
                <c:pt idx="491">
                  <c:v>736.41</c:v>
                </c:pt>
                <c:pt idx="492">
                  <c:v>701.09</c:v>
                </c:pt>
                <c:pt idx="493">
                  <c:v>694.95</c:v>
                </c:pt>
                <c:pt idx="494">
                  <c:v>609.25</c:v>
                </c:pt>
                <c:pt idx="495">
                  <c:v>582.54</c:v>
                </c:pt>
                <c:pt idx="496">
                  <c:v>701.4299999999999</c:v>
                </c:pt>
                <c:pt idx="497">
                  <c:v>671.0599999999999</c:v>
                </c:pt>
                <c:pt idx="498">
                  <c:v>671.9</c:v>
                </c:pt>
                <c:pt idx="499">
                  <c:v>600.47</c:v>
                </c:pt>
                <c:pt idx="500">
                  <c:v>415.69</c:v>
                </c:pt>
                <c:pt idx="501">
                  <c:v>478.69</c:v>
                </c:pt>
                <c:pt idx="502">
                  <c:v>593.4299999999999</c:v>
                </c:pt>
                <c:pt idx="503">
                  <c:v>540.02</c:v>
                </c:pt>
                <c:pt idx="504">
                  <c:v>581.71</c:v>
                </c:pt>
                <c:pt idx="505">
                  <c:v>662.84</c:v>
                </c:pt>
                <c:pt idx="506">
                  <c:v>648.8099999999999</c:v>
                </c:pt>
                <c:pt idx="507">
                  <c:v>624.0</c:v>
                </c:pt>
                <c:pt idx="508">
                  <c:v>559.14</c:v>
                </c:pt>
                <c:pt idx="509">
                  <c:v>570.4</c:v>
                </c:pt>
                <c:pt idx="510">
                  <c:v>703.66</c:v>
                </c:pt>
                <c:pt idx="511">
                  <c:v>728.22</c:v>
                </c:pt>
                <c:pt idx="512">
                  <c:v>710.02</c:v>
                </c:pt>
                <c:pt idx="513">
                  <c:v>831.25</c:v>
                </c:pt>
                <c:pt idx="514">
                  <c:v>656.66</c:v>
                </c:pt>
                <c:pt idx="515">
                  <c:v>574.7</c:v>
                </c:pt>
                <c:pt idx="516">
                  <c:v>737.5</c:v>
                </c:pt>
                <c:pt idx="517">
                  <c:v>746.38</c:v>
                </c:pt>
                <c:pt idx="518">
                  <c:v>643.66</c:v>
                </c:pt>
                <c:pt idx="519">
                  <c:v>778.5</c:v>
                </c:pt>
                <c:pt idx="520">
                  <c:v>716.65</c:v>
                </c:pt>
                <c:pt idx="521">
                  <c:v>624.96</c:v>
                </c:pt>
                <c:pt idx="522">
                  <c:v>596.32</c:v>
                </c:pt>
                <c:pt idx="523">
                  <c:v>681.39</c:v>
                </c:pt>
                <c:pt idx="524">
                  <c:v>784.14</c:v>
                </c:pt>
                <c:pt idx="525">
                  <c:v>791.61</c:v>
                </c:pt>
                <c:pt idx="526">
                  <c:v>651.4400000000001</c:v>
                </c:pt>
                <c:pt idx="527">
                  <c:v>658.49</c:v>
                </c:pt>
                <c:pt idx="528">
                  <c:v>666.64</c:v>
                </c:pt>
                <c:pt idx="529">
                  <c:v>648.99</c:v>
                </c:pt>
                <c:pt idx="530">
                  <c:v>748.59</c:v>
                </c:pt>
                <c:pt idx="531">
                  <c:v>716.33</c:v>
                </c:pt>
                <c:pt idx="532">
                  <c:v>652.4400000000001</c:v>
                </c:pt>
                <c:pt idx="533">
                  <c:v>687.0</c:v>
                </c:pt>
                <c:pt idx="534">
                  <c:v>729.0</c:v>
                </c:pt>
                <c:pt idx="535">
                  <c:v>635.0</c:v>
                </c:pt>
                <c:pt idx="536">
                  <c:v>644.3099999999999</c:v>
                </c:pt>
                <c:pt idx="537">
                  <c:v>672.95</c:v>
                </c:pt>
                <c:pt idx="538">
                  <c:v>742.23</c:v>
                </c:pt>
                <c:pt idx="539">
                  <c:v>747.67</c:v>
                </c:pt>
                <c:pt idx="540">
                  <c:v>703.0</c:v>
                </c:pt>
                <c:pt idx="541">
                  <c:v>776.46</c:v>
                </c:pt>
                <c:pt idx="542">
                  <c:v>776.46</c:v>
                </c:pt>
                <c:pt idx="543">
                  <c:v>662.8099999999999</c:v>
                </c:pt>
                <c:pt idx="544">
                  <c:v>806.46</c:v>
                </c:pt>
                <c:pt idx="545">
                  <c:v>770.22</c:v>
                </c:pt>
                <c:pt idx="546">
                  <c:v>768.42</c:v>
                </c:pt>
                <c:pt idx="547">
                  <c:v>713.16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'Daily income'!$H$2</c:f>
              <c:strCache>
                <c:ptCount val="1"/>
                <c:pt idx="0">
                  <c:v>OpenX</c:v>
                </c:pt>
              </c:strCache>
            </c:strRef>
          </c:tx>
          <c:spPr>
            <a:ln w="47625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income'!$H$3:$H$550</c:f>
              <c:numCache>
                <c:formatCode>_-[$€-1809]* #,##0.00_-;\-[$€-1809]* #,##0.00_-;_-[$€-1809]* "-"??_-;_-@_-</c:formatCode>
                <c:ptCount val="548"/>
                <c:pt idx="0">
                  <c:v>545.914</c:v>
                </c:pt>
                <c:pt idx="1">
                  <c:v>481.8935</c:v>
                </c:pt>
                <c:pt idx="2">
                  <c:v>493.4104</c:v>
                </c:pt>
                <c:pt idx="3">
                  <c:v>404.012</c:v>
                </c:pt>
                <c:pt idx="4">
                  <c:v>328.5111</c:v>
                </c:pt>
                <c:pt idx="5">
                  <c:v>392.3583</c:v>
                </c:pt>
                <c:pt idx="6">
                  <c:v>490.9287</c:v>
                </c:pt>
                <c:pt idx="7">
                  <c:v>532.5447600000001</c:v>
                </c:pt>
                <c:pt idx="8">
                  <c:v>504.4116</c:v>
                </c:pt>
                <c:pt idx="9">
                  <c:v>478.26324</c:v>
                </c:pt>
                <c:pt idx="10">
                  <c:v>310.99068</c:v>
                </c:pt>
                <c:pt idx="11">
                  <c:v>296.983022</c:v>
                </c:pt>
                <c:pt idx="12">
                  <c:v>361.174726</c:v>
                </c:pt>
                <c:pt idx="13">
                  <c:v>348.897804</c:v>
                </c:pt>
                <c:pt idx="14">
                  <c:v>264.989682</c:v>
                </c:pt>
                <c:pt idx="15">
                  <c:v>278.632475</c:v>
                </c:pt>
                <c:pt idx="16">
                  <c:v>280.82956</c:v>
                </c:pt>
                <c:pt idx="17">
                  <c:v>219.768849</c:v>
                </c:pt>
                <c:pt idx="18">
                  <c:v>167.2335105</c:v>
                </c:pt>
                <c:pt idx="19">
                  <c:v>208.870872</c:v>
                </c:pt>
                <c:pt idx="20">
                  <c:v>431.82822</c:v>
                </c:pt>
                <c:pt idx="21">
                  <c:v>475.7854209</c:v>
                </c:pt>
                <c:pt idx="22">
                  <c:v>491.9094272</c:v>
                </c:pt>
                <c:pt idx="23">
                  <c:v>503.8844856</c:v>
                </c:pt>
                <c:pt idx="24">
                  <c:v>494.109615</c:v>
                </c:pt>
                <c:pt idx="25">
                  <c:v>431.1963628</c:v>
                </c:pt>
                <c:pt idx="26">
                  <c:v>511.71538</c:v>
                </c:pt>
                <c:pt idx="27">
                  <c:v>528.5961</c:v>
                </c:pt>
                <c:pt idx="28">
                  <c:v>646.7332896</c:v>
                </c:pt>
                <c:pt idx="29">
                  <c:v>613.9251966</c:v>
                </c:pt>
                <c:pt idx="30">
                  <c:v>616.0878479999999</c:v>
                </c:pt>
                <c:pt idx="31">
                  <c:v>674.1965663999999</c:v>
                </c:pt>
                <c:pt idx="32">
                  <c:v>569.5492271999999</c:v>
                </c:pt>
                <c:pt idx="33">
                  <c:v>507.3129648</c:v>
                </c:pt>
                <c:pt idx="34">
                  <c:v>552.555104</c:v>
                </c:pt>
                <c:pt idx="35">
                  <c:v>522.028945</c:v>
                </c:pt>
                <c:pt idx="36">
                  <c:v>539.26625</c:v>
                </c:pt>
                <c:pt idx="37">
                  <c:v>564.1532</c:v>
                </c:pt>
                <c:pt idx="38">
                  <c:v>491.1252345</c:v>
                </c:pt>
                <c:pt idx="39">
                  <c:v>399.9852405</c:v>
                </c:pt>
                <c:pt idx="40">
                  <c:v>522.80119</c:v>
                </c:pt>
                <c:pt idx="41">
                  <c:v>584.4342294</c:v>
                </c:pt>
                <c:pt idx="42">
                  <c:v>630.2168733</c:v>
                </c:pt>
                <c:pt idx="43">
                  <c:v>625.1116639999999</c:v>
                </c:pt>
                <c:pt idx="44">
                  <c:v>677.6074510000001</c:v>
                </c:pt>
                <c:pt idx="45">
                  <c:v>500.7839694</c:v>
                </c:pt>
                <c:pt idx="46">
                  <c:v>396.538821</c:v>
                </c:pt>
                <c:pt idx="47">
                  <c:v>482.5359378</c:v>
                </c:pt>
                <c:pt idx="48">
                  <c:v>585.0355</c:v>
                </c:pt>
                <c:pt idx="49">
                  <c:v>523.3534264</c:v>
                </c:pt>
                <c:pt idx="50">
                  <c:v>610.7777</c:v>
                </c:pt>
                <c:pt idx="51">
                  <c:v>588.592102</c:v>
                </c:pt>
                <c:pt idx="52">
                  <c:v>484.7856382</c:v>
                </c:pt>
                <c:pt idx="53">
                  <c:v>389.7789</c:v>
                </c:pt>
                <c:pt idx="54">
                  <c:v>519.8255790000001</c:v>
                </c:pt>
                <c:pt idx="55">
                  <c:v>645.9602331000001</c:v>
                </c:pt>
                <c:pt idx="56">
                  <c:v>668.1737475</c:v>
                </c:pt>
                <c:pt idx="57">
                  <c:v>678.77018</c:v>
                </c:pt>
                <c:pt idx="58">
                  <c:v>739.2312000000001</c:v>
                </c:pt>
                <c:pt idx="59">
                  <c:v>727.01232</c:v>
                </c:pt>
                <c:pt idx="60">
                  <c:v>582.13644</c:v>
                </c:pt>
                <c:pt idx="61">
                  <c:v>650.37494</c:v>
                </c:pt>
                <c:pt idx="62">
                  <c:v>597.23216</c:v>
                </c:pt>
                <c:pt idx="63">
                  <c:v>697.1990297</c:v>
                </c:pt>
                <c:pt idx="64">
                  <c:v>701.5363205</c:v>
                </c:pt>
                <c:pt idx="65">
                  <c:v>670.0980341</c:v>
                </c:pt>
                <c:pt idx="66">
                  <c:v>614.2741575</c:v>
                </c:pt>
                <c:pt idx="67">
                  <c:v>531.1111592999999</c:v>
                </c:pt>
                <c:pt idx="68">
                  <c:v>727.2557992</c:v>
                </c:pt>
                <c:pt idx="69">
                  <c:v>747.4926728</c:v>
                </c:pt>
                <c:pt idx="70">
                  <c:v>852.7456058000001</c:v>
                </c:pt>
                <c:pt idx="71">
                  <c:v>966.0445536</c:v>
                </c:pt>
                <c:pt idx="72">
                  <c:v>1036.6974609</c:v>
                </c:pt>
                <c:pt idx="73">
                  <c:v>892.2336669</c:v>
                </c:pt>
                <c:pt idx="74">
                  <c:v>769.6898716</c:v>
                </c:pt>
                <c:pt idx="75">
                  <c:v>924.2440168000001</c:v>
                </c:pt>
                <c:pt idx="76">
                  <c:v>838.3290539000001</c:v>
                </c:pt>
                <c:pt idx="77">
                  <c:v>821.6214966</c:v>
                </c:pt>
                <c:pt idx="78">
                  <c:v>845.0869241999999</c:v>
                </c:pt>
                <c:pt idx="79">
                  <c:v>800.9208271</c:v>
                </c:pt>
                <c:pt idx="80">
                  <c:v>622.1651635000001</c:v>
                </c:pt>
                <c:pt idx="81">
                  <c:v>586.659501</c:v>
                </c:pt>
                <c:pt idx="82">
                  <c:v>800.0118431999999</c:v>
                </c:pt>
                <c:pt idx="83">
                  <c:v>798.7591069</c:v>
                </c:pt>
                <c:pt idx="84">
                  <c:v>786.1709598</c:v>
                </c:pt>
                <c:pt idx="85">
                  <c:v>831.5547206</c:v>
                </c:pt>
                <c:pt idx="86">
                  <c:v>797.8804090000001</c:v>
                </c:pt>
                <c:pt idx="87">
                  <c:v>715.174107</c:v>
                </c:pt>
                <c:pt idx="88">
                  <c:v>665.0163910000001</c:v>
                </c:pt>
                <c:pt idx="89">
                  <c:v>771.4123022</c:v>
                </c:pt>
                <c:pt idx="90">
                  <c:v>780.5312868000001</c:v>
                </c:pt>
                <c:pt idx="91">
                  <c:v>665.1477235</c:v>
                </c:pt>
                <c:pt idx="92">
                  <c:v>767.0319797</c:v>
                </c:pt>
                <c:pt idx="93">
                  <c:v>807.5541636</c:v>
                </c:pt>
                <c:pt idx="94">
                  <c:v>829.8927248</c:v>
                </c:pt>
                <c:pt idx="95">
                  <c:v>871.9273798</c:v>
                </c:pt>
                <c:pt idx="96">
                  <c:v>913.333903</c:v>
                </c:pt>
                <c:pt idx="97">
                  <c:v>938.3152186</c:v>
                </c:pt>
                <c:pt idx="98">
                  <c:v>905.3010072999999</c:v>
                </c:pt>
                <c:pt idx="99">
                  <c:v>876.1146637999999</c:v>
                </c:pt>
                <c:pt idx="100">
                  <c:v>862.9838976</c:v>
                </c:pt>
                <c:pt idx="101">
                  <c:v>751.8019876000001</c:v>
                </c:pt>
                <c:pt idx="102">
                  <c:v>705.8594158000001</c:v>
                </c:pt>
                <c:pt idx="103">
                  <c:v>1009.3674318</c:v>
                </c:pt>
                <c:pt idx="104">
                  <c:v>870.0823785</c:v>
                </c:pt>
                <c:pt idx="105">
                  <c:v>712.3826108000001</c:v>
                </c:pt>
                <c:pt idx="106">
                  <c:v>410.045675</c:v>
                </c:pt>
                <c:pt idx="107">
                  <c:v>390.5882211000001</c:v>
                </c:pt>
                <c:pt idx="108">
                  <c:v>370.7722008</c:v>
                </c:pt>
                <c:pt idx="109">
                  <c:v>326.763417</c:v>
                </c:pt>
                <c:pt idx="110">
                  <c:v>411.309784</c:v>
                </c:pt>
                <c:pt idx="111">
                  <c:v>449.7570462</c:v>
                </c:pt>
                <c:pt idx="112">
                  <c:v>441.5024566</c:v>
                </c:pt>
                <c:pt idx="113">
                  <c:v>420.2634749</c:v>
                </c:pt>
                <c:pt idx="114">
                  <c:v>393.3994834</c:v>
                </c:pt>
                <c:pt idx="115">
                  <c:v>380.2062586</c:v>
                </c:pt>
                <c:pt idx="116">
                  <c:v>359.679593</c:v>
                </c:pt>
                <c:pt idx="117">
                  <c:v>427.974574</c:v>
                </c:pt>
                <c:pt idx="118">
                  <c:v>471.3914558</c:v>
                </c:pt>
                <c:pt idx="119">
                  <c:v>462.5193732</c:v>
                </c:pt>
                <c:pt idx="120">
                  <c:v>462.854712</c:v>
                </c:pt>
                <c:pt idx="121">
                  <c:v>492.5939369</c:v>
                </c:pt>
                <c:pt idx="122">
                  <c:v>456.0255721999999</c:v>
                </c:pt>
                <c:pt idx="123">
                  <c:v>447.4007684</c:v>
                </c:pt>
                <c:pt idx="124">
                  <c:v>544.6344498</c:v>
                </c:pt>
                <c:pt idx="125">
                  <c:v>499.0287976000001</c:v>
                </c:pt>
                <c:pt idx="126">
                  <c:v>532.5751749</c:v>
                </c:pt>
                <c:pt idx="127">
                  <c:v>512.4526364999999</c:v>
                </c:pt>
                <c:pt idx="128">
                  <c:v>680.8783829</c:v>
                </c:pt>
                <c:pt idx="129">
                  <c:v>600.7275517</c:v>
                </c:pt>
                <c:pt idx="130">
                  <c:v>523.1609622999999</c:v>
                </c:pt>
                <c:pt idx="131">
                  <c:v>576.2898898</c:v>
                </c:pt>
                <c:pt idx="132">
                  <c:v>693.9763236</c:v>
                </c:pt>
                <c:pt idx="133">
                  <c:v>642.9004636</c:v>
                </c:pt>
                <c:pt idx="134">
                  <c:v>768.4734006</c:v>
                </c:pt>
                <c:pt idx="135">
                  <c:v>640.8601946</c:v>
                </c:pt>
                <c:pt idx="136">
                  <c:v>546.1439784</c:v>
                </c:pt>
                <c:pt idx="137">
                  <c:v>555.9118758</c:v>
                </c:pt>
                <c:pt idx="138">
                  <c:v>619.9184888</c:v>
                </c:pt>
                <c:pt idx="139">
                  <c:v>669.4977762</c:v>
                </c:pt>
                <c:pt idx="140">
                  <c:v>689.5635195</c:v>
                </c:pt>
                <c:pt idx="141">
                  <c:v>901.127979</c:v>
                </c:pt>
                <c:pt idx="142">
                  <c:v>941.9577727</c:v>
                </c:pt>
                <c:pt idx="143">
                  <c:v>800.8774544</c:v>
                </c:pt>
                <c:pt idx="144">
                  <c:v>910.8163791999999</c:v>
                </c:pt>
                <c:pt idx="145">
                  <c:v>790.3024284000001</c:v>
                </c:pt>
                <c:pt idx="146">
                  <c:v>712.1877384</c:v>
                </c:pt>
                <c:pt idx="147">
                  <c:v>752.6846639999999</c:v>
                </c:pt>
                <c:pt idx="148">
                  <c:v>913.0126702</c:v>
                </c:pt>
                <c:pt idx="149">
                  <c:v>840.3252236</c:v>
                </c:pt>
                <c:pt idx="150">
                  <c:v>704.6078378999999</c:v>
                </c:pt>
                <c:pt idx="151">
                  <c:v>686.2320248</c:v>
                </c:pt>
                <c:pt idx="152">
                  <c:v>783.7500718999999</c:v>
                </c:pt>
                <c:pt idx="153">
                  <c:v>726.6127518</c:v>
                </c:pt>
                <c:pt idx="154">
                  <c:v>827.5834332</c:v>
                </c:pt>
                <c:pt idx="155">
                  <c:v>867.7998838</c:v>
                </c:pt>
                <c:pt idx="156">
                  <c:v>839.0791532</c:v>
                </c:pt>
                <c:pt idx="157">
                  <c:v>784.0241050000001</c:v>
                </c:pt>
                <c:pt idx="158">
                  <c:v>651.4155500999999</c:v>
                </c:pt>
                <c:pt idx="159">
                  <c:v>802.2481824</c:v>
                </c:pt>
                <c:pt idx="160">
                  <c:v>810.7148056</c:v>
                </c:pt>
                <c:pt idx="161">
                  <c:v>752.1613302</c:v>
                </c:pt>
                <c:pt idx="162">
                  <c:v>764.3638348000001</c:v>
                </c:pt>
                <c:pt idx="163">
                  <c:v>801.7887015</c:v>
                </c:pt>
                <c:pt idx="164">
                  <c:v>651.0348713</c:v>
                </c:pt>
                <c:pt idx="165">
                  <c:v>521.0091894999999</c:v>
                </c:pt>
                <c:pt idx="166">
                  <c:v>628.5694555</c:v>
                </c:pt>
                <c:pt idx="167">
                  <c:v>582.4729568</c:v>
                </c:pt>
                <c:pt idx="168">
                  <c:v>656.5303632</c:v>
                </c:pt>
                <c:pt idx="169">
                  <c:v>619.618471</c:v>
                </c:pt>
                <c:pt idx="170">
                  <c:v>733.9475682</c:v>
                </c:pt>
                <c:pt idx="171">
                  <c:v>722.9685568000001</c:v>
                </c:pt>
                <c:pt idx="172">
                  <c:v>627.8498344</c:v>
                </c:pt>
                <c:pt idx="173">
                  <c:v>736.9979077</c:v>
                </c:pt>
                <c:pt idx="174">
                  <c:v>753.8835934</c:v>
                </c:pt>
                <c:pt idx="175">
                  <c:v>804.4427791000001</c:v>
                </c:pt>
                <c:pt idx="176">
                  <c:v>857.8817428</c:v>
                </c:pt>
                <c:pt idx="177">
                  <c:v>869.8478502</c:v>
                </c:pt>
                <c:pt idx="178">
                  <c:v>731.2552509999998</c:v>
                </c:pt>
                <c:pt idx="179">
                  <c:v>697.4956668</c:v>
                </c:pt>
                <c:pt idx="180">
                  <c:v>856.9399116</c:v>
                </c:pt>
                <c:pt idx="181">
                  <c:v>800.9114556000001</c:v>
                </c:pt>
                <c:pt idx="182">
                  <c:v>873.826184</c:v>
                </c:pt>
                <c:pt idx="183">
                  <c:v>882.5405463000001</c:v>
                </c:pt>
                <c:pt idx="184">
                  <c:v>937.2495015</c:v>
                </c:pt>
                <c:pt idx="185">
                  <c:v>803.5854060000001</c:v>
                </c:pt>
                <c:pt idx="186">
                  <c:v>734.9376948000001</c:v>
                </c:pt>
                <c:pt idx="187">
                  <c:v>987.9296168000001</c:v>
                </c:pt>
                <c:pt idx="188">
                  <c:v>948.7353963</c:v>
                </c:pt>
                <c:pt idx="189">
                  <c:v>1109.5909596</c:v>
                </c:pt>
                <c:pt idx="190">
                  <c:v>1006.4074893</c:v>
                </c:pt>
                <c:pt idx="191">
                  <c:v>1094.8715261</c:v>
                </c:pt>
                <c:pt idx="192">
                  <c:v>1104.857142</c:v>
                </c:pt>
                <c:pt idx="193">
                  <c:v>943.8643505999999</c:v>
                </c:pt>
                <c:pt idx="194">
                  <c:v>1177.9223214</c:v>
                </c:pt>
                <c:pt idx="195">
                  <c:v>1203.6337448</c:v>
                </c:pt>
                <c:pt idx="196">
                  <c:v>694.0866821000001</c:v>
                </c:pt>
                <c:pt idx="197">
                  <c:v>667.7420071000001</c:v>
                </c:pt>
                <c:pt idx="198">
                  <c:v>644.0614174999999</c:v>
                </c:pt>
                <c:pt idx="199">
                  <c:v>652.4436162000001</c:v>
                </c:pt>
                <c:pt idx="200">
                  <c:v>548.3492189999999</c:v>
                </c:pt>
                <c:pt idx="201">
                  <c:v>653.0016848</c:v>
                </c:pt>
                <c:pt idx="202">
                  <c:v>642.8412006000001</c:v>
                </c:pt>
                <c:pt idx="203">
                  <c:v>628.94367</c:v>
                </c:pt>
                <c:pt idx="204">
                  <c:v>686.0533161</c:v>
                </c:pt>
                <c:pt idx="205">
                  <c:v>699.425516</c:v>
                </c:pt>
                <c:pt idx="206">
                  <c:v>609.9479606</c:v>
                </c:pt>
                <c:pt idx="207">
                  <c:v>629.0345628000001</c:v>
                </c:pt>
                <c:pt idx="208">
                  <c:v>725.1665292000001</c:v>
                </c:pt>
                <c:pt idx="209">
                  <c:v>712.6981916999998</c:v>
                </c:pt>
                <c:pt idx="210">
                  <c:v>748.835505</c:v>
                </c:pt>
                <c:pt idx="211">
                  <c:v>792.0415976999999</c:v>
                </c:pt>
                <c:pt idx="212">
                  <c:v>769.5442932</c:v>
                </c:pt>
                <c:pt idx="213">
                  <c:v>676.6514568</c:v>
                </c:pt>
                <c:pt idx="214">
                  <c:v>657.9688808</c:v>
                </c:pt>
                <c:pt idx="215">
                  <c:v>835.0094104000001</c:v>
                </c:pt>
                <c:pt idx="216">
                  <c:v>818.5437407</c:v>
                </c:pt>
                <c:pt idx="217">
                  <c:v>876.6352588</c:v>
                </c:pt>
                <c:pt idx="218">
                  <c:v>851.41812</c:v>
                </c:pt>
                <c:pt idx="219">
                  <c:v>811.3588173999999</c:v>
                </c:pt>
                <c:pt idx="220">
                  <c:v>727.9605320000001</c:v>
                </c:pt>
                <c:pt idx="221">
                  <c:v>678.93259</c:v>
                </c:pt>
                <c:pt idx="222">
                  <c:v>833.0231673999999</c:v>
                </c:pt>
                <c:pt idx="223">
                  <c:v>788.0259212</c:v>
                </c:pt>
                <c:pt idx="224">
                  <c:v>846.227886</c:v>
                </c:pt>
                <c:pt idx="225">
                  <c:v>824.978869</c:v>
                </c:pt>
                <c:pt idx="226">
                  <c:v>631.2781538</c:v>
                </c:pt>
                <c:pt idx="227">
                  <c:v>553.0526100000001</c:v>
                </c:pt>
                <c:pt idx="228">
                  <c:v>554.40693</c:v>
                </c:pt>
                <c:pt idx="229">
                  <c:v>662.5857111999999</c:v>
                </c:pt>
                <c:pt idx="230">
                  <c:v>630.3641269999999</c:v>
                </c:pt>
                <c:pt idx="231">
                  <c:v>713.8205928000001</c:v>
                </c:pt>
                <c:pt idx="232">
                  <c:v>810.8131011999999</c:v>
                </c:pt>
                <c:pt idx="233">
                  <c:v>685.6359102000001</c:v>
                </c:pt>
                <c:pt idx="234">
                  <c:v>567.8862867999999</c:v>
                </c:pt>
                <c:pt idx="235">
                  <c:v>577.0410584</c:v>
                </c:pt>
                <c:pt idx="236">
                  <c:v>670.695816</c:v>
                </c:pt>
                <c:pt idx="237">
                  <c:v>761.304588</c:v>
                </c:pt>
                <c:pt idx="238">
                  <c:v>742.3125296000001</c:v>
                </c:pt>
                <c:pt idx="239">
                  <c:v>741.4307446</c:v>
                </c:pt>
                <c:pt idx="240">
                  <c:v>749.3447808000001</c:v>
                </c:pt>
                <c:pt idx="241">
                  <c:v>732.6783828</c:v>
                </c:pt>
                <c:pt idx="242">
                  <c:v>730.396872</c:v>
                </c:pt>
                <c:pt idx="243">
                  <c:v>746.568536</c:v>
                </c:pt>
                <c:pt idx="244">
                  <c:v>776.5364383999998</c:v>
                </c:pt>
                <c:pt idx="245">
                  <c:v>859.0051589999999</c:v>
                </c:pt>
                <c:pt idx="246">
                  <c:v>950.7580751999999</c:v>
                </c:pt>
                <c:pt idx="247">
                  <c:v>1041.624952</c:v>
                </c:pt>
                <c:pt idx="248">
                  <c:v>1069.683992</c:v>
                </c:pt>
                <c:pt idx="249">
                  <c:v>995.2779396</c:v>
                </c:pt>
                <c:pt idx="250">
                  <c:v>1086.4937496</c:v>
                </c:pt>
                <c:pt idx="251">
                  <c:v>1066.1863644</c:v>
                </c:pt>
                <c:pt idx="252">
                  <c:v>1041.724424</c:v>
                </c:pt>
                <c:pt idx="253">
                  <c:v>1057.110835</c:v>
                </c:pt>
                <c:pt idx="254">
                  <c:v>1022.3682224</c:v>
                </c:pt>
                <c:pt idx="255">
                  <c:v>832.4093675999999</c:v>
                </c:pt>
                <c:pt idx="256">
                  <c:v>743.9887</c:v>
                </c:pt>
                <c:pt idx="257">
                  <c:v>742.5619882999999</c:v>
                </c:pt>
                <c:pt idx="258">
                  <c:v>884.616488</c:v>
                </c:pt>
                <c:pt idx="259">
                  <c:v>874.96329</c:v>
                </c:pt>
                <c:pt idx="260">
                  <c:v>1520.3582538</c:v>
                </c:pt>
                <c:pt idx="261">
                  <c:v>1176.2998884</c:v>
                </c:pt>
                <c:pt idx="262">
                  <c:v>969.5865130000001</c:v>
                </c:pt>
                <c:pt idx="263">
                  <c:v>860.8894244999999</c:v>
                </c:pt>
                <c:pt idx="264">
                  <c:v>1005.7965918</c:v>
                </c:pt>
                <c:pt idx="265">
                  <c:v>988.3775362</c:v>
                </c:pt>
                <c:pt idx="266">
                  <c:v>917.2215210000001</c:v>
                </c:pt>
                <c:pt idx="267">
                  <c:v>1115.4310844</c:v>
                </c:pt>
                <c:pt idx="268">
                  <c:v>1038.547494</c:v>
                </c:pt>
                <c:pt idx="269">
                  <c:v>986.3905410000001</c:v>
                </c:pt>
                <c:pt idx="270">
                  <c:v>958.3456036</c:v>
                </c:pt>
                <c:pt idx="271">
                  <c:v>1002.9227054</c:v>
                </c:pt>
                <c:pt idx="272">
                  <c:v>1027.5172528</c:v>
                </c:pt>
                <c:pt idx="273">
                  <c:v>1043.5655832</c:v>
                </c:pt>
                <c:pt idx="274">
                  <c:v>1110.8794194</c:v>
                </c:pt>
                <c:pt idx="275">
                  <c:v>1041.6134835</c:v>
                </c:pt>
                <c:pt idx="276">
                  <c:v>885.4962225</c:v>
                </c:pt>
                <c:pt idx="277">
                  <c:v>869.0585904</c:v>
                </c:pt>
                <c:pt idx="278">
                  <c:v>1157.2032472</c:v>
                </c:pt>
                <c:pt idx="279">
                  <c:v>1253.5549824</c:v>
                </c:pt>
                <c:pt idx="280">
                  <c:v>1238.1588725</c:v>
                </c:pt>
                <c:pt idx="281">
                  <c:v>1227.5878014</c:v>
                </c:pt>
                <c:pt idx="282">
                  <c:v>1248.700107</c:v>
                </c:pt>
                <c:pt idx="283">
                  <c:v>971.7900885</c:v>
                </c:pt>
                <c:pt idx="284">
                  <c:v>1005.761744</c:v>
                </c:pt>
                <c:pt idx="285">
                  <c:v>1225.381664</c:v>
                </c:pt>
                <c:pt idx="286">
                  <c:v>1212.1095619</c:v>
                </c:pt>
                <c:pt idx="287">
                  <c:v>724.0652825</c:v>
                </c:pt>
                <c:pt idx="288">
                  <c:v>727.8647954999999</c:v>
                </c:pt>
                <c:pt idx="289">
                  <c:v>749.9620596</c:v>
                </c:pt>
                <c:pt idx="290">
                  <c:v>654.550029</c:v>
                </c:pt>
                <c:pt idx="291">
                  <c:v>635.225711</c:v>
                </c:pt>
                <c:pt idx="292">
                  <c:v>767.3139678000001</c:v>
                </c:pt>
                <c:pt idx="293">
                  <c:v>922.11969</c:v>
                </c:pt>
                <c:pt idx="294">
                  <c:v>892.0340282000001</c:v>
                </c:pt>
                <c:pt idx="295">
                  <c:v>854.1170404</c:v>
                </c:pt>
                <c:pt idx="296">
                  <c:v>884.2335047</c:v>
                </c:pt>
                <c:pt idx="297">
                  <c:v>713.6013342</c:v>
                </c:pt>
                <c:pt idx="298">
                  <c:v>722.8264207999998</c:v>
                </c:pt>
                <c:pt idx="299">
                  <c:v>805.494536</c:v>
                </c:pt>
                <c:pt idx="300">
                  <c:v>838.165048</c:v>
                </c:pt>
                <c:pt idx="301">
                  <c:v>909.673908</c:v>
                </c:pt>
                <c:pt idx="302">
                  <c:v>937.74294</c:v>
                </c:pt>
                <c:pt idx="303">
                  <c:v>901.3037607</c:v>
                </c:pt>
                <c:pt idx="304">
                  <c:v>693.7318640000001</c:v>
                </c:pt>
                <c:pt idx="305">
                  <c:v>746.4418344000001</c:v>
                </c:pt>
                <c:pt idx="306">
                  <c:v>844.4047086</c:v>
                </c:pt>
                <c:pt idx="307">
                  <c:v>941.9479056000001</c:v>
                </c:pt>
                <c:pt idx="308">
                  <c:v>912.811368</c:v>
                </c:pt>
                <c:pt idx="309">
                  <c:v>937.3667948000002</c:v>
                </c:pt>
                <c:pt idx="310">
                  <c:v>893.3303265000001</c:v>
                </c:pt>
                <c:pt idx="311">
                  <c:v>843.3940879999999</c:v>
                </c:pt>
                <c:pt idx="312">
                  <c:v>774.6876896000001</c:v>
                </c:pt>
                <c:pt idx="313">
                  <c:v>984.5243408</c:v>
                </c:pt>
                <c:pt idx="314">
                  <c:v>1076.883298</c:v>
                </c:pt>
                <c:pt idx="315">
                  <c:v>1013.1258195</c:v>
                </c:pt>
                <c:pt idx="316">
                  <c:v>976.693056</c:v>
                </c:pt>
                <c:pt idx="317">
                  <c:v>903.6439635</c:v>
                </c:pt>
                <c:pt idx="318">
                  <c:v>627.9961152</c:v>
                </c:pt>
                <c:pt idx="319">
                  <c:v>656.3144853</c:v>
                </c:pt>
                <c:pt idx="320">
                  <c:v>813.4371324000001</c:v>
                </c:pt>
                <c:pt idx="321">
                  <c:v>890.424835</c:v>
                </c:pt>
                <c:pt idx="322">
                  <c:v>841.8980352</c:v>
                </c:pt>
                <c:pt idx="323">
                  <c:v>887.602536</c:v>
                </c:pt>
                <c:pt idx="324">
                  <c:v>772.8884868</c:v>
                </c:pt>
                <c:pt idx="325">
                  <c:v>761.2583148000001</c:v>
                </c:pt>
                <c:pt idx="326">
                  <c:v>767.8470228</c:v>
                </c:pt>
                <c:pt idx="327">
                  <c:v>906.1336944000001</c:v>
                </c:pt>
                <c:pt idx="328">
                  <c:v>910.914322</c:v>
                </c:pt>
                <c:pt idx="329">
                  <c:v>1003.2441368</c:v>
                </c:pt>
                <c:pt idx="330">
                  <c:v>869.1202212000001</c:v>
                </c:pt>
                <c:pt idx="331">
                  <c:v>865.2505951999999</c:v>
                </c:pt>
                <c:pt idx="332">
                  <c:v>755.260256</c:v>
                </c:pt>
                <c:pt idx="333">
                  <c:v>751.6929200000001</c:v>
                </c:pt>
                <c:pt idx="334">
                  <c:v>887.724684</c:v>
                </c:pt>
                <c:pt idx="335">
                  <c:v>966.417015</c:v>
                </c:pt>
                <c:pt idx="336">
                  <c:v>1048.4841433</c:v>
                </c:pt>
                <c:pt idx="337">
                  <c:v>1001.4282465</c:v>
                </c:pt>
                <c:pt idx="338">
                  <c:v>1014.6837605</c:v>
                </c:pt>
                <c:pt idx="339">
                  <c:v>765.2715876</c:v>
                </c:pt>
                <c:pt idx="340">
                  <c:v>748.699958</c:v>
                </c:pt>
                <c:pt idx="341">
                  <c:v>963.6576548</c:v>
                </c:pt>
                <c:pt idx="342">
                  <c:v>1092.1275206</c:v>
                </c:pt>
                <c:pt idx="343">
                  <c:v>998.1851904</c:v>
                </c:pt>
                <c:pt idx="344">
                  <c:v>1030.1765485</c:v>
                </c:pt>
                <c:pt idx="345">
                  <c:v>1091.314351</c:v>
                </c:pt>
                <c:pt idx="346">
                  <c:v>879.3755072</c:v>
                </c:pt>
                <c:pt idx="347">
                  <c:v>844.5347651999999</c:v>
                </c:pt>
                <c:pt idx="348">
                  <c:v>1051.8652524</c:v>
                </c:pt>
                <c:pt idx="349">
                  <c:v>1030.8303624</c:v>
                </c:pt>
                <c:pt idx="350">
                  <c:v>1122.7480946</c:v>
                </c:pt>
                <c:pt idx="351">
                  <c:v>1070.397537</c:v>
                </c:pt>
                <c:pt idx="352">
                  <c:v>1016.2181296</c:v>
                </c:pt>
                <c:pt idx="353">
                  <c:v>884.7513402</c:v>
                </c:pt>
                <c:pt idx="354">
                  <c:v>860.4953634</c:v>
                </c:pt>
                <c:pt idx="355">
                  <c:v>1128.2859018</c:v>
                </c:pt>
                <c:pt idx="356">
                  <c:v>1141.4177704</c:v>
                </c:pt>
                <c:pt idx="357">
                  <c:v>1207.1266356</c:v>
                </c:pt>
                <c:pt idx="358">
                  <c:v>1242.049381</c:v>
                </c:pt>
                <c:pt idx="359">
                  <c:v>1179.7266444</c:v>
                </c:pt>
                <c:pt idx="360">
                  <c:v>994.1204222000001</c:v>
                </c:pt>
                <c:pt idx="361">
                  <c:v>941.3748318</c:v>
                </c:pt>
                <c:pt idx="362">
                  <c:v>1144.8266934</c:v>
                </c:pt>
                <c:pt idx="363">
                  <c:v>1139.7842505</c:v>
                </c:pt>
                <c:pt idx="364">
                  <c:v>1262.3515678</c:v>
                </c:pt>
                <c:pt idx="365">
                  <c:v>1344.198545</c:v>
                </c:pt>
                <c:pt idx="366">
                  <c:v>1369.2341576</c:v>
                </c:pt>
                <c:pt idx="367">
                  <c:v>1020.8758716</c:v>
                </c:pt>
                <c:pt idx="368">
                  <c:v>980.158675</c:v>
                </c:pt>
                <c:pt idx="369">
                  <c:v>1142.429045</c:v>
                </c:pt>
                <c:pt idx="370">
                  <c:v>1368.14664</c:v>
                </c:pt>
                <c:pt idx="371">
                  <c:v>1350.4361519</c:v>
                </c:pt>
                <c:pt idx="372">
                  <c:v>1273.0356174</c:v>
                </c:pt>
                <c:pt idx="373">
                  <c:v>1318.0696452</c:v>
                </c:pt>
                <c:pt idx="374">
                  <c:v>1030.4927424</c:v>
                </c:pt>
                <c:pt idx="375">
                  <c:v>1064.457975</c:v>
                </c:pt>
                <c:pt idx="376">
                  <c:v>1305.17415</c:v>
                </c:pt>
                <c:pt idx="377">
                  <c:v>1409.911618</c:v>
                </c:pt>
                <c:pt idx="378">
                  <c:v>1339.3695985</c:v>
                </c:pt>
                <c:pt idx="379">
                  <c:v>1168.7124504</c:v>
                </c:pt>
                <c:pt idx="380">
                  <c:v>1111.2085116</c:v>
                </c:pt>
                <c:pt idx="381">
                  <c:v>880.2173248</c:v>
                </c:pt>
                <c:pt idx="382">
                  <c:v>825.9785879</c:v>
                </c:pt>
                <c:pt idx="383">
                  <c:v>1108.4228037</c:v>
                </c:pt>
                <c:pt idx="384">
                  <c:v>1147.0348062</c:v>
                </c:pt>
                <c:pt idx="385">
                  <c:v>1205.810928</c:v>
                </c:pt>
                <c:pt idx="386">
                  <c:v>1168.9290528</c:v>
                </c:pt>
                <c:pt idx="387">
                  <c:v>1215.60875</c:v>
                </c:pt>
                <c:pt idx="388">
                  <c:v>1037.5512719</c:v>
                </c:pt>
                <c:pt idx="389">
                  <c:v>913.5017671999999</c:v>
                </c:pt>
                <c:pt idx="390">
                  <c:v>1161.5910796</c:v>
                </c:pt>
                <c:pt idx="391">
                  <c:v>1258.3608826</c:v>
                </c:pt>
                <c:pt idx="392">
                  <c:v>1324.2045573</c:v>
                </c:pt>
                <c:pt idx="393">
                  <c:v>1264.4622378</c:v>
                </c:pt>
                <c:pt idx="394">
                  <c:v>1174.9120137</c:v>
                </c:pt>
                <c:pt idx="395">
                  <c:v>931.6629464999999</c:v>
                </c:pt>
                <c:pt idx="396">
                  <c:v>886.0294884000001</c:v>
                </c:pt>
                <c:pt idx="397">
                  <c:v>1125.6618723</c:v>
                </c:pt>
                <c:pt idx="398">
                  <c:v>1164.1750875</c:v>
                </c:pt>
                <c:pt idx="399">
                  <c:v>1124.65364</c:v>
                </c:pt>
                <c:pt idx="400">
                  <c:v>1063.14974</c:v>
                </c:pt>
                <c:pt idx="401">
                  <c:v>1121.340584</c:v>
                </c:pt>
                <c:pt idx="402">
                  <c:v>988.4155176</c:v>
                </c:pt>
                <c:pt idx="403">
                  <c:v>926.2285368</c:v>
                </c:pt>
                <c:pt idx="404">
                  <c:v>1223.73678</c:v>
                </c:pt>
                <c:pt idx="405">
                  <c:v>1238.4130654</c:v>
                </c:pt>
                <c:pt idx="406">
                  <c:v>1249.8083212</c:v>
                </c:pt>
                <c:pt idx="407">
                  <c:v>1243.6680886</c:v>
                </c:pt>
                <c:pt idx="408">
                  <c:v>1222.369392</c:v>
                </c:pt>
                <c:pt idx="409">
                  <c:v>940.0624183999998</c:v>
                </c:pt>
                <c:pt idx="410">
                  <c:v>781.298651</c:v>
                </c:pt>
                <c:pt idx="411">
                  <c:v>1075.1552179</c:v>
                </c:pt>
                <c:pt idx="412">
                  <c:v>1168.8141504</c:v>
                </c:pt>
                <c:pt idx="413">
                  <c:v>1151.542554</c:v>
                </c:pt>
                <c:pt idx="414">
                  <c:v>1180.3060962</c:v>
                </c:pt>
                <c:pt idx="415">
                  <c:v>1280.5704</c:v>
                </c:pt>
                <c:pt idx="416">
                  <c:v>1139.848949</c:v>
                </c:pt>
                <c:pt idx="417">
                  <c:v>950.0566752</c:v>
                </c:pt>
                <c:pt idx="418">
                  <c:v>1260.1931944</c:v>
                </c:pt>
                <c:pt idx="419">
                  <c:v>1320.4482264</c:v>
                </c:pt>
                <c:pt idx="420">
                  <c:v>1288.9258926</c:v>
                </c:pt>
                <c:pt idx="421">
                  <c:v>1321.8738192</c:v>
                </c:pt>
                <c:pt idx="422">
                  <c:v>1353.940024</c:v>
                </c:pt>
                <c:pt idx="423">
                  <c:v>1041.1201632</c:v>
                </c:pt>
                <c:pt idx="424">
                  <c:v>989.8535445000001</c:v>
                </c:pt>
                <c:pt idx="425">
                  <c:v>1218.5569676</c:v>
                </c:pt>
                <c:pt idx="426">
                  <c:v>1502.229782</c:v>
                </c:pt>
                <c:pt idx="427">
                  <c:v>1374.2134342</c:v>
                </c:pt>
                <c:pt idx="428">
                  <c:v>1345.9205166</c:v>
                </c:pt>
                <c:pt idx="429">
                  <c:v>1439.0431312</c:v>
                </c:pt>
                <c:pt idx="430">
                  <c:v>1341.387112</c:v>
                </c:pt>
                <c:pt idx="431">
                  <c:v>1377.040378</c:v>
                </c:pt>
                <c:pt idx="432">
                  <c:v>1690.4112984</c:v>
                </c:pt>
                <c:pt idx="433">
                  <c:v>1720.7736541</c:v>
                </c:pt>
                <c:pt idx="434">
                  <c:v>1677.6811761</c:v>
                </c:pt>
                <c:pt idx="435">
                  <c:v>1662.8882608</c:v>
                </c:pt>
                <c:pt idx="436">
                  <c:v>1741.1474775</c:v>
                </c:pt>
                <c:pt idx="437">
                  <c:v>1448.1787482</c:v>
                </c:pt>
                <c:pt idx="438">
                  <c:v>1303.7513706</c:v>
                </c:pt>
                <c:pt idx="439">
                  <c:v>1704.684852</c:v>
                </c:pt>
                <c:pt idx="440">
                  <c:v>1534.8765926</c:v>
                </c:pt>
                <c:pt idx="441">
                  <c:v>1517.5150452</c:v>
                </c:pt>
                <c:pt idx="442">
                  <c:v>1515.0470156</c:v>
                </c:pt>
                <c:pt idx="443">
                  <c:v>1418.2614468</c:v>
                </c:pt>
                <c:pt idx="444">
                  <c:v>1219.383518</c:v>
                </c:pt>
                <c:pt idx="445">
                  <c:v>1203.0470343</c:v>
                </c:pt>
                <c:pt idx="446">
                  <c:v>1597.7495165</c:v>
                </c:pt>
                <c:pt idx="447">
                  <c:v>1572.879303</c:v>
                </c:pt>
                <c:pt idx="448">
                  <c:v>1544.1532746</c:v>
                </c:pt>
                <c:pt idx="449">
                  <c:v>1625.2886363</c:v>
                </c:pt>
                <c:pt idx="450">
                  <c:v>1753.3243624</c:v>
                </c:pt>
                <c:pt idx="451">
                  <c:v>1354.7064708</c:v>
                </c:pt>
                <c:pt idx="452">
                  <c:v>1274.763204</c:v>
                </c:pt>
                <c:pt idx="453">
                  <c:v>1600.7760212</c:v>
                </c:pt>
                <c:pt idx="454">
                  <c:v>1756.7802648</c:v>
                </c:pt>
                <c:pt idx="455">
                  <c:v>1714.3547348</c:v>
                </c:pt>
                <c:pt idx="456">
                  <c:v>1664.0520985</c:v>
                </c:pt>
                <c:pt idx="457">
                  <c:v>1673.716338</c:v>
                </c:pt>
                <c:pt idx="458">
                  <c:v>1463.880194</c:v>
                </c:pt>
                <c:pt idx="459">
                  <c:v>1283.7804005</c:v>
                </c:pt>
                <c:pt idx="460">
                  <c:v>1535.239508</c:v>
                </c:pt>
                <c:pt idx="461">
                  <c:v>1594.3262</c:v>
                </c:pt>
                <c:pt idx="462">
                  <c:v>1754.257915</c:v>
                </c:pt>
                <c:pt idx="463">
                  <c:v>1651.07439</c:v>
                </c:pt>
                <c:pt idx="464">
                  <c:v>1314.11264</c:v>
                </c:pt>
                <c:pt idx="465">
                  <c:v>1356.758576</c:v>
                </c:pt>
                <c:pt idx="466">
                  <c:v>1277.356608</c:v>
                </c:pt>
                <c:pt idx="467">
                  <c:v>1497.046928</c:v>
                </c:pt>
                <c:pt idx="468">
                  <c:v>1511.2131732</c:v>
                </c:pt>
                <c:pt idx="469">
                  <c:v>1516.5322903</c:v>
                </c:pt>
                <c:pt idx="470">
                  <c:v>1477.9101872</c:v>
                </c:pt>
                <c:pt idx="471">
                  <c:v>902.3476977</c:v>
                </c:pt>
                <c:pt idx="472">
                  <c:v>814.5257994</c:v>
                </c:pt>
                <c:pt idx="473">
                  <c:v>699.6775329</c:v>
                </c:pt>
                <c:pt idx="474">
                  <c:v>782.2008648</c:v>
                </c:pt>
                <c:pt idx="475">
                  <c:v>934.4800792</c:v>
                </c:pt>
                <c:pt idx="476">
                  <c:v>883.236072</c:v>
                </c:pt>
                <c:pt idx="477">
                  <c:v>998.8701554999998</c:v>
                </c:pt>
                <c:pt idx="478">
                  <c:v>1001.0910618043</c:v>
                </c:pt>
                <c:pt idx="479">
                  <c:v>864.2103404804001</c:v>
                </c:pt>
                <c:pt idx="480">
                  <c:v>806.2114023052001</c:v>
                </c:pt>
                <c:pt idx="481">
                  <c:v>969.6969595512</c:v>
                </c:pt>
                <c:pt idx="482">
                  <c:v>927.2769891</c:v>
                </c:pt>
                <c:pt idx="483">
                  <c:v>823.205745</c:v>
                </c:pt>
                <c:pt idx="484">
                  <c:v>861.20151</c:v>
                </c:pt>
                <c:pt idx="485">
                  <c:v>948.108318</c:v>
                </c:pt>
                <c:pt idx="486">
                  <c:v>860.5701684999999</c:v>
                </c:pt>
                <c:pt idx="487">
                  <c:v>791.2995749999998</c:v>
                </c:pt>
                <c:pt idx="488">
                  <c:v>978.0912129999999</c:v>
                </c:pt>
                <c:pt idx="489">
                  <c:v>893.9964915</c:v>
                </c:pt>
                <c:pt idx="490">
                  <c:v>1067.324862</c:v>
                </c:pt>
                <c:pt idx="491">
                  <c:v>934.5100815</c:v>
                </c:pt>
                <c:pt idx="492">
                  <c:v>975.025836</c:v>
                </c:pt>
                <c:pt idx="493">
                  <c:v>877.0840056</c:v>
                </c:pt>
                <c:pt idx="494">
                  <c:v>795.9849838</c:v>
                </c:pt>
                <c:pt idx="495">
                  <c:v>1018.3100361</c:v>
                </c:pt>
                <c:pt idx="496">
                  <c:v>975.0731052</c:v>
                </c:pt>
                <c:pt idx="497">
                  <c:v>994.7764008</c:v>
                </c:pt>
                <c:pt idx="498">
                  <c:v>974.4453179999998</c:v>
                </c:pt>
                <c:pt idx="499">
                  <c:v>995.5023</c:v>
                </c:pt>
                <c:pt idx="500">
                  <c:v>883.692861</c:v>
                </c:pt>
                <c:pt idx="501">
                  <c:v>843.7410930000001</c:v>
                </c:pt>
                <c:pt idx="502">
                  <c:v>942.5890895</c:v>
                </c:pt>
                <c:pt idx="503">
                  <c:v>917.4001054999999</c:v>
                </c:pt>
                <c:pt idx="504">
                  <c:v>913.9490969</c:v>
                </c:pt>
                <c:pt idx="505">
                  <c:v>1008.2002446</c:v>
                </c:pt>
                <c:pt idx="506">
                  <c:v>996.718625</c:v>
                </c:pt>
                <c:pt idx="507">
                  <c:v>940.7762144</c:v>
                </c:pt>
                <c:pt idx="508">
                  <c:v>784.3531174</c:v>
                </c:pt>
                <c:pt idx="509">
                  <c:v>977.0241346</c:v>
                </c:pt>
                <c:pt idx="510">
                  <c:v>1219.4392787</c:v>
                </c:pt>
                <c:pt idx="511">
                  <c:v>1135.6435584</c:v>
                </c:pt>
                <c:pt idx="512">
                  <c:v>1185.6547304</c:v>
                </c:pt>
                <c:pt idx="513">
                  <c:v>1142.1674136</c:v>
                </c:pt>
                <c:pt idx="514">
                  <c:v>888.608589</c:v>
                </c:pt>
                <c:pt idx="515">
                  <c:v>734.6574766</c:v>
                </c:pt>
                <c:pt idx="516">
                  <c:v>977.6218511000001</c:v>
                </c:pt>
                <c:pt idx="517">
                  <c:v>964.3581743999998</c:v>
                </c:pt>
                <c:pt idx="518">
                  <c:v>1004.698359</c:v>
                </c:pt>
                <c:pt idx="519">
                  <c:v>997.6267184000001</c:v>
                </c:pt>
                <c:pt idx="520">
                  <c:v>963.0440996999999</c:v>
                </c:pt>
                <c:pt idx="521">
                  <c:v>772.6152072000001</c:v>
                </c:pt>
                <c:pt idx="522">
                  <c:v>730.9543159</c:v>
                </c:pt>
                <c:pt idx="523">
                  <c:v>1008.5820448</c:v>
                </c:pt>
                <c:pt idx="524">
                  <c:v>959.7764052</c:v>
                </c:pt>
                <c:pt idx="525">
                  <c:v>899.4200183</c:v>
                </c:pt>
                <c:pt idx="526">
                  <c:v>975.6414241</c:v>
                </c:pt>
                <c:pt idx="527">
                  <c:v>907.6824144000001</c:v>
                </c:pt>
                <c:pt idx="528">
                  <c:v>832.0312602</c:v>
                </c:pt>
                <c:pt idx="529">
                  <c:v>756.7252035</c:v>
                </c:pt>
                <c:pt idx="530">
                  <c:v>1028.479167</c:v>
                </c:pt>
                <c:pt idx="531">
                  <c:v>961.5134964</c:v>
                </c:pt>
                <c:pt idx="532">
                  <c:v>947.8497983999999</c:v>
                </c:pt>
                <c:pt idx="533">
                  <c:v>1017.6055472</c:v>
                </c:pt>
                <c:pt idx="534">
                  <c:v>886.6367587999999</c:v>
                </c:pt>
                <c:pt idx="535">
                  <c:v>892.909186</c:v>
                </c:pt>
                <c:pt idx="536">
                  <c:v>1082.156045</c:v>
                </c:pt>
                <c:pt idx="537">
                  <c:v>966.4566252999999</c:v>
                </c:pt>
                <c:pt idx="538">
                  <c:v>1003.1841372</c:v>
                </c:pt>
                <c:pt idx="539">
                  <c:v>1001.3906886</c:v>
                </c:pt>
                <c:pt idx="540">
                  <c:v>1004.8410288</c:v>
                </c:pt>
                <c:pt idx="541">
                  <c:v>1207.2133488</c:v>
                </c:pt>
                <c:pt idx="542">
                  <c:v>948.6807076999998</c:v>
                </c:pt>
                <c:pt idx="543">
                  <c:v>921.18336585</c:v>
                </c:pt>
                <c:pt idx="544">
                  <c:v>1280.1972247</c:v>
                </c:pt>
                <c:pt idx="545">
                  <c:v>1169.4221628</c:v>
                </c:pt>
                <c:pt idx="546">
                  <c:v>1138.4569473</c:v>
                </c:pt>
                <c:pt idx="547">
                  <c:v>1148.0220252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'Daily income'!$I$2</c:f>
              <c:strCache>
                <c:ptCount val="1"/>
                <c:pt idx="0">
                  <c:v>Other AdNetw</c:v>
                </c:pt>
              </c:strCache>
            </c:strRef>
          </c:tx>
          <c:spPr>
            <a:ln w="47625">
              <a:solidFill>
                <a:schemeClr val="accent4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19050" cmpd="sng"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income'!$I$3:$I$550</c:f>
              <c:numCache>
                <c:formatCode>_-[$€-1809]* #,##0.00_-;\-[$€-1809]* #,##0.00_-;_-[$€-1809]* "-"??_-;_-@_-</c:formatCode>
                <c:ptCount val="548"/>
                <c:pt idx="0">
                  <c:v>145.7253503062033</c:v>
                </c:pt>
                <c:pt idx="1">
                  <c:v>143.324552598084</c:v>
                </c:pt>
                <c:pt idx="2">
                  <c:v>124.5859758843959</c:v>
                </c:pt>
                <c:pt idx="3">
                  <c:v>96.8080115641488</c:v>
                </c:pt>
                <c:pt idx="4">
                  <c:v>103.4371845268074</c:v>
                </c:pt>
                <c:pt idx="5">
                  <c:v>140.7371401927278</c:v>
                </c:pt>
                <c:pt idx="6">
                  <c:v>151.156304206272</c:v>
                </c:pt>
                <c:pt idx="7">
                  <c:v>151.751529867625</c:v>
                </c:pt>
                <c:pt idx="8">
                  <c:v>170.107298632606</c:v>
                </c:pt>
                <c:pt idx="9">
                  <c:v>238.993909415745</c:v>
                </c:pt>
                <c:pt idx="10">
                  <c:v>249.2382241587744</c:v>
                </c:pt>
                <c:pt idx="11">
                  <c:v>266.6379293010759</c:v>
                </c:pt>
                <c:pt idx="12">
                  <c:v>364.8816424188696</c:v>
                </c:pt>
                <c:pt idx="13">
                  <c:v>243.7496684653422</c:v>
                </c:pt>
                <c:pt idx="14">
                  <c:v>155.5131815328</c:v>
                </c:pt>
                <c:pt idx="15">
                  <c:v>170.9841543152</c:v>
                </c:pt>
                <c:pt idx="16">
                  <c:v>147.352464582</c:v>
                </c:pt>
                <c:pt idx="17">
                  <c:v>118.6918402965</c:v>
                </c:pt>
                <c:pt idx="18">
                  <c:v>128.48000207042</c:v>
                </c:pt>
                <c:pt idx="19">
                  <c:v>184.6597662273</c:v>
                </c:pt>
                <c:pt idx="20">
                  <c:v>168.28451928684</c:v>
                </c:pt>
                <c:pt idx="21">
                  <c:v>172.93610167086</c:v>
                </c:pt>
                <c:pt idx="22">
                  <c:v>170.421607373</c:v>
                </c:pt>
                <c:pt idx="23">
                  <c:v>166.75807379184</c:v>
                </c:pt>
                <c:pt idx="24">
                  <c:v>150.88030673094</c:v>
                </c:pt>
                <c:pt idx="25">
                  <c:v>161.0832959068</c:v>
                </c:pt>
                <c:pt idx="26">
                  <c:v>191.6718526864</c:v>
                </c:pt>
                <c:pt idx="27">
                  <c:v>161.31655981</c:v>
                </c:pt>
                <c:pt idx="28">
                  <c:v>190.33153600461</c:v>
                </c:pt>
                <c:pt idx="29">
                  <c:v>217.51576259723</c:v>
                </c:pt>
                <c:pt idx="30">
                  <c:v>179.295528258</c:v>
                </c:pt>
                <c:pt idx="31">
                  <c:v>141.54160923</c:v>
                </c:pt>
                <c:pt idx="32">
                  <c:v>124.29967940537</c:v>
                </c:pt>
                <c:pt idx="33">
                  <c:v>165.98871875397</c:v>
                </c:pt>
                <c:pt idx="34">
                  <c:v>219.88341940331</c:v>
                </c:pt>
                <c:pt idx="35">
                  <c:v>297.65403305118</c:v>
                </c:pt>
                <c:pt idx="36">
                  <c:v>342.00908191692</c:v>
                </c:pt>
                <c:pt idx="37">
                  <c:v>324.81578492329</c:v>
                </c:pt>
                <c:pt idx="38">
                  <c:v>241.22957541336</c:v>
                </c:pt>
                <c:pt idx="39">
                  <c:v>211.95747986319</c:v>
                </c:pt>
                <c:pt idx="40">
                  <c:v>387.52373646755</c:v>
                </c:pt>
                <c:pt idx="41">
                  <c:v>412.4378232859499</c:v>
                </c:pt>
                <c:pt idx="42">
                  <c:v>323.23869239544</c:v>
                </c:pt>
                <c:pt idx="43">
                  <c:v>403.6401086265</c:v>
                </c:pt>
                <c:pt idx="44">
                  <c:v>348.0107475040001</c:v>
                </c:pt>
                <c:pt idx="45">
                  <c:v>203.4016575</c:v>
                </c:pt>
                <c:pt idx="46">
                  <c:v>167.3934301</c:v>
                </c:pt>
                <c:pt idx="47">
                  <c:v>238.8802996</c:v>
                </c:pt>
                <c:pt idx="48">
                  <c:v>325.9193652</c:v>
                </c:pt>
                <c:pt idx="49">
                  <c:v>305.1023572</c:v>
                </c:pt>
                <c:pt idx="50">
                  <c:v>315.521334</c:v>
                </c:pt>
                <c:pt idx="51">
                  <c:v>321.710205</c:v>
                </c:pt>
                <c:pt idx="52">
                  <c:v>229.2642178</c:v>
                </c:pt>
                <c:pt idx="53">
                  <c:v>250.7710725</c:v>
                </c:pt>
                <c:pt idx="54">
                  <c:v>368.1939016</c:v>
                </c:pt>
                <c:pt idx="55">
                  <c:v>332.265014347</c:v>
                </c:pt>
                <c:pt idx="56">
                  <c:v>291.681185571</c:v>
                </c:pt>
                <c:pt idx="57">
                  <c:v>292.660970472</c:v>
                </c:pt>
                <c:pt idx="58">
                  <c:v>296.4245879700001</c:v>
                </c:pt>
                <c:pt idx="59">
                  <c:v>290.272841804</c:v>
                </c:pt>
                <c:pt idx="60">
                  <c:v>299.88374</c:v>
                </c:pt>
                <c:pt idx="61">
                  <c:v>448.221228</c:v>
                </c:pt>
                <c:pt idx="62">
                  <c:v>342.9595601</c:v>
                </c:pt>
                <c:pt idx="63">
                  <c:v>379.1777192</c:v>
                </c:pt>
                <c:pt idx="64">
                  <c:v>491.6453475</c:v>
                </c:pt>
                <c:pt idx="65">
                  <c:v>470.6753953</c:v>
                </c:pt>
                <c:pt idx="66">
                  <c:v>368.71224</c:v>
                </c:pt>
                <c:pt idx="67">
                  <c:v>402.808744</c:v>
                </c:pt>
                <c:pt idx="68">
                  <c:v>470.0152347</c:v>
                </c:pt>
                <c:pt idx="69">
                  <c:v>460.6814576</c:v>
                </c:pt>
                <c:pt idx="70">
                  <c:v>534.2404148000001</c:v>
                </c:pt>
                <c:pt idx="71">
                  <c:v>507.5078437</c:v>
                </c:pt>
                <c:pt idx="72">
                  <c:v>453.8844994</c:v>
                </c:pt>
                <c:pt idx="73">
                  <c:v>359.2985382</c:v>
                </c:pt>
                <c:pt idx="74">
                  <c:v>359.972186</c:v>
                </c:pt>
                <c:pt idx="75">
                  <c:v>288.5149280000001</c:v>
                </c:pt>
                <c:pt idx="76">
                  <c:v>254.500111</c:v>
                </c:pt>
                <c:pt idx="77">
                  <c:v>251.6049675</c:v>
                </c:pt>
                <c:pt idx="78">
                  <c:v>300.1676190000001</c:v>
                </c:pt>
                <c:pt idx="79">
                  <c:v>250.2764288</c:v>
                </c:pt>
                <c:pt idx="80">
                  <c:v>191.7952132</c:v>
                </c:pt>
                <c:pt idx="81">
                  <c:v>215.505464</c:v>
                </c:pt>
                <c:pt idx="82">
                  <c:v>433.889032</c:v>
                </c:pt>
                <c:pt idx="83">
                  <c:v>423.0373440000001</c:v>
                </c:pt>
                <c:pt idx="84">
                  <c:v>390.3293232</c:v>
                </c:pt>
                <c:pt idx="85">
                  <c:v>401.0409526</c:v>
                </c:pt>
                <c:pt idx="86">
                  <c:v>351.7879128000001</c:v>
                </c:pt>
                <c:pt idx="87">
                  <c:v>274.75835</c:v>
                </c:pt>
                <c:pt idx="88">
                  <c:v>264.43233</c:v>
                </c:pt>
                <c:pt idx="89">
                  <c:v>352.9734246999999</c:v>
                </c:pt>
                <c:pt idx="90">
                  <c:v>328.912816</c:v>
                </c:pt>
                <c:pt idx="91">
                  <c:v>376.6738686</c:v>
                </c:pt>
                <c:pt idx="92">
                  <c:v>334.836384</c:v>
                </c:pt>
                <c:pt idx="93">
                  <c:v>318.6408576</c:v>
                </c:pt>
                <c:pt idx="94">
                  <c:v>370.111413</c:v>
                </c:pt>
                <c:pt idx="95">
                  <c:v>319.675202</c:v>
                </c:pt>
                <c:pt idx="96">
                  <c:v>380.7661996</c:v>
                </c:pt>
                <c:pt idx="97">
                  <c:v>363.4618815</c:v>
                </c:pt>
                <c:pt idx="98">
                  <c:v>352.4783125</c:v>
                </c:pt>
                <c:pt idx="99">
                  <c:v>317.8596266</c:v>
                </c:pt>
                <c:pt idx="100">
                  <c:v>301.7001308</c:v>
                </c:pt>
                <c:pt idx="101">
                  <c:v>260.8700896</c:v>
                </c:pt>
                <c:pt idx="102">
                  <c:v>347.9083092</c:v>
                </c:pt>
                <c:pt idx="103">
                  <c:v>438.1544096</c:v>
                </c:pt>
                <c:pt idx="104">
                  <c:v>463.0139256000001</c:v>
                </c:pt>
                <c:pt idx="105">
                  <c:v>383.3106678</c:v>
                </c:pt>
                <c:pt idx="106">
                  <c:v>236.562553163</c:v>
                </c:pt>
                <c:pt idx="107">
                  <c:v>260.139119736</c:v>
                </c:pt>
                <c:pt idx="108">
                  <c:v>209.990893655</c:v>
                </c:pt>
                <c:pt idx="109">
                  <c:v>215.61108747</c:v>
                </c:pt>
                <c:pt idx="110">
                  <c:v>284.1159483499999</c:v>
                </c:pt>
                <c:pt idx="111">
                  <c:v>304.94872491</c:v>
                </c:pt>
                <c:pt idx="112">
                  <c:v>309.498941494</c:v>
                </c:pt>
                <c:pt idx="113">
                  <c:v>292.152570216</c:v>
                </c:pt>
                <c:pt idx="114">
                  <c:v>251.422740029</c:v>
                </c:pt>
                <c:pt idx="115">
                  <c:v>233.461788532</c:v>
                </c:pt>
                <c:pt idx="116">
                  <c:v>224.240881329</c:v>
                </c:pt>
                <c:pt idx="117">
                  <c:v>321.756167075</c:v>
                </c:pt>
                <c:pt idx="118">
                  <c:v>354.009102492</c:v>
                </c:pt>
                <c:pt idx="119">
                  <c:v>288.298707021</c:v>
                </c:pt>
                <c:pt idx="120">
                  <c:v>256.13541584</c:v>
                </c:pt>
                <c:pt idx="121">
                  <c:v>243.884866404</c:v>
                </c:pt>
                <c:pt idx="122">
                  <c:v>235.108467552</c:v>
                </c:pt>
                <c:pt idx="123">
                  <c:v>250.32976501</c:v>
                </c:pt>
                <c:pt idx="124">
                  <c:v>373.816100014</c:v>
                </c:pt>
                <c:pt idx="125">
                  <c:v>293.44586958</c:v>
                </c:pt>
                <c:pt idx="126">
                  <c:v>340.207778108</c:v>
                </c:pt>
                <c:pt idx="127">
                  <c:v>379.103716354</c:v>
                </c:pt>
                <c:pt idx="128">
                  <c:v>461.9221020009999</c:v>
                </c:pt>
                <c:pt idx="129">
                  <c:v>410.834791458</c:v>
                </c:pt>
                <c:pt idx="130">
                  <c:v>381.678818131</c:v>
                </c:pt>
                <c:pt idx="131">
                  <c:v>442.49301775</c:v>
                </c:pt>
                <c:pt idx="132">
                  <c:v>522.214570173</c:v>
                </c:pt>
                <c:pt idx="133">
                  <c:v>438.746404006</c:v>
                </c:pt>
                <c:pt idx="134">
                  <c:v>415.158627312</c:v>
                </c:pt>
                <c:pt idx="135">
                  <c:v>347.1179044820001</c:v>
                </c:pt>
                <c:pt idx="136">
                  <c:v>299.921630152</c:v>
                </c:pt>
                <c:pt idx="137">
                  <c:v>317.8609935</c:v>
                </c:pt>
                <c:pt idx="138">
                  <c:v>325.517152</c:v>
                </c:pt>
                <c:pt idx="139">
                  <c:v>319.6067724</c:v>
                </c:pt>
                <c:pt idx="140">
                  <c:v>318.7877652</c:v>
                </c:pt>
                <c:pt idx="141">
                  <c:v>429.768396</c:v>
                </c:pt>
                <c:pt idx="142">
                  <c:v>354.4340462</c:v>
                </c:pt>
                <c:pt idx="143">
                  <c:v>299.3251095</c:v>
                </c:pt>
                <c:pt idx="144">
                  <c:v>383.1583444</c:v>
                </c:pt>
                <c:pt idx="145">
                  <c:v>377.71581952</c:v>
                </c:pt>
                <c:pt idx="146">
                  <c:v>359.145858852</c:v>
                </c:pt>
                <c:pt idx="147">
                  <c:v>346.603388034</c:v>
                </c:pt>
                <c:pt idx="148">
                  <c:v>438.084670235</c:v>
                </c:pt>
                <c:pt idx="149">
                  <c:v>346.223973237</c:v>
                </c:pt>
                <c:pt idx="150">
                  <c:v>307.348483137</c:v>
                </c:pt>
                <c:pt idx="151">
                  <c:v>294.7269791640001</c:v>
                </c:pt>
                <c:pt idx="152">
                  <c:v>348.188463</c:v>
                </c:pt>
                <c:pt idx="153">
                  <c:v>417.6053415</c:v>
                </c:pt>
                <c:pt idx="154">
                  <c:v>455.683283</c:v>
                </c:pt>
                <c:pt idx="155">
                  <c:v>421.0122088</c:v>
                </c:pt>
                <c:pt idx="156">
                  <c:v>391.231935</c:v>
                </c:pt>
                <c:pt idx="157">
                  <c:v>353.6226792</c:v>
                </c:pt>
                <c:pt idx="158">
                  <c:v>279.9826876</c:v>
                </c:pt>
                <c:pt idx="159">
                  <c:v>328.5902256</c:v>
                </c:pt>
                <c:pt idx="160">
                  <c:v>330.6407594</c:v>
                </c:pt>
                <c:pt idx="161">
                  <c:v>313.0899766</c:v>
                </c:pt>
                <c:pt idx="162">
                  <c:v>379.6731505</c:v>
                </c:pt>
                <c:pt idx="163">
                  <c:v>348.551</c:v>
                </c:pt>
                <c:pt idx="164">
                  <c:v>255.7118655</c:v>
                </c:pt>
                <c:pt idx="165">
                  <c:v>198.9672928</c:v>
                </c:pt>
                <c:pt idx="166">
                  <c:v>260.1635064</c:v>
                </c:pt>
                <c:pt idx="167">
                  <c:v>323.017992</c:v>
                </c:pt>
                <c:pt idx="168">
                  <c:v>317.5114448</c:v>
                </c:pt>
                <c:pt idx="169">
                  <c:v>305.330895</c:v>
                </c:pt>
                <c:pt idx="170">
                  <c:v>314.0497602</c:v>
                </c:pt>
                <c:pt idx="171">
                  <c:v>293.790631</c:v>
                </c:pt>
                <c:pt idx="172">
                  <c:v>308.4854192</c:v>
                </c:pt>
                <c:pt idx="173">
                  <c:v>326.1981075</c:v>
                </c:pt>
                <c:pt idx="174">
                  <c:v>301.7265726</c:v>
                </c:pt>
                <c:pt idx="175">
                  <c:v>306.0894510000001</c:v>
                </c:pt>
                <c:pt idx="176">
                  <c:v>353.5753294</c:v>
                </c:pt>
                <c:pt idx="177">
                  <c:v>298.0876828</c:v>
                </c:pt>
                <c:pt idx="178">
                  <c:v>256.468485</c:v>
                </c:pt>
                <c:pt idx="179">
                  <c:v>239.4719892</c:v>
                </c:pt>
                <c:pt idx="180">
                  <c:v>321.92472</c:v>
                </c:pt>
                <c:pt idx="181">
                  <c:v>305.946263</c:v>
                </c:pt>
                <c:pt idx="182">
                  <c:v>279.2690964</c:v>
                </c:pt>
                <c:pt idx="183">
                  <c:v>273.343868</c:v>
                </c:pt>
                <c:pt idx="184">
                  <c:v>258.2663076</c:v>
                </c:pt>
                <c:pt idx="185">
                  <c:v>159.2006031</c:v>
                </c:pt>
                <c:pt idx="186">
                  <c:v>212.6311068</c:v>
                </c:pt>
                <c:pt idx="187">
                  <c:v>272.1094376</c:v>
                </c:pt>
                <c:pt idx="188">
                  <c:v>267.5626969</c:v>
                </c:pt>
                <c:pt idx="189">
                  <c:v>272.2434247</c:v>
                </c:pt>
                <c:pt idx="190">
                  <c:v>215.0070153</c:v>
                </c:pt>
                <c:pt idx="191">
                  <c:v>210.987234</c:v>
                </c:pt>
                <c:pt idx="192">
                  <c:v>218.1587868</c:v>
                </c:pt>
                <c:pt idx="193">
                  <c:v>191.023314</c:v>
                </c:pt>
                <c:pt idx="194">
                  <c:v>263.44878</c:v>
                </c:pt>
                <c:pt idx="195">
                  <c:v>278.1239512</c:v>
                </c:pt>
                <c:pt idx="196">
                  <c:v>179.337522</c:v>
                </c:pt>
                <c:pt idx="197">
                  <c:v>182.4200195</c:v>
                </c:pt>
                <c:pt idx="198">
                  <c:v>166.9406796</c:v>
                </c:pt>
                <c:pt idx="199">
                  <c:v>149.9384031</c:v>
                </c:pt>
                <c:pt idx="200">
                  <c:v>129.9210088</c:v>
                </c:pt>
                <c:pt idx="201">
                  <c:v>160.5185128</c:v>
                </c:pt>
                <c:pt idx="202">
                  <c:v>175.599936</c:v>
                </c:pt>
                <c:pt idx="203">
                  <c:v>217.168767</c:v>
                </c:pt>
                <c:pt idx="204">
                  <c:v>197.721594</c:v>
                </c:pt>
                <c:pt idx="205">
                  <c:v>206.239902</c:v>
                </c:pt>
                <c:pt idx="206">
                  <c:v>166.4315334</c:v>
                </c:pt>
                <c:pt idx="207">
                  <c:v>159.245676</c:v>
                </c:pt>
                <c:pt idx="208">
                  <c:v>199.2598056</c:v>
                </c:pt>
                <c:pt idx="209">
                  <c:v>211.9090424</c:v>
                </c:pt>
                <c:pt idx="210">
                  <c:v>212.374305</c:v>
                </c:pt>
                <c:pt idx="211">
                  <c:v>176.7997512</c:v>
                </c:pt>
                <c:pt idx="212">
                  <c:v>170.5379808</c:v>
                </c:pt>
                <c:pt idx="213">
                  <c:v>155.0746296</c:v>
                </c:pt>
                <c:pt idx="214">
                  <c:v>112.7151256</c:v>
                </c:pt>
                <c:pt idx="215">
                  <c:v>179.4359688</c:v>
                </c:pt>
                <c:pt idx="216">
                  <c:v>194.4704151</c:v>
                </c:pt>
                <c:pt idx="217">
                  <c:v>204.3408612</c:v>
                </c:pt>
                <c:pt idx="218">
                  <c:v>203.47005</c:v>
                </c:pt>
                <c:pt idx="219">
                  <c:v>185.4260654</c:v>
                </c:pt>
                <c:pt idx="220">
                  <c:v>162.8432304</c:v>
                </c:pt>
                <c:pt idx="221">
                  <c:v>163.688487</c:v>
                </c:pt>
                <c:pt idx="222">
                  <c:v>224.3741204</c:v>
                </c:pt>
                <c:pt idx="223">
                  <c:v>195.3591612</c:v>
                </c:pt>
                <c:pt idx="224">
                  <c:v>175.9814735</c:v>
                </c:pt>
                <c:pt idx="225">
                  <c:v>193.6902968</c:v>
                </c:pt>
                <c:pt idx="226">
                  <c:v>119.19194</c:v>
                </c:pt>
                <c:pt idx="227">
                  <c:v>118.08423</c:v>
                </c:pt>
                <c:pt idx="228">
                  <c:v>114.30639</c:v>
                </c:pt>
                <c:pt idx="229">
                  <c:v>135.3006432</c:v>
                </c:pt>
                <c:pt idx="230">
                  <c:v>148.805508</c:v>
                </c:pt>
                <c:pt idx="231">
                  <c:v>160.2633798</c:v>
                </c:pt>
                <c:pt idx="232">
                  <c:v>166.0550632</c:v>
                </c:pt>
                <c:pt idx="233">
                  <c:v>157.4736165</c:v>
                </c:pt>
                <c:pt idx="234">
                  <c:v>106.9311464</c:v>
                </c:pt>
                <c:pt idx="235">
                  <c:v>124.5934792</c:v>
                </c:pt>
                <c:pt idx="236">
                  <c:v>182.2244312</c:v>
                </c:pt>
                <c:pt idx="237">
                  <c:v>204.045324</c:v>
                </c:pt>
                <c:pt idx="238">
                  <c:v>188.7909884</c:v>
                </c:pt>
                <c:pt idx="239">
                  <c:v>162.2159747</c:v>
                </c:pt>
                <c:pt idx="240">
                  <c:v>173.904192</c:v>
                </c:pt>
                <c:pt idx="241">
                  <c:v>175.5084766</c:v>
                </c:pt>
                <c:pt idx="242">
                  <c:v>166.7812</c:v>
                </c:pt>
                <c:pt idx="243">
                  <c:v>186.105116</c:v>
                </c:pt>
                <c:pt idx="244">
                  <c:v>201.5069576</c:v>
                </c:pt>
                <c:pt idx="245">
                  <c:v>187.1097675</c:v>
                </c:pt>
                <c:pt idx="246">
                  <c:v>222.1599848</c:v>
                </c:pt>
                <c:pt idx="247">
                  <c:v>204.2706808</c:v>
                </c:pt>
                <c:pt idx="248">
                  <c:v>153.957111</c:v>
                </c:pt>
                <c:pt idx="249">
                  <c:v>164.9508588</c:v>
                </c:pt>
                <c:pt idx="250">
                  <c:v>206.3746356</c:v>
                </c:pt>
                <c:pt idx="251">
                  <c:v>300.0959366</c:v>
                </c:pt>
                <c:pt idx="252">
                  <c:v>239.7237375</c:v>
                </c:pt>
                <c:pt idx="253">
                  <c:v>221.41361</c:v>
                </c:pt>
                <c:pt idx="254">
                  <c:v>221.0847696</c:v>
                </c:pt>
                <c:pt idx="255">
                  <c:v>167.194776</c:v>
                </c:pt>
                <c:pt idx="256">
                  <c:v>159.8051</c:v>
                </c:pt>
                <c:pt idx="257">
                  <c:v>213.5626361</c:v>
                </c:pt>
                <c:pt idx="258">
                  <c:v>250.646214</c:v>
                </c:pt>
                <c:pt idx="259">
                  <c:v>229.693744</c:v>
                </c:pt>
                <c:pt idx="260">
                  <c:v>345.3900398</c:v>
                </c:pt>
                <c:pt idx="261">
                  <c:v>244.3763777999999</c:v>
                </c:pt>
                <c:pt idx="262">
                  <c:v>178.33305</c:v>
                </c:pt>
                <c:pt idx="263">
                  <c:v>165.6390288</c:v>
                </c:pt>
                <c:pt idx="264">
                  <c:v>223.8231555</c:v>
                </c:pt>
                <c:pt idx="265">
                  <c:v>215.2327675</c:v>
                </c:pt>
                <c:pt idx="266">
                  <c:v>205.5661026</c:v>
                </c:pt>
                <c:pt idx="267">
                  <c:v>199.451106</c:v>
                </c:pt>
                <c:pt idx="268">
                  <c:v>184.4589915</c:v>
                </c:pt>
                <c:pt idx="269">
                  <c:v>208.9165095</c:v>
                </c:pt>
                <c:pt idx="270">
                  <c:v>278.6734060000001</c:v>
                </c:pt>
                <c:pt idx="271">
                  <c:v>215.0184399</c:v>
                </c:pt>
                <c:pt idx="272">
                  <c:v>227.1217136</c:v>
                </c:pt>
                <c:pt idx="273">
                  <c:v>225.5659602</c:v>
                </c:pt>
                <c:pt idx="274">
                  <c:v>204.6118572</c:v>
                </c:pt>
                <c:pt idx="275">
                  <c:v>191.3910381</c:v>
                </c:pt>
                <c:pt idx="276">
                  <c:v>134.3557095</c:v>
                </c:pt>
                <c:pt idx="277">
                  <c:v>133.0921592</c:v>
                </c:pt>
                <c:pt idx="278">
                  <c:v>238.4365984</c:v>
                </c:pt>
                <c:pt idx="279">
                  <c:v>221.4997443</c:v>
                </c:pt>
                <c:pt idx="280">
                  <c:v>222.4781285</c:v>
                </c:pt>
                <c:pt idx="281">
                  <c:v>195.70059</c:v>
                </c:pt>
                <c:pt idx="282">
                  <c:v>154.1750536</c:v>
                </c:pt>
                <c:pt idx="283">
                  <c:v>134.1938367</c:v>
                </c:pt>
                <c:pt idx="284">
                  <c:v>155.947584</c:v>
                </c:pt>
                <c:pt idx="285">
                  <c:v>231.819536</c:v>
                </c:pt>
                <c:pt idx="286">
                  <c:v>202.7136786</c:v>
                </c:pt>
                <c:pt idx="287">
                  <c:v>156.7888525</c:v>
                </c:pt>
                <c:pt idx="288">
                  <c:v>208.9837515</c:v>
                </c:pt>
                <c:pt idx="289">
                  <c:v>243.2201988</c:v>
                </c:pt>
                <c:pt idx="290">
                  <c:v>191.087266</c:v>
                </c:pt>
                <c:pt idx="291">
                  <c:v>201.9917952</c:v>
                </c:pt>
                <c:pt idx="292">
                  <c:v>192.048066</c:v>
                </c:pt>
                <c:pt idx="293">
                  <c:v>237.47074</c:v>
                </c:pt>
                <c:pt idx="294">
                  <c:v>193.1410122</c:v>
                </c:pt>
                <c:pt idx="295">
                  <c:v>220.6745635</c:v>
                </c:pt>
                <c:pt idx="296">
                  <c:v>217.8633982</c:v>
                </c:pt>
                <c:pt idx="297">
                  <c:v>191.9190262</c:v>
                </c:pt>
                <c:pt idx="298">
                  <c:v>223.0277216</c:v>
                </c:pt>
                <c:pt idx="299">
                  <c:v>288.477652032</c:v>
                </c:pt>
                <c:pt idx="300">
                  <c:v>301.05318072</c:v>
                </c:pt>
                <c:pt idx="301">
                  <c:v>344.25844708</c:v>
                </c:pt>
                <c:pt idx="302">
                  <c:v>347.48718637</c:v>
                </c:pt>
                <c:pt idx="303">
                  <c:v>302.92736973</c:v>
                </c:pt>
                <c:pt idx="304">
                  <c:v>253.924379456</c:v>
                </c:pt>
                <c:pt idx="305">
                  <c:v>277.171015776</c:v>
                </c:pt>
                <c:pt idx="306">
                  <c:v>302.9957002</c:v>
                </c:pt>
                <c:pt idx="307">
                  <c:v>309.9104655</c:v>
                </c:pt>
                <c:pt idx="308">
                  <c:v>333.6537344</c:v>
                </c:pt>
                <c:pt idx="309">
                  <c:v>380.3588331</c:v>
                </c:pt>
                <c:pt idx="310">
                  <c:v>362.8392305000001</c:v>
                </c:pt>
                <c:pt idx="311">
                  <c:v>294.10456</c:v>
                </c:pt>
                <c:pt idx="312">
                  <c:v>263.348832</c:v>
                </c:pt>
                <c:pt idx="313">
                  <c:v>340.327072</c:v>
                </c:pt>
                <c:pt idx="314">
                  <c:v>371.2093718</c:v>
                </c:pt>
                <c:pt idx="315">
                  <c:v>360.1998228</c:v>
                </c:pt>
                <c:pt idx="316">
                  <c:v>354.2714165</c:v>
                </c:pt>
                <c:pt idx="317">
                  <c:v>324.3676388</c:v>
                </c:pt>
                <c:pt idx="318">
                  <c:v>202.1168354</c:v>
                </c:pt>
                <c:pt idx="319">
                  <c:v>249.0231508</c:v>
                </c:pt>
                <c:pt idx="320">
                  <c:v>313.5925772</c:v>
                </c:pt>
                <c:pt idx="321">
                  <c:v>317.417594</c:v>
                </c:pt>
                <c:pt idx="322">
                  <c:v>307.9844576</c:v>
                </c:pt>
                <c:pt idx="323">
                  <c:v>296.809286</c:v>
                </c:pt>
                <c:pt idx="324">
                  <c:v>281.2970720999999</c:v>
                </c:pt>
                <c:pt idx="325">
                  <c:v>246.4368082</c:v>
                </c:pt>
                <c:pt idx="326">
                  <c:v>251.1066736</c:v>
                </c:pt>
                <c:pt idx="327">
                  <c:v>333.0032628</c:v>
                </c:pt>
                <c:pt idx="328">
                  <c:v>334.1224184</c:v>
                </c:pt>
                <c:pt idx="329">
                  <c:v>334.883052</c:v>
                </c:pt>
                <c:pt idx="330">
                  <c:v>332.8262417999999</c:v>
                </c:pt>
                <c:pt idx="331">
                  <c:v>281.8665326</c:v>
                </c:pt>
                <c:pt idx="332">
                  <c:v>248.5526912</c:v>
                </c:pt>
                <c:pt idx="333">
                  <c:v>270.6187159999999</c:v>
                </c:pt>
                <c:pt idx="334">
                  <c:v>393.0277080000001</c:v>
                </c:pt>
                <c:pt idx="335">
                  <c:v>397.91651</c:v>
                </c:pt>
                <c:pt idx="336">
                  <c:v>377.3866492</c:v>
                </c:pt>
                <c:pt idx="337">
                  <c:v>369.7908233000001</c:v>
                </c:pt>
                <c:pt idx="338">
                  <c:v>248.3142035</c:v>
                </c:pt>
                <c:pt idx="339">
                  <c:v>249.3040212</c:v>
                </c:pt>
                <c:pt idx="340">
                  <c:v>249.230132</c:v>
                </c:pt>
                <c:pt idx="341">
                  <c:v>370.8779636</c:v>
                </c:pt>
                <c:pt idx="342">
                  <c:v>361.0296493</c:v>
                </c:pt>
                <c:pt idx="343">
                  <c:v>309.5968491</c:v>
                </c:pt>
                <c:pt idx="344">
                  <c:v>326.7501864</c:v>
                </c:pt>
                <c:pt idx="345">
                  <c:v>310.0195078</c:v>
                </c:pt>
                <c:pt idx="346">
                  <c:v>206.6884676</c:v>
                </c:pt>
                <c:pt idx="347">
                  <c:v>242.3771694</c:v>
                </c:pt>
                <c:pt idx="348">
                  <c:v>301.0564524</c:v>
                </c:pt>
                <c:pt idx="349">
                  <c:v>350.5532699</c:v>
                </c:pt>
                <c:pt idx="350">
                  <c:v>316.1240544</c:v>
                </c:pt>
                <c:pt idx="351">
                  <c:v>417.813759</c:v>
                </c:pt>
                <c:pt idx="352">
                  <c:v>317.6888204</c:v>
                </c:pt>
                <c:pt idx="353">
                  <c:v>276.6004332000001</c:v>
                </c:pt>
                <c:pt idx="354">
                  <c:v>298.5798174</c:v>
                </c:pt>
                <c:pt idx="355">
                  <c:v>417.873708</c:v>
                </c:pt>
                <c:pt idx="356">
                  <c:v>413.7003066</c:v>
                </c:pt>
                <c:pt idx="357">
                  <c:v>480.763218</c:v>
                </c:pt>
                <c:pt idx="358">
                  <c:v>520.903287</c:v>
                </c:pt>
                <c:pt idx="359">
                  <c:v>405.9151871999999</c:v>
                </c:pt>
                <c:pt idx="360">
                  <c:v>280.5743044</c:v>
                </c:pt>
                <c:pt idx="361">
                  <c:v>315.1846334</c:v>
                </c:pt>
                <c:pt idx="362">
                  <c:v>382.0144614</c:v>
                </c:pt>
                <c:pt idx="363">
                  <c:v>368.0302311</c:v>
                </c:pt>
                <c:pt idx="364">
                  <c:v>332.1386371</c:v>
                </c:pt>
                <c:pt idx="365">
                  <c:v>364.051925</c:v>
                </c:pt>
                <c:pt idx="366">
                  <c:v>329.8520832</c:v>
                </c:pt>
                <c:pt idx="367">
                  <c:v>266.5473624</c:v>
                </c:pt>
                <c:pt idx="368">
                  <c:v>276.5919949999999</c:v>
                </c:pt>
                <c:pt idx="369">
                  <c:v>277.04309</c:v>
                </c:pt>
                <c:pt idx="370">
                  <c:v>412.591984</c:v>
                </c:pt>
                <c:pt idx="371">
                  <c:v>392.7001462</c:v>
                </c:pt>
                <c:pt idx="372">
                  <c:v>399.8910696</c:v>
                </c:pt>
                <c:pt idx="373">
                  <c:v>376.2537702</c:v>
                </c:pt>
                <c:pt idx="374">
                  <c:v>268.2911088</c:v>
                </c:pt>
                <c:pt idx="375">
                  <c:v>342.800325</c:v>
                </c:pt>
                <c:pt idx="376">
                  <c:v>429.828</c:v>
                </c:pt>
                <c:pt idx="377">
                  <c:v>386.637067</c:v>
                </c:pt>
                <c:pt idx="378">
                  <c:v>355.219568</c:v>
                </c:pt>
                <c:pt idx="379">
                  <c:v>257.1741504</c:v>
                </c:pt>
                <c:pt idx="380">
                  <c:v>228.9959964</c:v>
                </c:pt>
                <c:pt idx="381">
                  <c:v>206.3056768</c:v>
                </c:pt>
                <c:pt idx="382">
                  <c:v>224.2844955</c:v>
                </c:pt>
                <c:pt idx="383">
                  <c:v>349.9925894</c:v>
                </c:pt>
                <c:pt idx="384">
                  <c:v>337.8186672</c:v>
                </c:pt>
                <c:pt idx="385">
                  <c:v>345.0178935</c:v>
                </c:pt>
                <c:pt idx="386">
                  <c:v>299.0645206</c:v>
                </c:pt>
                <c:pt idx="387">
                  <c:v>309.941625</c:v>
                </c:pt>
                <c:pt idx="388">
                  <c:v>254.5595234</c:v>
                </c:pt>
                <c:pt idx="389">
                  <c:v>252.4378956</c:v>
                </c:pt>
                <c:pt idx="390">
                  <c:v>342.0944136</c:v>
                </c:pt>
                <c:pt idx="391">
                  <c:v>408.5201272</c:v>
                </c:pt>
                <c:pt idx="392">
                  <c:v>346.0306797</c:v>
                </c:pt>
                <c:pt idx="393">
                  <c:v>357.9967278</c:v>
                </c:pt>
                <c:pt idx="394">
                  <c:v>310.9040444</c:v>
                </c:pt>
                <c:pt idx="395">
                  <c:v>222.782274</c:v>
                </c:pt>
                <c:pt idx="396">
                  <c:v>253.1777037</c:v>
                </c:pt>
                <c:pt idx="397">
                  <c:v>279.2114913</c:v>
                </c:pt>
                <c:pt idx="398">
                  <c:v>337.542463</c:v>
                </c:pt>
                <c:pt idx="399">
                  <c:v>319.3099692</c:v>
                </c:pt>
                <c:pt idx="400">
                  <c:v>320.8915342000001</c:v>
                </c:pt>
                <c:pt idx="401">
                  <c:v>326.432652</c:v>
                </c:pt>
                <c:pt idx="402">
                  <c:v>306.2562552</c:v>
                </c:pt>
                <c:pt idx="403">
                  <c:v>343.3450579999999</c:v>
                </c:pt>
                <c:pt idx="404">
                  <c:v>420.072492</c:v>
                </c:pt>
                <c:pt idx="405">
                  <c:v>292.754371</c:v>
                </c:pt>
                <c:pt idx="406">
                  <c:v>377.5473004</c:v>
                </c:pt>
                <c:pt idx="407">
                  <c:v>346.3176466</c:v>
                </c:pt>
                <c:pt idx="408">
                  <c:v>348.008512</c:v>
                </c:pt>
                <c:pt idx="409">
                  <c:v>260.1640375</c:v>
                </c:pt>
                <c:pt idx="410">
                  <c:v>243.5893574</c:v>
                </c:pt>
                <c:pt idx="411">
                  <c:v>338.9472074</c:v>
                </c:pt>
                <c:pt idx="412">
                  <c:v>361.8088448</c:v>
                </c:pt>
                <c:pt idx="413">
                  <c:v>393.4282385</c:v>
                </c:pt>
                <c:pt idx="414">
                  <c:v>344.7023435999999</c:v>
                </c:pt>
                <c:pt idx="415">
                  <c:v>349.5901995</c:v>
                </c:pt>
                <c:pt idx="416">
                  <c:v>251.808851</c:v>
                </c:pt>
                <c:pt idx="417">
                  <c:v>250.43631</c:v>
                </c:pt>
                <c:pt idx="418">
                  <c:v>348.4113908</c:v>
                </c:pt>
                <c:pt idx="419">
                  <c:v>370.4787864</c:v>
                </c:pt>
                <c:pt idx="420">
                  <c:v>361.6059498</c:v>
                </c:pt>
                <c:pt idx="421">
                  <c:v>343.6577696</c:v>
                </c:pt>
                <c:pt idx="422">
                  <c:v>329.6840704</c:v>
                </c:pt>
                <c:pt idx="423">
                  <c:v>274.9869504</c:v>
                </c:pt>
                <c:pt idx="424">
                  <c:v>282.4865390000001</c:v>
                </c:pt>
                <c:pt idx="425">
                  <c:v>340.0494624</c:v>
                </c:pt>
                <c:pt idx="426">
                  <c:v>398.5002332</c:v>
                </c:pt>
                <c:pt idx="427">
                  <c:v>339.5701379999999</c:v>
                </c:pt>
                <c:pt idx="428">
                  <c:v>354.40455</c:v>
                </c:pt>
                <c:pt idx="429">
                  <c:v>329.0210632</c:v>
                </c:pt>
                <c:pt idx="430">
                  <c:v>363.4937488</c:v>
                </c:pt>
                <c:pt idx="431">
                  <c:v>348.2140844</c:v>
                </c:pt>
                <c:pt idx="432">
                  <c:v>391.2999552</c:v>
                </c:pt>
                <c:pt idx="433">
                  <c:v>360.2680737999999</c:v>
                </c:pt>
                <c:pt idx="434">
                  <c:v>372.7606173</c:v>
                </c:pt>
                <c:pt idx="435">
                  <c:v>331.9494516</c:v>
                </c:pt>
                <c:pt idx="436">
                  <c:v>326.574065</c:v>
                </c:pt>
                <c:pt idx="437">
                  <c:v>273.1311111</c:v>
                </c:pt>
                <c:pt idx="438">
                  <c:v>289.7413913999999</c:v>
                </c:pt>
                <c:pt idx="439">
                  <c:v>304.817823</c:v>
                </c:pt>
                <c:pt idx="440">
                  <c:v>306.1284014</c:v>
                </c:pt>
                <c:pt idx="441">
                  <c:v>303.2142246</c:v>
                </c:pt>
                <c:pt idx="442">
                  <c:v>307.6718984</c:v>
                </c:pt>
                <c:pt idx="443">
                  <c:v>251.9519672</c:v>
                </c:pt>
                <c:pt idx="444">
                  <c:v>222.6732884</c:v>
                </c:pt>
                <c:pt idx="445">
                  <c:v>271.4919101999999</c:v>
                </c:pt>
                <c:pt idx="446">
                  <c:v>326.8159502</c:v>
                </c:pt>
                <c:pt idx="447">
                  <c:v>303.9846084</c:v>
                </c:pt>
                <c:pt idx="448">
                  <c:v>272.307564</c:v>
                </c:pt>
                <c:pt idx="449">
                  <c:v>290.0795856</c:v>
                </c:pt>
                <c:pt idx="450">
                  <c:v>256.2752764</c:v>
                </c:pt>
                <c:pt idx="451">
                  <c:v>241.9372872</c:v>
                </c:pt>
                <c:pt idx="452">
                  <c:v>243.7058</c:v>
                </c:pt>
                <c:pt idx="453">
                  <c:v>277.1061768</c:v>
                </c:pt>
                <c:pt idx="454">
                  <c:v>282.3762672</c:v>
                </c:pt>
                <c:pt idx="455">
                  <c:v>273.5093477</c:v>
                </c:pt>
                <c:pt idx="456">
                  <c:v>195.87519</c:v>
                </c:pt>
                <c:pt idx="457">
                  <c:v>193.413864</c:v>
                </c:pt>
                <c:pt idx="458">
                  <c:v>182.794738</c:v>
                </c:pt>
                <c:pt idx="459">
                  <c:v>167.883575</c:v>
                </c:pt>
                <c:pt idx="460">
                  <c:v>187.264043</c:v>
                </c:pt>
                <c:pt idx="461">
                  <c:v>181.1834564</c:v>
                </c:pt>
                <c:pt idx="462">
                  <c:v>198.35505</c:v>
                </c:pt>
                <c:pt idx="463">
                  <c:v>169.61413</c:v>
                </c:pt>
                <c:pt idx="464">
                  <c:v>142.97702</c:v>
                </c:pt>
                <c:pt idx="465">
                  <c:v>148.234016</c:v>
                </c:pt>
                <c:pt idx="466">
                  <c:v>178.604312</c:v>
                </c:pt>
                <c:pt idx="467">
                  <c:v>211.76288</c:v>
                </c:pt>
                <c:pt idx="468">
                  <c:v>174.9287001</c:v>
                </c:pt>
                <c:pt idx="469">
                  <c:v>232.8094529</c:v>
                </c:pt>
                <c:pt idx="470">
                  <c:v>199.8983988</c:v>
                </c:pt>
                <c:pt idx="471">
                  <c:v>180.9699597</c:v>
                </c:pt>
                <c:pt idx="472">
                  <c:v>195.0994701</c:v>
                </c:pt>
                <c:pt idx="473">
                  <c:v>198.5766543</c:v>
                </c:pt>
                <c:pt idx="474">
                  <c:v>221.1139593</c:v>
                </c:pt>
                <c:pt idx="475">
                  <c:v>217.2122968</c:v>
                </c:pt>
                <c:pt idx="476">
                  <c:v>223.589988</c:v>
                </c:pt>
                <c:pt idx="477">
                  <c:v>225.1561872</c:v>
                </c:pt>
                <c:pt idx="478">
                  <c:v>209.6386552</c:v>
                </c:pt>
                <c:pt idx="479">
                  <c:v>224.1392438</c:v>
                </c:pt>
                <c:pt idx="480">
                  <c:v>232.5328714</c:v>
                </c:pt>
                <c:pt idx="481">
                  <c:v>362.8462719999999</c:v>
                </c:pt>
                <c:pt idx="482">
                  <c:v>201.6912051</c:v>
                </c:pt>
                <c:pt idx="483">
                  <c:v>186.0007075</c:v>
                </c:pt>
                <c:pt idx="484">
                  <c:v>193.6919145</c:v>
                </c:pt>
                <c:pt idx="485">
                  <c:v>185.5955507</c:v>
                </c:pt>
                <c:pt idx="486">
                  <c:v>156.0646087</c:v>
                </c:pt>
                <c:pt idx="487">
                  <c:v>241.17192</c:v>
                </c:pt>
                <c:pt idx="488">
                  <c:v>213.4108765</c:v>
                </c:pt>
                <c:pt idx="489">
                  <c:v>192.832308</c:v>
                </c:pt>
                <c:pt idx="490">
                  <c:v>194.93386</c:v>
                </c:pt>
                <c:pt idx="491">
                  <c:v>151.9961355</c:v>
                </c:pt>
                <c:pt idx="492">
                  <c:v>150.295338</c:v>
                </c:pt>
                <c:pt idx="493">
                  <c:v>152.5178864</c:v>
                </c:pt>
                <c:pt idx="494">
                  <c:v>145.0284159</c:v>
                </c:pt>
                <c:pt idx="495">
                  <c:v>174.9729921</c:v>
                </c:pt>
                <c:pt idx="496">
                  <c:v>188.9382071</c:v>
                </c:pt>
                <c:pt idx="497">
                  <c:v>199.973124</c:v>
                </c:pt>
                <c:pt idx="498">
                  <c:v>191.217222</c:v>
                </c:pt>
                <c:pt idx="499">
                  <c:v>202.995585</c:v>
                </c:pt>
                <c:pt idx="500">
                  <c:v>182.552256</c:v>
                </c:pt>
                <c:pt idx="501">
                  <c:v>196.500297</c:v>
                </c:pt>
                <c:pt idx="502">
                  <c:v>233.863513</c:v>
                </c:pt>
                <c:pt idx="503">
                  <c:v>206.3452845</c:v>
                </c:pt>
                <c:pt idx="504">
                  <c:v>236.2493468</c:v>
                </c:pt>
                <c:pt idx="505">
                  <c:v>255.9057948</c:v>
                </c:pt>
                <c:pt idx="506">
                  <c:v>240.144075</c:v>
                </c:pt>
                <c:pt idx="507">
                  <c:v>294.2430018</c:v>
                </c:pt>
                <c:pt idx="508">
                  <c:v>193.9271136</c:v>
                </c:pt>
                <c:pt idx="509">
                  <c:v>229.8738041</c:v>
                </c:pt>
                <c:pt idx="510">
                  <c:v>284.4375912</c:v>
                </c:pt>
                <c:pt idx="511">
                  <c:v>245.4569728</c:v>
                </c:pt>
                <c:pt idx="512">
                  <c:v>243.8266628</c:v>
                </c:pt>
                <c:pt idx="513">
                  <c:v>206.3152696</c:v>
                </c:pt>
                <c:pt idx="514">
                  <c:v>165.5267802</c:v>
                </c:pt>
                <c:pt idx="515">
                  <c:v>135.7509596</c:v>
                </c:pt>
                <c:pt idx="516">
                  <c:v>203.750786</c:v>
                </c:pt>
                <c:pt idx="517">
                  <c:v>234.7980768</c:v>
                </c:pt>
                <c:pt idx="518">
                  <c:v>200.851854</c:v>
                </c:pt>
                <c:pt idx="519">
                  <c:v>261.2695144</c:v>
                </c:pt>
                <c:pt idx="520">
                  <c:v>220.6367154</c:v>
                </c:pt>
                <c:pt idx="521">
                  <c:v>147.3879159</c:v>
                </c:pt>
                <c:pt idx="522">
                  <c:v>155.3813479</c:v>
                </c:pt>
                <c:pt idx="523">
                  <c:v>165.2796221</c:v>
                </c:pt>
                <c:pt idx="524">
                  <c:v>200.0662965</c:v>
                </c:pt>
                <c:pt idx="525">
                  <c:v>220.1633919</c:v>
                </c:pt>
                <c:pt idx="526">
                  <c:v>228.7648903</c:v>
                </c:pt>
                <c:pt idx="527">
                  <c:v>210.1615616</c:v>
                </c:pt>
                <c:pt idx="528">
                  <c:v>179.3027502</c:v>
                </c:pt>
                <c:pt idx="529">
                  <c:v>182.8059955</c:v>
                </c:pt>
                <c:pt idx="530">
                  <c:v>230.087034</c:v>
                </c:pt>
                <c:pt idx="531">
                  <c:v>218.5249613</c:v>
                </c:pt>
                <c:pt idx="532">
                  <c:v>249.0769344000001</c:v>
                </c:pt>
                <c:pt idx="533">
                  <c:v>230.1288352</c:v>
                </c:pt>
                <c:pt idx="534">
                  <c:v>238.2337139</c:v>
                </c:pt>
                <c:pt idx="535">
                  <c:v>186.7779303</c:v>
                </c:pt>
                <c:pt idx="536">
                  <c:v>235.0590063</c:v>
                </c:pt>
                <c:pt idx="537">
                  <c:v>289.2349258</c:v>
                </c:pt>
                <c:pt idx="538">
                  <c:v>288.9181968</c:v>
                </c:pt>
                <c:pt idx="539">
                  <c:v>248.2424184</c:v>
                </c:pt>
                <c:pt idx="540">
                  <c:v>268.334505</c:v>
                </c:pt>
                <c:pt idx="541">
                  <c:v>267.7828925</c:v>
                </c:pt>
                <c:pt idx="542">
                  <c:v>172.3358021</c:v>
                </c:pt>
                <c:pt idx="543">
                  <c:v>190.16828105</c:v>
                </c:pt>
                <c:pt idx="544">
                  <c:v>268.4540503</c:v>
                </c:pt>
                <c:pt idx="545">
                  <c:v>241.389332</c:v>
                </c:pt>
                <c:pt idx="546">
                  <c:v>252.3864126</c:v>
                </c:pt>
                <c:pt idx="547">
                  <c:v>232.3018836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'Daily income'!$K$2</c:f>
              <c:strCache>
                <c:ptCount val="1"/>
                <c:pt idx="0">
                  <c:v>ADX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income'!$K$3:$K$550</c:f>
              <c:numCache>
                <c:formatCode>_([$€-2]\ * #,##0.00_);_([$€-2]\ * \(#,##0.00\);_([$€-2]\ * "-"??_);_(@_)</c:formatCode>
                <c:ptCount val="548"/>
                <c:pt idx="61">
                  <c:v>0.0</c:v>
                </c:pt>
                <c:pt idx="62">
                  <c:v>108.0</c:v>
                </c:pt>
                <c:pt idx="63">
                  <c:v>190.45</c:v>
                </c:pt>
                <c:pt idx="64">
                  <c:v>182.07</c:v>
                </c:pt>
                <c:pt idx="65">
                  <c:v>180.37</c:v>
                </c:pt>
                <c:pt idx="66">
                  <c:v>149.62</c:v>
                </c:pt>
                <c:pt idx="67">
                  <c:v>151.47</c:v>
                </c:pt>
                <c:pt idx="68">
                  <c:v>221.0</c:v>
                </c:pt>
                <c:pt idx="69">
                  <c:v>237.49</c:v>
                </c:pt>
                <c:pt idx="70">
                  <c:v>251.89</c:v>
                </c:pt>
                <c:pt idx="71">
                  <c:v>234.65</c:v>
                </c:pt>
                <c:pt idx="72">
                  <c:v>228.96</c:v>
                </c:pt>
                <c:pt idx="73">
                  <c:v>172.98</c:v>
                </c:pt>
                <c:pt idx="74">
                  <c:v>180.02</c:v>
                </c:pt>
                <c:pt idx="75">
                  <c:v>211.1919443419</c:v>
                </c:pt>
                <c:pt idx="76">
                  <c:v>188.1260063616</c:v>
                </c:pt>
                <c:pt idx="77">
                  <c:v>189.374912453</c:v>
                </c:pt>
                <c:pt idx="78">
                  <c:v>193.2220467409</c:v>
                </c:pt>
                <c:pt idx="79">
                  <c:v>217.4839567723</c:v>
                </c:pt>
                <c:pt idx="80">
                  <c:v>159.225652957</c:v>
                </c:pt>
                <c:pt idx="81">
                  <c:v>176.41</c:v>
                </c:pt>
                <c:pt idx="82">
                  <c:v>209.3</c:v>
                </c:pt>
                <c:pt idx="83">
                  <c:v>207.66</c:v>
                </c:pt>
                <c:pt idx="84">
                  <c:v>179.49</c:v>
                </c:pt>
                <c:pt idx="85">
                  <c:v>196.93</c:v>
                </c:pt>
                <c:pt idx="86">
                  <c:v>171.52</c:v>
                </c:pt>
                <c:pt idx="87">
                  <c:v>136.76</c:v>
                </c:pt>
                <c:pt idx="88">
                  <c:v>128.79</c:v>
                </c:pt>
                <c:pt idx="89">
                  <c:v>167.41</c:v>
                </c:pt>
                <c:pt idx="90">
                  <c:v>143.08</c:v>
                </c:pt>
                <c:pt idx="91">
                  <c:v>140.06</c:v>
                </c:pt>
                <c:pt idx="92">
                  <c:v>164.0</c:v>
                </c:pt>
                <c:pt idx="93">
                  <c:v>144.62</c:v>
                </c:pt>
                <c:pt idx="94">
                  <c:v>151.06</c:v>
                </c:pt>
                <c:pt idx="95">
                  <c:v>135.489332542936</c:v>
                </c:pt>
                <c:pt idx="96">
                  <c:v>188.03092574113</c:v>
                </c:pt>
                <c:pt idx="97">
                  <c:v>197.117208688345</c:v>
                </c:pt>
                <c:pt idx="98">
                  <c:v>171.781826862281</c:v>
                </c:pt>
                <c:pt idx="99">
                  <c:v>156.975303241704</c:v>
                </c:pt>
                <c:pt idx="100">
                  <c:v>159.026493909561</c:v>
                </c:pt>
                <c:pt idx="101">
                  <c:v>137.707609571887</c:v>
                </c:pt>
                <c:pt idx="102">
                  <c:v>131.868156515228</c:v>
                </c:pt>
                <c:pt idx="103">
                  <c:v>151.43514889592</c:v>
                </c:pt>
                <c:pt idx="104">
                  <c:v>146.238002135171</c:v>
                </c:pt>
                <c:pt idx="105">
                  <c:v>131.388557264135</c:v>
                </c:pt>
                <c:pt idx="106">
                  <c:v>116.1501131509</c:v>
                </c:pt>
                <c:pt idx="107">
                  <c:v>124.6927611343</c:v>
                </c:pt>
                <c:pt idx="108">
                  <c:v>114.4259980289</c:v>
                </c:pt>
                <c:pt idx="109">
                  <c:v>112.5491324569</c:v>
                </c:pt>
                <c:pt idx="110">
                  <c:v>156.663348394</c:v>
                </c:pt>
                <c:pt idx="111">
                  <c:v>178.100923705</c:v>
                </c:pt>
                <c:pt idx="112">
                  <c:v>164.6512908269</c:v>
                </c:pt>
                <c:pt idx="113">
                  <c:v>151.1139934877</c:v>
                </c:pt>
                <c:pt idx="114">
                  <c:v>133.4004786655</c:v>
                </c:pt>
                <c:pt idx="115">
                  <c:v>131.2120671746</c:v>
                </c:pt>
                <c:pt idx="116">
                  <c:v>122.6488291035</c:v>
                </c:pt>
                <c:pt idx="117">
                  <c:v>146.5585582551</c:v>
                </c:pt>
                <c:pt idx="118">
                  <c:v>153.54913053</c:v>
                </c:pt>
                <c:pt idx="119">
                  <c:v>143.9242293718</c:v>
                </c:pt>
                <c:pt idx="120">
                  <c:v>148.6013241146</c:v>
                </c:pt>
                <c:pt idx="121">
                  <c:v>177.0332046594</c:v>
                </c:pt>
                <c:pt idx="122">
                  <c:v>145.7435221386</c:v>
                </c:pt>
                <c:pt idx="123">
                  <c:v>146.0975197524</c:v>
                </c:pt>
                <c:pt idx="124">
                  <c:v>193.7534551441</c:v>
                </c:pt>
                <c:pt idx="125">
                  <c:v>147.7627657637</c:v>
                </c:pt>
                <c:pt idx="126">
                  <c:v>142.1310915141</c:v>
                </c:pt>
                <c:pt idx="127">
                  <c:v>143.2109696426</c:v>
                </c:pt>
                <c:pt idx="128">
                  <c:v>174.9758953679</c:v>
                </c:pt>
                <c:pt idx="129">
                  <c:v>142.8392374267</c:v>
                </c:pt>
                <c:pt idx="130">
                  <c:v>129.9124104973</c:v>
                </c:pt>
                <c:pt idx="131">
                  <c:v>163.411468244</c:v>
                </c:pt>
                <c:pt idx="132">
                  <c:v>224.9463311425</c:v>
                </c:pt>
                <c:pt idx="133">
                  <c:v>184.4583034829</c:v>
                </c:pt>
                <c:pt idx="134">
                  <c:v>191.4362374169</c:v>
                </c:pt>
                <c:pt idx="135">
                  <c:v>158.9931718889</c:v>
                </c:pt>
                <c:pt idx="136">
                  <c:v>147.3644607215</c:v>
                </c:pt>
                <c:pt idx="137">
                  <c:v>177.0004818489</c:v>
                </c:pt>
                <c:pt idx="138">
                  <c:v>215.0098072922</c:v>
                </c:pt>
                <c:pt idx="139">
                  <c:v>205.0477806794</c:v>
                </c:pt>
                <c:pt idx="140">
                  <c:v>210.6491800586</c:v>
                </c:pt>
                <c:pt idx="141">
                  <c:v>245.6590949649</c:v>
                </c:pt>
                <c:pt idx="142">
                  <c:v>193.4893206693</c:v>
                </c:pt>
                <c:pt idx="143">
                  <c:v>177.1833829747</c:v>
                </c:pt>
                <c:pt idx="144">
                  <c:v>206.3201097956</c:v>
                </c:pt>
                <c:pt idx="145">
                  <c:v>178.3757369512</c:v>
                </c:pt>
                <c:pt idx="146">
                  <c:v>183.2739100443</c:v>
                </c:pt>
                <c:pt idx="147">
                  <c:v>146.443257392</c:v>
                </c:pt>
                <c:pt idx="148">
                  <c:v>189.0510371106</c:v>
                </c:pt>
                <c:pt idx="149">
                  <c:v>187.914201454</c:v>
                </c:pt>
                <c:pt idx="150">
                  <c:v>153.0288064997</c:v>
                </c:pt>
                <c:pt idx="151">
                  <c:v>153.7554324173</c:v>
                </c:pt>
                <c:pt idx="152">
                  <c:v>196.0783952396</c:v>
                </c:pt>
                <c:pt idx="153">
                  <c:v>214.8730528132</c:v>
                </c:pt>
                <c:pt idx="154">
                  <c:v>234.2800862524</c:v>
                </c:pt>
                <c:pt idx="155">
                  <c:v>224.5899512627</c:v>
                </c:pt>
                <c:pt idx="156">
                  <c:v>211.9909851149</c:v>
                </c:pt>
                <c:pt idx="157">
                  <c:v>170.2211045217</c:v>
                </c:pt>
                <c:pt idx="158">
                  <c:v>162.0496249005</c:v>
                </c:pt>
                <c:pt idx="159">
                  <c:v>215.5257320551</c:v>
                </c:pt>
                <c:pt idx="160">
                  <c:v>207.1017729569</c:v>
                </c:pt>
                <c:pt idx="161">
                  <c:v>230.1010267245</c:v>
                </c:pt>
                <c:pt idx="162">
                  <c:v>274.9732956059</c:v>
                </c:pt>
                <c:pt idx="163">
                  <c:v>260.8766060489</c:v>
                </c:pt>
                <c:pt idx="164">
                  <c:v>175.4014349656</c:v>
                </c:pt>
                <c:pt idx="165">
                  <c:v>159.03</c:v>
                </c:pt>
                <c:pt idx="166">
                  <c:v>210.3017817998</c:v>
                </c:pt>
                <c:pt idx="167">
                  <c:v>220.8464087129</c:v>
                </c:pt>
                <c:pt idx="168">
                  <c:v>234.3603086254</c:v>
                </c:pt>
                <c:pt idx="169">
                  <c:v>230.2535928163</c:v>
                </c:pt>
                <c:pt idx="170">
                  <c:v>248.2884052067</c:v>
                </c:pt>
                <c:pt idx="171">
                  <c:v>192.0748722908</c:v>
                </c:pt>
                <c:pt idx="172">
                  <c:v>165.9362284531</c:v>
                </c:pt>
                <c:pt idx="173">
                  <c:v>165.62</c:v>
                </c:pt>
                <c:pt idx="174">
                  <c:v>230.85</c:v>
                </c:pt>
                <c:pt idx="175">
                  <c:v>257.71</c:v>
                </c:pt>
                <c:pt idx="176">
                  <c:v>258.79</c:v>
                </c:pt>
                <c:pt idx="177">
                  <c:v>231.97</c:v>
                </c:pt>
                <c:pt idx="178">
                  <c:v>174.49</c:v>
                </c:pt>
                <c:pt idx="179">
                  <c:v>184.98</c:v>
                </c:pt>
                <c:pt idx="180">
                  <c:v>229.45</c:v>
                </c:pt>
                <c:pt idx="181">
                  <c:v>228.87</c:v>
                </c:pt>
                <c:pt idx="182">
                  <c:v>246.03</c:v>
                </c:pt>
                <c:pt idx="183">
                  <c:v>240.09</c:v>
                </c:pt>
                <c:pt idx="184">
                  <c:v>200.66</c:v>
                </c:pt>
                <c:pt idx="185">
                  <c:v>146.6</c:v>
                </c:pt>
                <c:pt idx="186">
                  <c:v>163.53</c:v>
                </c:pt>
                <c:pt idx="187">
                  <c:v>221.31</c:v>
                </c:pt>
                <c:pt idx="188">
                  <c:v>222.1</c:v>
                </c:pt>
                <c:pt idx="189">
                  <c:v>203.45</c:v>
                </c:pt>
                <c:pt idx="190">
                  <c:v>186.39</c:v>
                </c:pt>
                <c:pt idx="191">
                  <c:v>200.17</c:v>
                </c:pt>
                <c:pt idx="192">
                  <c:v>162.37</c:v>
                </c:pt>
                <c:pt idx="193">
                  <c:v>171.27</c:v>
                </c:pt>
                <c:pt idx="194">
                  <c:v>236.24</c:v>
                </c:pt>
                <c:pt idx="195">
                  <c:v>259.51</c:v>
                </c:pt>
                <c:pt idx="196">
                  <c:v>241.61</c:v>
                </c:pt>
                <c:pt idx="197">
                  <c:v>225.75</c:v>
                </c:pt>
                <c:pt idx="198">
                  <c:v>232.58</c:v>
                </c:pt>
                <c:pt idx="199">
                  <c:v>186.16</c:v>
                </c:pt>
                <c:pt idx="200">
                  <c:v>172.77</c:v>
                </c:pt>
                <c:pt idx="201">
                  <c:v>259.56</c:v>
                </c:pt>
                <c:pt idx="202">
                  <c:v>282.23</c:v>
                </c:pt>
                <c:pt idx="203">
                  <c:v>256.36</c:v>
                </c:pt>
                <c:pt idx="204">
                  <c:v>271.18</c:v>
                </c:pt>
                <c:pt idx="205">
                  <c:v>250.55</c:v>
                </c:pt>
                <c:pt idx="206">
                  <c:v>224.66</c:v>
                </c:pt>
                <c:pt idx="207">
                  <c:v>226.17</c:v>
                </c:pt>
                <c:pt idx="208">
                  <c:v>289.51</c:v>
                </c:pt>
                <c:pt idx="209">
                  <c:v>278.32</c:v>
                </c:pt>
                <c:pt idx="210">
                  <c:v>263.44</c:v>
                </c:pt>
                <c:pt idx="211">
                  <c:v>277.47</c:v>
                </c:pt>
                <c:pt idx="212">
                  <c:v>253.34</c:v>
                </c:pt>
                <c:pt idx="213">
                  <c:v>185.04</c:v>
                </c:pt>
                <c:pt idx="214">
                  <c:v>186.77</c:v>
                </c:pt>
                <c:pt idx="215">
                  <c:v>249.14</c:v>
                </c:pt>
                <c:pt idx="216">
                  <c:v>251.87</c:v>
                </c:pt>
                <c:pt idx="217">
                  <c:v>264.23</c:v>
                </c:pt>
                <c:pt idx="218">
                  <c:v>278.57</c:v>
                </c:pt>
                <c:pt idx="219">
                  <c:v>250.14</c:v>
                </c:pt>
                <c:pt idx="220">
                  <c:v>196.83</c:v>
                </c:pt>
                <c:pt idx="221">
                  <c:v>198.58</c:v>
                </c:pt>
                <c:pt idx="222">
                  <c:v>267.74</c:v>
                </c:pt>
                <c:pt idx="223">
                  <c:v>279.09</c:v>
                </c:pt>
                <c:pt idx="224">
                  <c:v>240.86</c:v>
                </c:pt>
                <c:pt idx="225">
                  <c:v>277.65</c:v>
                </c:pt>
                <c:pt idx="226">
                  <c:v>233.7</c:v>
                </c:pt>
                <c:pt idx="227">
                  <c:v>201.16</c:v>
                </c:pt>
                <c:pt idx="228">
                  <c:v>183.34</c:v>
                </c:pt>
                <c:pt idx="229">
                  <c:v>281.75</c:v>
                </c:pt>
                <c:pt idx="230">
                  <c:v>310.41</c:v>
                </c:pt>
                <c:pt idx="231">
                  <c:v>302.43</c:v>
                </c:pt>
                <c:pt idx="232">
                  <c:v>264.47</c:v>
                </c:pt>
                <c:pt idx="233">
                  <c:v>238.61</c:v>
                </c:pt>
                <c:pt idx="234">
                  <c:v>185.17</c:v>
                </c:pt>
                <c:pt idx="235">
                  <c:v>176.37</c:v>
                </c:pt>
                <c:pt idx="236">
                  <c:v>258.14</c:v>
                </c:pt>
                <c:pt idx="237">
                  <c:v>295.45</c:v>
                </c:pt>
                <c:pt idx="238">
                  <c:v>291.36</c:v>
                </c:pt>
                <c:pt idx="239">
                  <c:v>288.4</c:v>
                </c:pt>
                <c:pt idx="240">
                  <c:v>249.8</c:v>
                </c:pt>
                <c:pt idx="241">
                  <c:v>232.9</c:v>
                </c:pt>
                <c:pt idx="242">
                  <c:v>222.38</c:v>
                </c:pt>
                <c:pt idx="243">
                  <c:v>288.09</c:v>
                </c:pt>
                <c:pt idx="244">
                  <c:v>260.49</c:v>
                </c:pt>
                <c:pt idx="245">
                  <c:v>268.93</c:v>
                </c:pt>
                <c:pt idx="246">
                  <c:v>325.43</c:v>
                </c:pt>
                <c:pt idx="247">
                  <c:v>298.77</c:v>
                </c:pt>
                <c:pt idx="248">
                  <c:v>278.33</c:v>
                </c:pt>
                <c:pt idx="249">
                  <c:v>245.75</c:v>
                </c:pt>
                <c:pt idx="250">
                  <c:v>274.33</c:v>
                </c:pt>
                <c:pt idx="251">
                  <c:v>326.2</c:v>
                </c:pt>
                <c:pt idx="252">
                  <c:v>329.84</c:v>
                </c:pt>
                <c:pt idx="253">
                  <c:v>346.51</c:v>
                </c:pt>
                <c:pt idx="254">
                  <c:v>289.9</c:v>
                </c:pt>
                <c:pt idx="255">
                  <c:v>202.65</c:v>
                </c:pt>
                <c:pt idx="256">
                  <c:v>215.61</c:v>
                </c:pt>
                <c:pt idx="257">
                  <c:v>300.99</c:v>
                </c:pt>
                <c:pt idx="258">
                  <c:v>344.8</c:v>
                </c:pt>
                <c:pt idx="259">
                  <c:v>317.3</c:v>
                </c:pt>
                <c:pt idx="260">
                  <c:v>620.41</c:v>
                </c:pt>
                <c:pt idx="261">
                  <c:v>394.12</c:v>
                </c:pt>
                <c:pt idx="262">
                  <c:v>286.94</c:v>
                </c:pt>
                <c:pt idx="263">
                  <c:v>262.0</c:v>
                </c:pt>
                <c:pt idx="264">
                  <c:v>337.41</c:v>
                </c:pt>
                <c:pt idx="265">
                  <c:v>323.34</c:v>
                </c:pt>
                <c:pt idx="266">
                  <c:v>305.64</c:v>
                </c:pt>
                <c:pt idx="267">
                  <c:v>323.98</c:v>
                </c:pt>
                <c:pt idx="268">
                  <c:v>292.38</c:v>
                </c:pt>
                <c:pt idx="269">
                  <c:v>321.92</c:v>
                </c:pt>
                <c:pt idx="270">
                  <c:v>297.17</c:v>
                </c:pt>
                <c:pt idx="271">
                  <c:v>356.5010221633</c:v>
                </c:pt>
                <c:pt idx="272">
                  <c:v>325.2844200007</c:v>
                </c:pt>
                <c:pt idx="273">
                  <c:v>284.8768101507</c:v>
                </c:pt>
                <c:pt idx="274">
                  <c:v>263.1735330408</c:v>
                </c:pt>
                <c:pt idx="275">
                  <c:v>260.4622125465</c:v>
                </c:pt>
                <c:pt idx="276">
                  <c:v>215.0305723147</c:v>
                </c:pt>
                <c:pt idx="277">
                  <c:v>214.4104727442</c:v>
                </c:pt>
                <c:pt idx="278">
                  <c:v>369.089830751</c:v>
                </c:pt>
                <c:pt idx="279">
                  <c:v>349.7122131944</c:v>
                </c:pt>
                <c:pt idx="280">
                  <c:v>335.1754170803</c:v>
                </c:pt>
                <c:pt idx="281">
                  <c:v>314.5236285417</c:v>
                </c:pt>
                <c:pt idx="282">
                  <c:v>262.6925811218</c:v>
                </c:pt>
                <c:pt idx="283">
                  <c:v>218.5569536399</c:v>
                </c:pt>
                <c:pt idx="284">
                  <c:v>221.0</c:v>
                </c:pt>
                <c:pt idx="285">
                  <c:v>280.29</c:v>
                </c:pt>
                <c:pt idx="286">
                  <c:v>237.0</c:v>
                </c:pt>
                <c:pt idx="287">
                  <c:v>240.33</c:v>
                </c:pt>
                <c:pt idx="288">
                  <c:v>237.89</c:v>
                </c:pt>
                <c:pt idx="289">
                  <c:v>219.44</c:v>
                </c:pt>
                <c:pt idx="290">
                  <c:v>176.71</c:v>
                </c:pt>
                <c:pt idx="291">
                  <c:v>189.14</c:v>
                </c:pt>
                <c:pt idx="292">
                  <c:v>232.7926335258</c:v>
                </c:pt>
                <c:pt idx="293">
                  <c:v>305.9541281921</c:v>
                </c:pt>
                <c:pt idx="294">
                  <c:v>261.9241033674</c:v>
                </c:pt>
                <c:pt idx="295">
                  <c:v>248.4631010185</c:v>
                </c:pt>
                <c:pt idx="296">
                  <c:v>211.8788782876</c:v>
                </c:pt>
                <c:pt idx="297">
                  <c:v>164.6294853953</c:v>
                </c:pt>
                <c:pt idx="298">
                  <c:v>191.7506533834</c:v>
                </c:pt>
                <c:pt idx="299">
                  <c:v>215.3816104397</c:v>
                </c:pt>
                <c:pt idx="300">
                  <c:v>220.2684682683</c:v>
                </c:pt>
                <c:pt idx="301">
                  <c:v>230.8415065408</c:v>
                </c:pt>
                <c:pt idx="302">
                  <c:v>244.6203306174</c:v>
                </c:pt>
                <c:pt idx="303">
                  <c:v>222.4841647899</c:v>
                </c:pt>
                <c:pt idx="304">
                  <c:v>156.0407118041</c:v>
                </c:pt>
                <c:pt idx="305">
                  <c:v>185.1198593295</c:v>
                </c:pt>
                <c:pt idx="306">
                  <c:v>231.92</c:v>
                </c:pt>
                <c:pt idx="307">
                  <c:v>249.0</c:v>
                </c:pt>
                <c:pt idx="308">
                  <c:v>228.09</c:v>
                </c:pt>
                <c:pt idx="309">
                  <c:v>246.54</c:v>
                </c:pt>
                <c:pt idx="310">
                  <c:v>227.13</c:v>
                </c:pt>
                <c:pt idx="311">
                  <c:v>222.16</c:v>
                </c:pt>
                <c:pt idx="312">
                  <c:v>208.0</c:v>
                </c:pt>
                <c:pt idx="313">
                  <c:v>286.91</c:v>
                </c:pt>
                <c:pt idx="314">
                  <c:v>334.2</c:v>
                </c:pt>
                <c:pt idx="315">
                  <c:v>325.76</c:v>
                </c:pt>
                <c:pt idx="316">
                  <c:v>325.18</c:v>
                </c:pt>
                <c:pt idx="317">
                  <c:v>312.59</c:v>
                </c:pt>
                <c:pt idx="318">
                  <c:v>258.53</c:v>
                </c:pt>
                <c:pt idx="319">
                  <c:v>312.2</c:v>
                </c:pt>
                <c:pt idx="320">
                  <c:v>405.39</c:v>
                </c:pt>
                <c:pt idx="321">
                  <c:v>392.37</c:v>
                </c:pt>
                <c:pt idx="322">
                  <c:v>392.08</c:v>
                </c:pt>
                <c:pt idx="323">
                  <c:v>392.82</c:v>
                </c:pt>
                <c:pt idx="324">
                  <c:v>359.96</c:v>
                </c:pt>
                <c:pt idx="325">
                  <c:v>317.17</c:v>
                </c:pt>
                <c:pt idx="326">
                  <c:v>311.44</c:v>
                </c:pt>
                <c:pt idx="327">
                  <c:v>438.4438882988</c:v>
                </c:pt>
                <c:pt idx="328">
                  <c:v>393.9590973516</c:v>
                </c:pt>
                <c:pt idx="329">
                  <c:v>412.6588632712</c:v>
                </c:pt>
                <c:pt idx="330">
                  <c:v>348.5176354802</c:v>
                </c:pt>
                <c:pt idx="331">
                  <c:v>307.7209071514</c:v>
                </c:pt>
                <c:pt idx="332">
                  <c:v>255.3009413049</c:v>
                </c:pt>
                <c:pt idx="333">
                  <c:v>261.3862099556</c:v>
                </c:pt>
                <c:pt idx="334">
                  <c:v>377.4245028464</c:v>
                </c:pt>
                <c:pt idx="335">
                  <c:v>397.2759581561</c:v>
                </c:pt>
                <c:pt idx="336">
                  <c:v>354.9486345313</c:v>
                </c:pt>
                <c:pt idx="337">
                  <c:v>367.8</c:v>
                </c:pt>
                <c:pt idx="338">
                  <c:v>329.9</c:v>
                </c:pt>
                <c:pt idx="339">
                  <c:v>227.52</c:v>
                </c:pt>
                <c:pt idx="340">
                  <c:v>235.0</c:v>
                </c:pt>
                <c:pt idx="341">
                  <c:v>338.59</c:v>
                </c:pt>
                <c:pt idx="342">
                  <c:v>311.2819726117</c:v>
                </c:pt>
                <c:pt idx="343">
                  <c:v>283.9459334326</c:v>
                </c:pt>
                <c:pt idx="344">
                  <c:v>290.9013863043</c:v>
                </c:pt>
                <c:pt idx="345">
                  <c:v>270.8019099101</c:v>
                </c:pt>
                <c:pt idx="346">
                  <c:v>176.8356855214</c:v>
                </c:pt>
                <c:pt idx="347">
                  <c:v>183.8170502128</c:v>
                </c:pt>
                <c:pt idx="348">
                  <c:v>259.1942591118</c:v>
                </c:pt>
                <c:pt idx="349">
                  <c:v>304.2609046021</c:v>
                </c:pt>
                <c:pt idx="350">
                  <c:v>286.5158920847</c:v>
                </c:pt>
                <c:pt idx="351">
                  <c:v>269.1033569962</c:v>
                </c:pt>
                <c:pt idx="352">
                  <c:v>227.5144353936</c:v>
                </c:pt>
                <c:pt idx="353">
                  <c:v>209.0876616812</c:v>
                </c:pt>
                <c:pt idx="354">
                  <c:v>210.8089890943</c:v>
                </c:pt>
                <c:pt idx="355">
                  <c:v>248.1520340404</c:v>
                </c:pt>
                <c:pt idx="356">
                  <c:v>233.6261810753</c:v>
                </c:pt>
                <c:pt idx="357">
                  <c:v>257.328658057</c:v>
                </c:pt>
                <c:pt idx="358">
                  <c:v>276.6511328637</c:v>
                </c:pt>
                <c:pt idx="359">
                  <c:v>230.8445501843</c:v>
                </c:pt>
                <c:pt idx="360">
                  <c:v>178.7968113889</c:v>
                </c:pt>
                <c:pt idx="361">
                  <c:v>189.3419840589</c:v>
                </c:pt>
                <c:pt idx="362">
                  <c:v>251.5230243443</c:v>
                </c:pt>
                <c:pt idx="363">
                  <c:v>265.6426571977</c:v>
                </c:pt>
                <c:pt idx="364">
                  <c:v>243.4716841539</c:v>
                </c:pt>
                <c:pt idx="365">
                  <c:v>266.879334325</c:v>
                </c:pt>
                <c:pt idx="366">
                  <c:v>256.1815103632</c:v>
                </c:pt>
                <c:pt idx="367">
                  <c:v>199.6631457506</c:v>
                </c:pt>
                <c:pt idx="368">
                  <c:v>197.8118287719</c:v>
                </c:pt>
                <c:pt idx="369">
                  <c:v>257.4170760486</c:v>
                </c:pt>
                <c:pt idx="370">
                  <c:v>305.5983755315</c:v>
                </c:pt>
                <c:pt idx="371">
                  <c:v>312.3057950834</c:v>
                </c:pt>
                <c:pt idx="372">
                  <c:v>283.9643281382</c:v>
                </c:pt>
                <c:pt idx="373">
                  <c:v>259.2201034889</c:v>
                </c:pt>
                <c:pt idx="374">
                  <c:v>182.5603624405</c:v>
                </c:pt>
                <c:pt idx="375">
                  <c:v>210.6012626023</c:v>
                </c:pt>
                <c:pt idx="376">
                  <c:v>261.4873053006</c:v>
                </c:pt>
                <c:pt idx="377">
                  <c:v>238.1126751009</c:v>
                </c:pt>
                <c:pt idx="378">
                  <c:v>213.0217534019</c:v>
                </c:pt>
                <c:pt idx="379">
                  <c:v>182.9052387885</c:v>
                </c:pt>
                <c:pt idx="380">
                  <c:v>202.1624960016</c:v>
                </c:pt>
                <c:pt idx="381">
                  <c:v>196.7320444021</c:v>
                </c:pt>
                <c:pt idx="382">
                  <c:v>190.5129794955</c:v>
                </c:pt>
                <c:pt idx="383">
                  <c:v>247.3871174509</c:v>
                </c:pt>
                <c:pt idx="384">
                  <c:v>278.1227814979</c:v>
                </c:pt>
                <c:pt idx="385">
                  <c:v>272.8488979809</c:v>
                </c:pt>
                <c:pt idx="386">
                  <c:v>276.932993818</c:v>
                </c:pt>
                <c:pt idx="387">
                  <c:v>381.0678078873</c:v>
                </c:pt>
                <c:pt idx="388">
                  <c:v>241.7013767791</c:v>
                </c:pt>
                <c:pt idx="389">
                  <c:v>241.6030073629</c:v>
                </c:pt>
                <c:pt idx="390">
                  <c:v>310.5639700993</c:v>
                </c:pt>
                <c:pt idx="391">
                  <c:v>289.6714722178</c:v>
                </c:pt>
                <c:pt idx="392">
                  <c:v>254.0777419093</c:v>
                </c:pt>
                <c:pt idx="393">
                  <c:v>251.3830995424</c:v>
                </c:pt>
                <c:pt idx="394">
                  <c:v>228.1300844728</c:v>
                </c:pt>
                <c:pt idx="395">
                  <c:v>162.9045603805</c:v>
                </c:pt>
                <c:pt idx="396">
                  <c:v>165.2949342167</c:v>
                </c:pt>
                <c:pt idx="397">
                  <c:v>209.2367391413</c:v>
                </c:pt>
                <c:pt idx="398">
                  <c:v>212.3093202559</c:v>
                </c:pt>
                <c:pt idx="399">
                  <c:v>202.74896478</c:v>
                </c:pt>
                <c:pt idx="400">
                  <c:v>212.1811521149</c:v>
                </c:pt>
                <c:pt idx="401">
                  <c:v>232.5543760759</c:v>
                </c:pt>
                <c:pt idx="402">
                  <c:v>168.3747960399</c:v>
                </c:pt>
                <c:pt idx="403">
                  <c:v>177.2230023987</c:v>
                </c:pt>
                <c:pt idx="404">
                  <c:v>254.0254415761</c:v>
                </c:pt>
                <c:pt idx="405">
                  <c:v>243.9122219674</c:v>
                </c:pt>
                <c:pt idx="406">
                  <c:v>234.6267580545</c:v>
                </c:pt>
                <c:pt idx="407">
                  <c:v>243.2917582961</c:v>
                </c:pt>
                <c:pt idx="408">
                  <c:v>241.0235583857</c:v>
                </c:pt>
                <c:pt idx="409">
                  <c:v>162.8513283616</c:v>
                </c:pt>
                <c:pt idx="410">
                  <c:v>168.0</c:v>
                </c:pt>
                <c:pt idx="411">
                  <c:v>253.96</c:v>
                </c:pt>
                <c:pt idx="412">
                  <c:v>244.85</c:v>
                </c:pt>
                <c:pt idx="413">
                  <c:v>238.97</c:v>
                </c:pt>
                <c:pt idx="414">
                  <c:v>233.2</c:v>
                </c:pt>
                <c:pt idx="415">
                  <c:v>224.81</c:v>
                </c:pt>
                <c:pt idx="416">
                  <c:v>206.62</c:v>
                </c:pt>
                <c:pt idx="417">
                  <c:v>173.38</c:v>
                </c:pt>
                <c:pt idx="418">
                  <c:v>250.85</c:v>
                </c:pt>
                <c:pt idx="419">
                  <c:v>255.06</c:v>
                </c:pt>
                <c:pt idx="420">
                  <c:v>257.46</c:v>
                </c:pt>
                <c:pt idx="421">
                  <c:v>259.56</c:v>
                </c:pt>
                <c:pt idx="422">
                  <c:v>270.0</c:v>
                </c:pt>
                <c:pt idx="423">
                  <c:v>207.27</c:v>
                </c:pt>
                <c:pt idx="424">
                  <c:v>195.0</c:v>
                </c:pt>
                <c:pt idx="425">
                  <c:v>260.7113056416</c:v>
                </c:pt>
                <c:pt idx="426">
                  <c:v>309.6909385281</c:v>
                </c:pt>
                <c:pt idx="427">
                  <c:v>256.8891938523</c:v>
                </c:pt>
                <c:pt idx="428">
                  <c:v>261.4059700902</c:v>
                </c:pt>
                <c:pt idx="429">
                  <c:v>247.2692563648</c:v>
                </c:pt>
                <c:pt idx="430">
                  <c:v>271.4171292649</c:v>
                </c:pt>
                <c:pt idx="431">
                  <c:v>230.2405147399</c:v>
                </c:pt>
                <c:pt idx="432">
                  <c:v>307.7652377533</c:v>
                </c:pt>
                <c:pt idx="433">
                  <c:v>295.9591668438</c:v>
                </c:pt>
                <c:pt idx="434">
                  <c:v>305.7108135943</c:v>
                </c:pt>
                <c:pt idx="435">
                  <c:v>272.5888874556</c:v>
                </c:pt>
                <c:pt idx="436">
                  <c:v>284.0765233669</c:v>
                </c:pt>
                <c:pt idx="437">
                  <c:v>256.9145391576</c:v>
                </c:pt>
                <c:pt idx="438">
                  <c:v>248.0</c:v>
                </c:pt>
                <c:pt idx="439">
                  <c:v>319.36</c:v>
                </c:pt>
                <c:pt idx="440">
                  <c:v>316.73</c:v>
                </c:pt>
                <c:pt idx="441">
                  <c:v>328.87</c:v>
                </c:pt>
                <c:pt idx="442">
                  <c:v>325.0</c:v>
                </c:pt>
                <c:pt idx="443">
                  <c:v>270.0</c:v>
                </c:pt>
                <c:pt idx="444">
                  <c:v>198.3</c:v>
                </c:pt>
                <c:pt idx="445">
                  <c:v>195.77</c:v>
                </c:pt>
                <c:pt idx="446">
                  <c:v>298.9</c:v>
                </c:pt>
                <c:pt idx="447">
                  <c:v>270.0</c:v>
                </c:pt>
                <c:pt idx="448">
                  <c:v>255.92</c:v>
                </c:pt>
                <c:pt idx="449">
                  <c:v>255.02</c:v>
                </c:pt>
                <c:pt idx="450">
                  <c:v>241.15</c:v>
                </c:pt>
                <c:pt idx="451">
                  <c:v>192.82</c:v>
                </c:pt>
                <c:pt idx="452">
                  <c:v>193.8391169054</c:v>
                </c:pt>
                <c:pt idx="453">
                  <c:v>267.0201312591</c:v>
                </c:pt>
                <c:pt idx="454">
                  <c:v>270.9490968829</c:v>
                </c:pt>
                <c:pt idx="455">
                  <c:v>263.5295737137</c:v>
                </c:pt>
                <c:pt idx="456">
                  <c:v>363.8826140638</c:v>
                </c:pt>
                <c:pt idx="457">
                  <c:v>409.6776600529</c:v>
                </c:pt>
                <c:pt idx="458">
                  <c:v>392.8296209736</c:v>
                </c:pt>
                <c:pt idx="459">
                  <c:v>334.0</c:v>
                </c:pt>
                <c:pt idx="460">
                  <c:v>464.0</c:v>
                </c:pt>
                <c:pt idx="461">
                  <c:v>460.2608423351</c:v>
                </c:pt>
                <c:pt idx="462">
                  <c:v>485.633760467</c:v>
                </c:pt>
                <c:pt idx="463">
                  <c:v>386.2483334926</c:v>
                </c:pt>
                <c:pt idx="464">
                  <c:v>312.5192831452</c:v>
                </c:pt>
                <c:pt idx="465">
                  <c:v>348.7808197663</c:v>
                </c:pt>
                <c:pt idx="466">
                  <c:v>342.3544581414</c:v>
                </c:pt>
                <c:pt idx="467">
                  <c:v>457.8558324731</c:v>
                </c:pt>
                <c:pt idx="468">
                  <c:v>458.67</c:v>
                </c:pt>
                <c:pt idx="469">
                  <c:v>510.73</c:v>
                </c:pt>
                <c:pt idx="470">
                  <c:v>465.81</c:v>
                </c:pt>
                <c:pt idx="471">
                  <c:v>399.3816818147</c:v>
                </c:pt>
                <c:pt idx="472">
                  <c:v>391.8699365417</c:v>
                </c:pt>
                <c:pt idx="473">
                  <c:v>334.1546490237</c:v>
                </c:pt>
                <c:pt idx="474">
                  <c:v>415.7912476091</c:v>
                </c:pt>
                <c:pt idx="475">
                  <c:v>432.579983088</c:v>
                </c:pt>
                <c:pt idx="476">
                  <c:v>437.9774191043</c:v>
                </c:pt>
                <c:pt idx="477">
                  <c:v>450.3373740135</c:v>
                </c:pt>
                <c:pt idx="478">
                  <c:v>421.9593642277</c:v>
                </c:pt>
                <c:pt idx="479">
                  <c:v>363.2316844742</c:v>
                </c:pt>
                <c:pt idx="480">
                  <c:v>328.1953580526</c:v>
                </c:pt>
                <c:pt idx="481">
                  <c:v>451.6343260977</c:v>
                </c:pt>
                <c:pt idx="482">
                  <c:v>414.2205469829</c:v>
                </c:pt>
                <c:pt idx="483">
                  <c:v>332.1696891058</c:v>
                </c:pt>
                <c:pt idx="484">
                  <c:v>363.9762573043</c:v>
                </c:pt>
                <c:pt idx="485">
                  <c:v>424.633510767</c:v>
                </c:pt>
                <c:pt idx="486">
                  <c:v>312.1511991943</c:v>
                </c:pt>
                <c:pt idx="487">
                  <c:v>308.473582671</c:v>
                </c:pt>
                <c:pt idx="488">
                  <c:v>402.1391279013</c:v>
                </c:pt>
                <c:pt idx="489">
                  <c:v>452.8393328635</c:v>
                </c:pt>
                <c:pt idx="490">
                  <c:v>485.1556427577</c:v>
                </c:pt>
                <c:pt idx="491">
                  <c:v>405.4404731033</c:v>
                </c:pt>
                <c:pt idx="492">
                  <c:v>372.7212760897</c:v>
                </c:pt>
                <c:pt idx="493">
                  <c:v>293.8833945978</c:v>
                </c:pt>
                <c:pt idx="494">
                  <c:v>260.1482351857</c:v>
                </c:pt>
                <c:pt idx="495">
                  <c:v>348.2487784107</c:v>
                </c:pt>
                <c:pt idx="496">
                  <c:v>334.7334930122</c:v>
                </c:pt>
                <c:pt idx="497">
                  <c:v>340.2379803235</c:v>
                </c:pt>
                <c:pt idx="498">
                  <c:v>362.0862760301</c:v>
                </c:pt>
                <c:pt idx="499">
                  <c:v>359.2003658383</c:v>
                </c:pt>
                <c:pt idx="500">
                  <c:v>296.1251873345</c:v>
                </c:pt>
                <c:pt idx="501">
                  <c:v>318.0</c:v>
                </c:pt>
                <c:pt idx="502">
                  <c:v>397.62</c:v>
                </c:pt>
                <c:pt idx="503">
                  <c:v>344.52</c:v>
                </c:pt>
                <c:pt idx="504">
                  <c:v>379.41</c:v>
                </c:pt>
                <c:pt idx="505">
                  <c:v>418.63</c:v>
                </c:pt>
                <c:pt idx="506">
                  <c:v>427.65</c:v>
                </c:pt>
                <c:pt idx="507">
                  <c:v>342.74</c:v>
                </c:pt>
                <c:pt idx="508">
                  <c:v>287.97</c:v>
                </c:pt>
                <c:pt idx="509">
                  <c:v>406.98</c:v>
                </c:pt>
                <c:pt idx="510">
                  <c:v>510.48</c:v>
                </c:pt>
                <c:pt idx="511">
                  <c:v>507.31</c:v>
                </c:pt>
                <c:pt idx="512">
                  <c:v>520.42</c:v>
                </c:pt>
                <c:pt idx="513">
                  <c:v>454.3</c:v>
                </c:pt>
                <c:pt idx="514">
                  <c:v>353.53</c:v>
                </c:pt>
                <c:pt idx="515">
                  <c:v>341.39</c:v>
                </c:pt>
                <c:pt idx="516">
                  <c:v>494.76</c:v>
                </c:pt>
                <c:pt idx="517">
                  <c:v>477.0</c:v>
                </c:pt>
                <c:pt idx="518">
                  <c:v>392.34</c:v>
                </c:pt>
                <c:pt idx="519">
                  <c:v>470.0</c:v>
                </c:pt>
                <c:pt idx="520">
                  <c:v>434.7</c:v>
                </c:pt>
                <c:pt idx="521">
                  <c:v>289.76</c:v>
                </c:pt>
                <c:pt idx="522">
                  <c:v>289.68</c:v>
                </c:pt>
                <c:pt idx="523">
                  <c:v>475.92</c:v>
                </c:pt>
                <c:pt idx="524">
                  <c:v>436.71</c:v>
                </c:pt>
                <c:pt idx="525">
                  <c:v>435.44</c:v>
                </c:pt>
                <c:pt idx="526">
                  <c:v>493.93</c:v>
                </c:pt>
                <c:pt idx="527">
                  <c:v>415.49</c:v>
                </c:pt>
                <c:pt idx="528">
                  <c:v>340.52</c:v>
                </c:pt>
                <c:pt idx="529">
                  <c:v>307.85</c:v>
                </c:pt>
                <c:pt idx="530">
                  <c:v>503.3</c:v>
                </c:pt>
                <c:pt idx="531">
                  <c:v>441.4</c:v>
                </c:pt>
                <c:pt idx="532">
                  <c:v>417.03</c:v>
                </c:pt>
                <c:pt idx="533">
                  <c:v>414.0</c:v>
                </c:pt>
                <c:pt idx="534">
                  <c:v>435.7</c:v>
                </c:pt>
                <c:pt idx="535">
                  <c:v>330.6</c:v>
                </c:pt>
                <c:pt idx="536">
                  <c:v>421.8283980545</c:v>
                </c:pt>
                <c:pt idx="537">
                  <c:v>499.2810639219</c:v>
                </c:pt>
                <c:pt idx="538">
                  <c:v>541.2406642451</c:v>
                </c:pt>
                <c:pt idx="539">
                  <c:v>546.5438322787</c:v>
                </c:pt>
                <c:pt idx="540">
                  <c:v>518.4825906409</c:v>
                </c:pt>
                <c:pt idx="541">
                  <c:v>464.0429262968</c:v>
                </c:pt>
                <c:pt idx="542">
                  <c:v>347.2652645945</c:v>
                </c:pt>
                <c:pt idx="543">
                  <c:v>373.0</c:v>
                </c:pt>
                <c:pt idx="544">
                  <c:v>469.011097968</c:v>
                </c:pt>
                <c:pt idx="545">
                  <c:v>460.634584402</c:v>
                </c:pt>
                <c:pt idx="546">
                  <c:v>433.1052316276</c:v>
                </c:pt>
                <c:pt idx="547">
                  <c:v>461.6992935958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37768"/>
        <c:axId val="-2131598264"/>
      </c:scatterChart>
      <c:valAx>
        <c:axId val="-2131337768"/>
        <c:scaling>
          <c:orientation val="minMax"/>
          <c:max val="42500.0"/>
          <c:min val="41875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>
                <a:latin typeface="Arial"/>
                <a:cs typeface="Arial"/>
              </a:defRPr>
            </a:pPr>
            <a:endParaRPr lang="en-US"/>
          </a:p>
        </c:txPr>
        <c:crossAx val="-2131598264"/>
        <c:crosses val="autoZero"/>
        <c:crossBetween val="midCat"/>
        <c:majorUnit val="7.0"/>
      </c:valAx>
      <c:valAx>
        <c:axId val="-2131598264"/>
        <c:scaling>
          <c:orientation val="minMax"/>
          <c:max val="5000.0"/>
          <c:min val="0.0"/>
        </c:scaling>
        <c:delete val="0"/>
        <c:axPos val="l"/>
        <c:majorGridlines/>
        <c:numFmt formatCode="_-[$€-1809]* #,##0.00_-;\-[$€-1809]* #,##0.00_-;_-[$€-1809]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/>
                <a:cs typeface="Arial"/>
              </a:defRPr>
            </a:pPr>
            <a:endParaRPr lang="en-US"/>
          </a:p>
        </c:txPr>
        <c:crossAx val="-2131337768"/>
        <c:crosses val="autoZero"/>
        <c:crossBetween val="midCat"/>
        <c:majorUnit val="400.0"/>
      </c:valAx>
    </c:plotArea>
    <c:legend>
      <c:legendPos val="r"/>
      <c:overlay val="0"/>
      <c:txPr>
        <a:bodyPr/>
        <a:lstStyle/>
        <a:p>
          <a:pPr>
            <a:defRPr sz="11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 </a:t>
            </a:r>
            <a:r>
              <a:rPr lang="en-US" sz="1800" b="1" i="0" u="none" strike="noStrike" baseline="0">
                <a:effectLst/>
              </a:rPr>
              <a:t>per kVisitors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26933812276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1869028078439"/>
          <c:y val="0.0225903547486141"/>
          <c:w val="0.811365372091646"/>
          <c:h val="0.87656670300372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Engagement!$A$3:$A$801</c:f>
              <c:numCache>
                <c:formatCode>ddd\ \ \ \ dd/mmm/yy</c:formatCode>
                <c:ptCount val="799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  <c:pt idx="548">
                  <c:v>42447.0</c:v>
                </c:pt>
                <c:pt idx="549">
                  <c:v>42448.0</c:v>
                </c:pt>
                <c:pt idx="550">
                  <c:v>42449.0</c:v>
                </c:pt>
                <c:pt idx="551">
                  <c:v>42450.0</c:v>
                </c:pt>
                <c:pt idx="552">
                  <c:v>42451.0</c:v>
                </c:pt>
                <c:pt idx="553">
                  <c:v>42452.0</c:v>
                </c:pt>
                <c:pt idx="554">
                  <c:v>42453.0</c:v>
                </c:pt>
                <c:pt idx="555">
                  <c:v>42454.0</c:v>
                </c:pt>
                <c:pt idx="556">
                  <c:v>42455.0</c:v>
                </c:pt>
                <c:pt idx="557">
                  <c:v>42456.0</c:v>
                </c:pt>
                <c:pt idx="558">
                  <c:v>42457.0</c:v>
                </c:pt>
                <c:pt idx="559">
                  <c:v>42458.0</c:v>
                </c:pt>
                <c:pt idx="560">
                  <c:v>42459.0</c:v>
                </c:pt>
                <c:pt idx="561">
                  <c:v>42460.0</c:v>
                </c:pt>
                <c:pt idx="562">
                  <c:v>42461.0</c:v>
                </c:pt>
                <c:pt idx="563">
                  <c:v>42462.0</c:v>
                </c:pt>
                <c:pt idx="564">
                  <c:v>42463.0</c:v>
                </c:pt>
                <c:pt idx="565">
                  <c:v>42464.0</c:v>
                </c:pt>
                <c:pt idx="566">
                  <c:v>42465.0</c:v>
                </c:pt>
                <c:pt idx="567">
                  <c:v>42466.0</c:v>
                </c:pt>
                <c:pt idx="568">
                  <c:v>42467.0</c:v>
                </c:pt>
                <c:pt idx="569">
                  <c:v>42468.0</c:v>
                </c:pt>
                <c:pt idx="570">
                  <c:v>42469.0</c:v>
                </c:pt>
                <c:pt idx="571">
                  <c:v>42470.0</c:v>
                </c:pt>
                <c:pt idx="572">
                  <c:v>42471.0</c:v>
                </c:pt>
                <c:pt idx="573">
                  <c:v>42472.0</c:v>
                </c:pt>
                <c:pt idx="574">
                  <c:v>42473.0</c:v>
                </c:pt>
                <c:pt idx="575">
                  <c:v>42474.0</c:v>
                </c:pt>
                <c:pt idx="576">
                  <c:v>42475.0</c:v>
                </c:pt>
                <c:pt idx="577">
                  <c:v>42476.0</c:v>
                </c:pt>
                <c:pt idx="578">
                  <c:v>42477.0</c:v>
                </c:pt>
                <c:pt idx="579">
                  <c:v>42478.0</c:v>
                </c:pt>
                <c:pt idx="580">
                  <c:v>42479.0</c:v>
                </c:pt>
                <c:pt idx="581">
                  <c:v>42480.0</c:v>
                </c:pt>
                <c:pt idx="582">
                  <c:v>42481.0</c:v>
                </c:pt>
                <c:pt idx="583">
                  <c:v>42482.0</c:v>
                </c:pt>
                <c:pt idx="584">
                  <c:v>42483.0</c:v>
                </c:pt>
                <c:pt idx="585">
                  <c:v>42484.0</c:v>
                </c:pt>
                <c:pt idx="586">
                  <c:v>42485.0</c:v>
                </c:pt>
                <c:pt idx="587">
                  <c:v>42486.0</c:v>
                </c:pt>
                <c:pt idx="588">
                  <c:v>42487.0</c:v>
                </c:pt>
                <c:pt idx="589">
                  <c:v>42488.0</c:v>
                </c:pt>
                <c:pt idx="590">
                  <c:v>42489.0</c:v>
                </c:pt>
                <c:pt idx="591">
                  <c:v>42490.0</c:v>
                </c:pt>
                <c:pt idx="592">
                  <c:v>42491.0</c:v>
                </c:pt>
                <c:pt idx="593">
                  <c:v>42492.0</c:v>
                </c:pt>
                <c:pt idx="594">
                  <c:v>42493.0</c:v>
                </c:pt>
                <c:pt idx="595">
                  <c:v>42494.0</c:v>
                </c:pt>
                <c:pt idx="596">
                  <c:v>42495.0</c:v>
                </c:pt>
                <c:pt idx="597">
                  <c:v>42496.0</c:v>
                </c:pt>
                <c:pt idx="598">
                  <c:v>42497.0</c:v>
                </c:pt>
                <c:pt idx="599">
                  <c:v>42498.0</c:v>
                </c:pt>
                <c:pt idx="600">
                  <c:v>42499.0</c:v>
                </c:pt>
                <c:pt idx="601">
                  <c:v>42500.0</c:v>
                </c:pt>
                <c:pt idx="602">
                  <c:v>42501.0</c:v>
                </c:pt>
                <c:pt idx="603">
                  <c:v>42502.0</c:v>
                </c:pt>
                <c:pt idx="604">
                  <c:v>42503.0</c:v>
                </c:pt>
                <c:pt idx="605">
                  <c:v>42504.0</c:v>
                </c:pt>
                <c:pt idx="606">
                  <c:v>42505.0</c:v>
                </c:pt>
                <c:pt idx="607">
                  <c:v>42506.0</c:v>
                </c:pt>
                <c:pt idx="608">
                  <c:v>42507.0</c:v>
                </c:pt>
                <c:pt idx="609">
                  <c:v>42508.0</c:v>
                </c:pt>
                <c:pt idx="610">
                  <c:v>42509.0</c:v>
                </c:pt>
                <c:pt idx="611">
                  <c:v>42510.0</c:v>
                </c:pt>
                <c:pt idx="612">
                  <c:v>42511.0</c:v>
                </c:pt>
                <c:pt idx="613">
                  <c:v>42512.0</c:v>
                </c:pt>
                <c:pt idx="614">
                  <c:v>42513.0</c:v>
                </c:pt>
                <c:pt idx="615">
                  <c:v>42514.0</c:v>
                </c:pt>
                <c:pt idx="616">
                  <c:v>42515.0</c:v>
                </c:pt>
                <c:pt idx="617">
                  <c:v>42516.0</c:v>
                </c:pt>
                <c:pt idx="618">
                  <c:v>42517.0</c:v>
                </c:pt>
                <c:pt idx="619">
                  <c:v>42518.0</c:v>
                </c:pt>
                <c:pt idx="620">
                  <c:v>42519.0</c:v>
                </c:pt>
                <c:pt idx="621">
                  <c:v>42520.0</c:v>
                </c:pt>
                <c:pt idx="622">
                  <c:v>42521.0</c:v>
                </c:pt>
                <c:pt idx="623">
                  <c:v>42522.0</c:v>
                </c:pt>
                <c:pt idx="624">
                  <c:v>42523.0</c:v>
                </c:pt>
                <c:pt idx="625">
                  <c:v>42524.0</c:v>
                </c:pt>
                <c:pt idx="626">
                  <c:v>42525.0</c:v>
                </c:pt>
                <c:pt idx="627">
                  <c:v>42526.0</c:v>
                </c:pt>
                <c:pt idx="628">
                  <c:v>42527.0</c:v>
                </c:pt>
                <c:pt idx="629">
                  <c:v>42528.0</c:v>
                </c:pt>
                <c:pt idx="630">
                  <c:v>42529.0</c:v>
                </c:pt>
                <c:pt idx="631">
                  <c:v>42530.0</c:v>
                </c:pt>
                <c:pt idx="632">
                  <c:v>42531.0</c:v>
                </c:pt>
                <c:pt idx="633">
                  <c:v>42532.0</c:v>
                </c:pt>
                <c:pt idx="634">
                  <c:v>42533.0</c:v>
                </c:pt>
                <c:pt idx="635">
                  <c:v>42534.0</c:v>
                </c:pt>
                <c:pt idx="636">
                  <c:v>42535.0</c:v>
                </c:pt>
                <c:pt idx="637">
                  <c:v>42536.0</c:v>
                </c:pt>
                <c:pt idx="638">
                  <c:v>42537.0</c:v>
                </c:pt>
                <c:pt idx="639">
                  <c:v>42538.0</c:v>
                </c:pt>
                <c:pt idx="640">
                  <c:v>42539.0</c:v>
                </c:pt>
                <c:pt idx="641">
                  <c:v>42540.0</c:v>
                </c:pt>
                <c:pt idx="642">
                  <c:v>42541.0</c:v>
                </c:pt>
                <c:pt idx="643">
                  <c:v>42542.0</c:v>
                </c:pt>
                <c:pt idx="644">
                  <c:v>42543.0</c:v>
                </c:pt>
                <c:pt idx="645">
                  <c:v>42544.0</c:v>
                </c:pt>
                <c:pt idx="646">
                  <c:v>42545.0</c:v>
                </c:pt>
                <c:pt idx="647">
                  <c:v>42546.0</c:v>
                </c:pt>
                <c:pt idx="648">
                  <c:v>42547.0</c:v>
                </c:pt>
                <c:pt idx="649">
                  <c:v>42548.0</c:v>
                </c:pt>
                <c:pt idx="650">
                  <c:v>42549.0</c:v>
                </c:pt>
                <c:pt idx="651">
                  <c:v>42550.0</c:v>
                </c:pt>
                <c:pt idx="652">
                  <c:v>42551.0</c:v>
                </c:pt>
                <c:pt idx="653">
                  <c:v>42552.0</c:v>
                </c:pt>
                <c:pt idx="654">
                  <c:v>42553.0</c:v>
                </c:pt>
                <c:pt idx="655">
                  <c:v>42554.0</c:v>
                </c:pt>
                <c:pt idx="656">
                  <c:v>42555.0</c:v>
                </c:pt>
                <c:pt idx="657">
                  <c:v>42556.0</c:v>
                </c:pt>
                <c:pt idx="658">
                  <c:v>42557.0</c:v>
                </c:pt>
                <c:pt idx="659">
                  <c:v>42558.0</c:v>
                </c:pt>
                <c:pt idx="660">
                  <c:v>42559.0</c:v>
                </c:pt>
                <c:pt idx="661">
                  <c:v>42560.0</c:v>
                </c:pt>
                <c:pt idx="662">
                  <c:v>42561.0</c:v>
                </c:pt>
                <c:pt idx="663">
                  <c:v>42562.0</c:v>
                </c:pt>
                <c:pt idx="664">
                  <c:v>42563.0</c:v>
                </c:pt>
                <c:pt idx="665">
                  <c:v>42564.0</c:v>
                </c:pt>
                <c:pt idx="666">
                  <c:v>42565.0</c:v>
                </c:pt>
                <c:pt idx="667">
                  <c:v>42566.0</c:v>
                </c:pt>
                <c:pt idx="668">
                  <c:v>42567.0</c:v>
                </c:pt>
                <c:pt idx="669">
                  <c:v>42568.0</c:v>
                </c:pt>
                <c:pt idx="670">
                  <c:v>42569.0</c:v>
                </c:pt>
                <c:pt idx="671">
                  <c:v>42570.0</c:v>
                </c:pt>
                <c:pt idx="672">
                  <c:v>42571.0</c:v>
                </c:pt>
                <c:pt idx="673">
                  <c:v>42572.0</c:v>
                </c:pt>
                <c:pt idx="674">
                  <c:v>42573.0</c:v>
                </c:pt>
                <c:pt idx="675">
                  <c:v>42574.0</c:v>
                </c:pt>
                <c:pt idx="676">
                  <c:v>42575.0</c:v>
                </c:pt>
                <c:pt idx="677">
                  <c:v>42576.0</c:v>
                </c:pt>
                <c:pt idx="678">
                  <c:v>42577.0</c:v>
                </c:pt>
                <c:pt idx="679">
                  <c:v>42578.0</c:v>
                </c:pt>
                <c:pt idx="680">
                  <c:v>42579.0</c:v>
                </c:pt>
                <c:pt idx="681">
                  <c:v>42580.0</c:v>
                </c:pt>
                <c:pt idx="682">
                  <c:v>42581.0</c:v>
                </c:pt>
                <c:pt idx="683">
                  <c:v>42582.0</c:v>
                </c:pt>
                <c:pt idx="684">
                  <c:v>42583.0</c:v>
                </c:pt>
                <c:pt idx="685">
                  <c:v>42584.0</c:v>
                </c:pt>
                <c:pt idx="686">
                  <c:v>42585.0</c:v>
                </c:pt>
                <c:pt idx="687">
                  <c:v>42586.0</c:v>
                </c:pt>
                <c:pt idx="688">
                  <c:v>42587.0</c:v>
                </c:pt>
                <c:pt idx="689">
                  <c:v>42588.0</c:v>
                </c:pt>
                <c:pt idx="690">
                  <c:v>42589.0</c:v>
                </c:pt>
                <c:pt idx="691">
                  <c:v>42590.0</c:v>
                </c:pt>
                <c:pt idx="692">
                  <c:v>42591.0</c:v>
                </c:pt>
                <c:pt idx="693">
                  <c:v>42592.0</c:v>
                </c:pt>
                <c:pt idx="694">
                  <c:v>42593.0</c:v>
                </c:pt>
                <c:pt idx="695">
                  <c:v>42594.0</c:v>
                </c:pt>
                <c:pt idx="696">
                  <c:v>42595.0</c:v>
                </c:pt>
                <c:pt idx="697">
                  <c:v>42596.0</c:v>
                </c:pt>
                <c:pt idx="698">
                  <c:v>42597.0</c:v>
                </c:pt>
                <c:pt idx="699">
                  <c:v>42598.0</c:v>
                </c:pt>
                <c:pt idx="700">
                  <c:v>42599.0</c:v>
                </c:pt>
                <c:pt idx="701">
                  <c:v>42600.0</c:v>
                </c:pt>
                <c:pt idx="702">
                  <c:v>42601.0</c:v>
                </c:pt>
                <c:pt idx="703">
                  <c:v>42602.0</c:v>
                </c:pt>
                <c:pt idx="704">
                  <c:v>42603.0</c:v>
                </c:pt>
                <c:pt idx="705">
                  <c:v>42604.0</c:v>
                </c:pt>
                <c:pt idx="706">
                  <c:v>42605.0</c:v>
                </c:pt>
                <c:pt idx="707">
                  <c:v>42606.0</c:v>
                </c:pt>
                <c:pt idx="708">
                  <c:v>42607.0</c:v>
                </c:pt>
                <c:pt idx="709">
                  <c:v>42608.0</c:v>
                </c:pt>
                <c:pt idx="710">
                  <c:v>42609.0</c:v>
                </c:pt>
                <c:pt idx="711">
                  <c:v>42610.0</c:v>
                </c:pt>
                <c:pt idx="712">
                  <c:v>42611.0</c:v>
                </c:pt>
                <c:pt idx="713">
                  <c:v>42612.0</c:v>
                </c:pt>
                <c:pt idx="714">
                  <c:v>42613.0</c:v>
                </c:pt>
                <c:pt idx="715">
                  <c:v>42614.0</c:v>
                </c:pt>
                <c:pt idx="716">
                  <c:v>42615.0</c:v>
                </c:pt>
                <c:pt idx="717">
                  <c:v>42616.0</c:v>
                </c:pt>
                <c:pt idx="718">
                  <c:v>42617.0</c:v>
                </c:pt>
                <c:pt idx="719">
                  <c:v>42618.0</c:v>
                </c:pt>
                <c:pt idx="720">
                  <c:v>42619.0</c:v>
                </c:pt>
                <c:pt idx="721">
                  <c:v>42620.0</c:v>
                </c:pt>
                <c:pt idx="722">
                  <c:v>42621.0</c:v>
                </c:pt>
                <c:pt idx="723">
                  <c:v>42622.0</c:v>
                </c:pt>
                <c:pt idx="724">
                  <c:v>42623.0</c:v>
                </c:pt>
                <c:pt idx="725">
                  <c:v>42624.0</c:v>
                </c:pt>
                <c:pt idx="726">
                  <c:v>42625.0</c:v>
                </c:pt>
                <c:pt idx="727">
                  <c:v>42626.0</c:v>
                </c:pt>
                <c:pt idx="728">
                  <c:v>42627.0</c:v>
                </c:pt>
                <c:pt idx="729">
                  <c:v>42628.0</c:v>
                </c:pt>
                <c:pt idx="730">
                  <c:v>42629.0</c:v>
                </c:pt>
                <c:pt idx="731">
                  <c:v>42630.0</c:v>
                </c:pt>
                <c:pt idx="732">
                  <c:v>42631.0</c:v>
                </c:pt>
                <c:pt idx="733">
                  <c:v>42632.0</c:v>
                </c:pt>
                <c:pt idx="734">
                  <c:v>42633.0</c:v>
                </c:pt>
                <c:pt idx="735">
                  <c:v>42634.0</c:v>
                </c:pt>
                <c:pt idx="736">
                  <c:v>42635.0</c:v>
                </c:pt>
                <c:pt idx="737">
                  <c:v>42636.0</c:v>
                </c:pt>
                <c:pt idx="738">
                  <c:v>42637.0</c:v>
                </c:pt>
                <c:pt idx="739">
                  <c:v>42638.0</c:v>
                </c:pt>
                <c:pt idx="740">
                  <c:v>42639.0</c:v>
                </c:pt>
                <c:pt idx="741">
                  <c:v>42640.0</c:v>
                </c:pt>
                <c:pt idx="742">
                  <c:v>42641.0</c:v>
                </c:pt>
                <c:pt idx="743">
                  <c:v>42642.0</c:v>
                </c:pt>
                <c:pt idx="744">
                  <c:v>42643.0</c:v>
                </c:pt>
                <c:pt idx="745">
                  <c:v>42644.0</c:v>
                </c:pt>
                <c:pt idx="746">
                  <c:v>42645.0</c:v>
                </c:pt>
                <c:pt idx="747">
                  <c:v>42646.0</c:v>
                </c:pt>
                <c:pt idx="748">
                  <c:v>42647.0</c:v>
                </c:pt>
                <c:pt idx="749">
                  <c:v>42648.0</c:v>
                </c:pt>
                <c:pt idx="750">
                  <c:v>42649.0</c:v>
                </c:pt>
                <c:pt idx="751">
                  <c:v>42650.0</c:v>
                </c:pt>
                <c:pt idx="752">
                  <c:v>42651.0</c:v>
                </c:pt>
                <c:pt idx="753">
                  <c:v>42652.0</c:v>
                </c:pt>
                <c:pt idx="754">
                  <c:v>42653.0</c:v>
                </c:pt>
                <c:pt idx="755">
                  <c:v>42654.0</c:v>
                </c:pt>
                <c:pt idx="756">
                  <c:v>42655.0</c:v>
                </c:pt>
                <c:pt idx="757">
                  <c:v>42656.0</c:v>
                </c:pt>
                <c:pt idx="758">
                  <c:v>42657.0</c:v>
                </c:pt>
                <c:pt idx="759">
                  <c:v>42658.0</c:v>
                </c:pt>
                <c:pt idx="760">
                  <c:v>42659.0</c:v>
                </c:pt>
                <c:pt idx="761">
                  <c:v>42660.0</c:v>
                </c:pt>
                <c:pt idx="762">
                  <c:v>42661.0</c:v>
                </c:pt>
                <c:pt idx="763">
                  <c:v>42662.0</c:v>
                </c:pt>
                <c:pt idx="764">
                  <c:v>42663.0</c:v>
                </c:pt>
                <c:pt idx="765">
                  <c:v>42664.0</c:v>
                </c:pt>
                <c:pt idx="766">
                  <c:v>42665.0</c:v>
                </c:pt>
                <c:pt idx="767">
                  <c:v>42666.0</c:v>
                </c:pt>
                <c:pt idx="768">
                  <c:v>42667.0</c:v>
                </c:pt>
                <c:pt idx="769">
                  <c:v>42668.0</c:v>
                </c:pt>
                <c:pt idx="770">
                  <c:v>42669.0</c:v>
                </c:pt>
                <c:pt idx="771">
                  <c:v>42670.0</c:v>
                </c:pt>
                <c:pt idx="772">
                  <c:v>42671.0</c:v>
                </c:pt>
                <c:pt idx="773">
                  <c:v>42672.0</c:v>
                </c:pt>
                <c:pt idx="774">
                  <c:v>42673.0</c:v>
                </c:pt>
                <c:pt idx="775">
                  <c:v>42674.0</c:v>
                </c:pt>
                <c:pt idx="776">
                  <c:v>42675.0</c:v>
                </c:pt>
                <c:pt idx="777">
                  <c:v>42676.0</c:v>
                </c:pt>
                <c:pt idx="778">
                  <c:v>42677.0</c:v>
                </c:pt>
                <c:pt idx="779">
                  <c:v>42678.0</c:v>
                </c:pt>
                <c:pt idx="780">
                  <c:v>42679.0</c:v>
                </c:pt>
                <c:pt idx="781">
                  <c:v>42680.0</c:v>
                </c:pt>
                <c:pt idx="782">
                  <c:v>42681.0</c:v>
                </c:pt>
                <c:pt idx="783">
                  <c:v>42682.0</c:v>
                </c:pt>
                <c:pt idx="784">
                  <c:v>42683.0</c:v>
                </c:pt>
                <c:pt idx="785">
                  <c:v>42684.0</c:v>
                </c:pt>
                <c:pt idx="786">
                  <c:v>42685.0</c:v>
                </c:pt>
                <c:pt idx="787">
                  <c:v>42686.0</c:v>
                </c:pt>
                <c:pt idx="788">
                  <c:v>42687.0</c:v>
                </c:pt>
                <c:pt idx="789">
                  <c:v>42688.0</c:v>
                </c:pt>
                <c:pt idx="790">
                  <c:v>42689.0</c:v>
                </c:pt>
                <c:pt idx="791">
                  <c:v>42690.0</c:v>
                </c:pt>
                <c:pt idx="792">
                  <c:v>42691.0</c:v>
                </c:pt>
                <c:pt idx="793">
                  <c:v>42692.0</c:v>
                </c:pt>
                <c:pt idx="794">
                  <c:v>42693.0</c:v>
                </c:pt>
                <c:pt idx="795">
                  <c:v>42694.0</c:v>
                </c:pt>
                <c:pt idx="796">
                  <c:v>42695.0</c:v>
                </c:pt>
                <c:pt idx="797">
                  <c:v>42696.0</c:v>
                </c:pt>
                <c:pt idx="798">
                  <c:v>42697.0</c:v>
                </c:pt>
              </c:numCache>
            </c:numRef>
          </c:xVal>
          <c:yVal>
            <c:numRef>
              <c:f>Engagement!$I$3:$I$801</c:f>
              <c:numCache>
                <c:formatCode>#,##0</c:formatCode>
                <c:ptCount val="799"/>
                <c:pt idx="0">
                  <c:v>11.5781990521327</c:v>
                </c:pt>
                <c:pt idx="1">
                  <c:v>12.2909090909091</c:v>
                </c:pt>
                <c:pt idx="2">
                  <c:v>14.13824884792627</c:v>
                </c:pt>
                <c:pt idx="3">
                  <c:v>10.46354166666667</c:v>
                </c:pt>
                <c:pt idx="4">
                  <c:v>10.82386363636364</c:v>
                </c:pt>
                <c:pt idx="5">
                  <c:v>10.26108374384236</c:v>
                </c:pt>
                <c:pt idx="6">
                  <c:v>11.95454545454545</c:v>
                </c:pt>
                <c:pt idx="7">
                  <c:v>13.31707317073171</c:v>
                </c:pt>
                <c:pt idx="8">
                  <c:v>10.5</c:v>
                </c:pt>
                <c:pt idx="9">
                  <c:v>11.93427230046948</c:v>
                </c:pt>
                <c:pt idx="10">
                  <c:v>8.703910614525138</c:v>
                </c:pt>
                <c:pt idx="11">
                  <c:v>9.318181818181818</c:v>
                </c:pt>
                <c:pt idx="12">
                  <c:v>12.50462962962963</c:v>
                </c:pt>
                <c:pt idx="13">
                  <c:v>11.04147465437788</c:v>
                </c:pt>
                <c:pt idx="14">
                  <c:v>11.09259259259259</c:v>
                </c:pt>
                <c:pt idx="15">
                  <c:v>12.17209302325581</c:v>
                </c:pt>
                <c:pt idx="16">
                  <c:v>12.51674641148325</c:v>
                </c:pt>
                <c:pt idx="17">
                  <c:v>10.86904761904762</c:v>
                </c:pt>
                <c:pt idx="18">
                  <c:v>9.535714285714286</c:v>
                </c:pt>
                <c:pt idx="19">
                  <c:v>10.26344086021505</c:v>
                </c:pt>
                <c:pt idx="20">
                  <c:v>11.38862559241706</c:v>
                </c:pt>
                <c:pt idx="21">
                  <c:v>9.813953488372093</c:v>
                </c:pt>
                <c:pt idx="22">
                  <c:v>11.41395348837209</c:v>
                </c:pt>
                <c:pt idx="23">
                  <c:v>12.36619718309859</c:v>
                </c:pt>
                <c:pt idx="24">
                  <c:v>8.733333333333332</c:v>
                </c:pt>
                <c:pt idx="25">
                  <c:v>10.04891304347826</c:v>
                </c:pt>
                <c:pt idx="26">
                  <c:v>10.03181818181818</c:v>
                </c:pt>
                <c:pt idx="27">
                  <c:v>11.15454545454545</c:v>
                </c:pt>
                <c:pt idx="28">
                  <c:v>9.857142857142857</c:v>
                </c:pt>
                <c:pt idx="29">
                  <c:v>10.45701357466063</c:v>
                </c:pt>
                <c:pt idx="30">
                  <c:v>13.27230046948357</c:v>
                </c:pt>
                <c:pt idx="31">
                  <c:v>10.52912621359223</c:v>
                </c:pt>
                <c:pt idx="32">
                  <c:v>8.58974358974359</c:v>
                </c:pt>
                <c:pt idx="33">
                  <c:v>10.02690582959641</c:v>
                </c:pt>
                <c:pt idx="34">
                  <c:v>12.36405529953917</c:v>
                </c:pt>
                <c:pt idx="35">
                  <c:v>12.33333333333333</c:v>
                </c:pt>
                <c:pt idx="36">
                  <c:v>12.44036697247706</c:v>
                </c:pt>
                <c:pt idx="37">
                  <c:v>12.64285714285714</c:v>
                </c:pt>
                <c:pt idx="38">
                  <c:v>10.19075144508671</c:v>
                </c:pt>
                <c:pt idx="39">
                  <c:v>7.381818181818181</c:v>
                </c:pt>
                <c:pt idx="40">
                  <c:v>9.886255924170615</c:v>
                </c:pt>
                <c:pt idx="41">
                  <c:v>11.39252336448598</c:v>
                </c:pt>
                <c:pt idx="42">
                  <c:v>11.49074074074074</c:v>
                </c:pt>
                <c:pt idx="43">
                  <c:v>9.532407407407406</c:v>
                </c:pt>
                <c:pt idx="44">
                  <c:v>11.56807511737089</c:v>
                </c:pt>
                <c:pt idx="45">
                  <c:v>10.24725274725275</c:v>
                </c:pt>
                <c:pt idx="46">
                  <c:v>8.212290502793296</c:v>
                </c:pt>
                <c:pt idx="47">
                  <c:v>9.36697247706422</c:v>
                </c:pt>
                <c:pt idx="48">
                  <c:v>10.61777777777778</c:v>
                </c:pt>
                <c:pt idx="49">
                  <c:v>10.12442396313364</c:v>
                </c:pt>
                <c:pt idx="50">
                  <c:v>10.99532710280374</c:v>
                </c:pt>
                <c:pt idx="51">
                  <c:v>11.41062801932367</c:v>
                </c:pt>
                <c:pt idx="52">
                  <c:v>9.60344827586207</c:v>
                </c:pt>
                <c:pt idx="53">
                  <c:v>8.662650602409637</c:v>
                </c:pt>
                <c:pt idx="54">
                  <c:v>10.77625570776256</c:v>
                </c:pt>
                <c:pt idx="55">
                  <c:v>11.17757009345794</c:v>
                </c:pt>
                <c:pt idx="56">
                  <c:v>11.69339622641509</c:v>
                </c:pt>
                <c:pt idx="57">
                  <c:v>12.2311320754717</c:v>
                </c:pt>
                <c:pt idx="58">
                  <c:v>12.3816425120773</c:v>
                </c:pt>
                <c:pt idx="59">
                  <c:v>11.83068783068783</c:v>
                </c:pt>
                <c:pt idx="60">
                  <c:v>10.28977272727273</c:v>
                </c:pt>
                <c:pt idx="61">
                  <c:v>12.89686098654709</c:v>
                </c:pt>
                <c:pt idx="62">
                  <c:v>13.1390134529148</c:v>
                </c:pt>
                <c:pt idx="63">
                  <c:v>10.42424242424242</c:v>
                </c:pt>
                <c:pt idx="64">
                  <c:v>12.20179372197309</c:v>
                </c:pt>
                <c:pt idx="65">
                  <c:v>10.02790697674419</c:v>
                </c:pt>
                <c:pt idx="66">
                  <c:v>10.54644808743169</c:v>
                </c:pt>
                <c:pt idx="67">
                  <c:v>10.1264367816092</c:v>
                </c:pt>
                <c:pt idx="68">
                  <c:v>10.68444444444444</c:v>
                </c:pt>
                <c:pt idx="69">
                  <c:v>12.77927927927928</c:v>
                </c:pt>
                <c:pt idx="70">
                  <c:v>10.45814977973568</c:v>
                </c:pt>
                <c:pt idx="71">
                  <c:v>11.47368421052631</c:v>
                </c:pt>
                <c:pt idx="72">
                  <c:v>12.5158371040724</c:v>
                </c:pt>
                <c:pt idx="73">
                  <c:v>10.0259067357513</c:v>
                </c:pt>
                <c:pt idx="74">
                  <c:v>8.304347826086956</c:v>
                </c:pt>
                <c:pt idx="75">
                  <c:v>10.73303167420814</c:v>
                </c:pt>
                <c:pt idx="76">
                  <c:v>11.01731601731602</c:v>
                </c:pt>
                <c:pt idx="77">
                  <c:v>11.27826086956522</c:v>
                </c:pt>
                <c:pt idx="78">
                  <c:v>11.2</c:v>
                </c:pt>
                <c:pt idx="79">
                  <c:v>10.01477832512315</c:v>
                </c:pt>
                <c:pt idx="80">
                  <c:v>8.867403314917126</c:v>
                </c:pt>
                <c:pt idx="81">
                  <c:v>13.45402298850575</c:v>
                </c:pt>
                <c:pt idx="82">
                  <c:v>10.80733944954128</c:v>
                </c:pt>
                <c:pt idx="83">
                  <c:v>10.2073732718894</c:v>
                </c:pt>
                <c:pt idx="84">
                  <c:v>11.0184331797235</c:v>
                </c:pt>
                <c:pt idx="85">
                  <c:v>11.3785046728972</c:v>
                </c:pt>
                <c:pt idx="86">
                  <c:v>8.73429951690821</c:v>
                </c:pt>
                <c:pt idx="87">
                  <c:v>9.920454545454544</c:v>
                </c:pt>
                <c:pt idx="88">
                  <c:v>6.40119760479042</c:v>
                </c:pt>
                <c:pt idx="89">
                  <c:v>11.05714285714286</c:v>
                </c:pt>
                <c:pt idx="90">
                  <c:v>10.08530805687204</c:v>
                </c:pt>
                <c:pt idx="91">
                  <c:v>8.41081081081081</c:v>
                </c:pt>
                <c:pt idx="92">
                  <c:v>9.701923076923077</c:v>
                </c:pt>
                <c:pt idx="93">
                  <c:v>9.707070707070708</c:v>
                </c:pt>
                <c:pt idx="94">
                  <c:v>10.59016393442623</c:v>
                </c:pt>
                <c:pt idx="95">
                  <c:v>9.133333333333333</c:v>
                </c:pt>
                <c:pt idx="96">
                  <c:v>9.938095238095238</c:v>
                </c:pt>
                <c:pt idx="97">
                  <c:v>12.95693779904306</c:v>
                </c:pt>
                <c:pt idx="98">
                  <c:v>12.63783783783784</c:v>
                </c:pt>
                <c:pt idx="99">
                  <c:v>11.77456647398844</c:v>
                </c:pt>
                <c:pt idx="100">
                  <c:v>11.24157303370787</c:v>
                </c:pt>
                <c:pt idx="101">
                  <c:v>8.72316384180791</c:v>
                </c:pt>
                <c:pt idx="102">
                  <c:v>12.12790697674419</c:v>
                </c:pt>
                <c:pt idx="103">
                  <c:v>12.95535714285714</c:v>
                </c:pt>
                <c:pt idx="104">
                  <c:v>11.53947368421053</c:v>
                </c:pt>
                <c:pt idx="105">
                  <c:v>11.57487922705314</c:v>
                </c:pt>
                <c:pt idx="106">
                  <c:v>11.91758241758242</c:v>
                </c:pt>
                <c:pt idx="107">
                  <c:v>9.81904761904762</c:v>
                </c:pt>
                <c:pt idx="108">
                  <c:v>10.13775510204082</c:v>
                </c:pt>
                <c:pt idx="109">
                  <c:v>8.180327868852459</c:v>
                </c:pt>
                <c:pt idx="110">
                  <c:v>10.92825112107623</c:v>
                </c:pt>
                <c:pt idx="111">
                  <c:v>10.62337662337662</c:v>
                </c:pt>
                <c:pt idx="112">
                  <c:v>11.97854077253219</c:v>
                </c:pt>
                <c:pt idx="113">
                  <c:v>10.87606837606838</c:v>
                </c:pt>
                <c:pt idx="114">
                  <c:v>10.01851851851852</c:v>
                </c:pt>
                <c:pt idx="115">
                  <c:v>10.0547263681592</c:v>
                </c:pt>
                <c:pt idx="116">
                  <c:v>9.75</c:v>
                </c:pt>
                <c:pt idx="117">
                  <c:v>9.379464285714286</c:v>
                </c:pt>
                <c:pt idx="118">
                  <c:v>13.33476394849785</c:v>
                </c:pt>
                <c:pt idx="119">
                  <c:v>12.46320346320346</c:v>
                </c:pt>
                <c:pt idx="120">
                  <c:v>10.11790393013101</c:v>
                </c:pt>
                <c:pt idx="121">
                  <c:v>11.32888888888889</c:v>
                </c:pt>
                <c:pt idx="122">
                  <c:v>10.18090452261307</c:v>
                </c:pt>
                <c:pt idx="123">
                  <c:v>10.89119170984456</c:v>
                </c:pt>
                <c:pt idx="124">
                  <c:v>10.29961089494163</c:v>
                </c:pt>
                <c:pt idx="125">
                  <c:v>9.627118644067796</c:v>
                </c:pt>
                <c:pt idx="126">
                  <c:v>11.24568965517241</c:v>
                </c:pt>
                <c:pt idx="127">
                  <c:v>13.29565217391304</c:v>
                </c:pt>
                <c:pt idx="128">
                  <c:v>12.32489451476793</c:v>
                </c:pt>
                <c:pt idx="129">
                  <c:v>11.75609756097561</c:v>
                </c:pt>
                <c:pt idx="130">
                  <c:v>10.8042328042328</c:v>
                </c:pt>
                <c:pt idx="131">
                  <c:v>10.54867256637168</c:v>
                </c:pt>
                <c:pt idx="132">
                  <c:v>11.02409638554217</c:v>
                </c:pt>
                <c:pt idx="133">
                  <c:v>9.426778242677825</c:v>
                </c:pt>
                <c:pt idx="134">
                  <c:v>10.89626556016598</c:v>
                </c:pt>
                <c:pt idx="135">
                  <c:v>10.60714285714286</c:v>
                </c:pt>
                <c:pt idx="136">
                  <c:v>11.13020833333333</c:v>
                </c:pt>
                <c:pt idx="137">
                  <c:v>9.118811881188119</c:v>
                </c:pt>
                <c:pt idx="138">
                  <c:v>10.85775862068965</c:v>
                </c:pt>
                <c:pt idx="139">
                  <c:v>11.13191489361702</c:v>
                </c:pt>
                <c:pt idx="140">
                  <c:v>10.91056910569106</c:v>
                </c:pt>
                <c:pt idx="141">
                  <c:v>10.2218045112782</c:v>
                </c:pt>
                <c:pt idx="142">
                  <c:v>11.59437751004016</c:v>
                </c:pt>
                <c:pt idx="143">
                  <c:v>10.97101449275362</c:v>
                </c:pt>
                <c:pt idx="144">
                  <c:v>9.19298245614035</c:v>
                </c:pt>
                <c:pt idx="145">
                  <c:v>10.00829875518672</c:v>
                </c:pt>
                <c:pt idx="146">
                  <c:v>6.715555555555555</c:v>
                </c:pt>
                <c:pt idx="147">
                  <c:v>11.54298642533937</c:v>
                </c:pt>
                <c:pt idx="148">
                  <c:v>11.59817351598173</c:v>
                </c:pt>
                <c:pt idx="149">
                  <c:v>11.39150943396226</c:v>
                </c:pt>
                <c:pt idx="150">
                  <c:v>11.33149171270718</c:v>
                </c:pt>
                <c:pt idx="151">
                  <c:v>10.26256983240224</c:v>
                </c:pt>
                <c:pt idx="152">
                  <c:v>9.955357142857142</c:v>
                </c:pt>
                <c:pt idx="153">
                  <c:v>12.85777777777778</c:v>
                </c:pt>
                <c:pt idx="154">
                  <c:v>11.63948497854077</c:v>
                </c:pt>
                <c:pt idx="155">
                  <c:v>13.96153846153846</c:v>
                </c:pt>
                <c:pt idx="156">
                  <c:v>14.03111111111111</c:v>
                </c:pt>
                <c:pt idx="157">
                  <c:v>10.109375</c:v>
                </c:pt>
                <c:pt idx="158">
                  <c:v>10.28571428571429</c:v>
                </c:pt>
                <c:pt idx="159">
                  <c:v>11.11160714285714</c:v>
                </c:pt>
                <c:pt idx="160">
                  <c:v>13.39819004524887</c:v>
                </c:pt>
                <c:pt idx="161">
                  <c:v>11.14666666666667</c:v>
                </c:pt>
                <c:pt idx="162">
                  <c:v>12.24107142857143</c:v>
                </c:pt>
                <c:pt idx="163">
                  <c:v>10.97695852534562</c:v>
                </c:pt>
                <c:pt idx="164">
                  <c:v>9.544444444444444</c:v>
                </c:pt>
                <c:pt idx="165">
                  <c:v>11.09941520467836</c:v>
                </c:pt>
                <c:pt idx="166">
                  <c:v>10.26605504587156</c:v>
                </c:pt>
                <c:pt idx="167">
                  <c:v>10.65470852017937</c:v>
                </c:pt>
                <c:pt idx="168">
                  <c:v>11.8716814159292</c:v>
                </c:pt>
                <c:pt idx="169">
                  <c:v>10.84070796460177</c:v>
                </c:pt>
                <c:pt idx="170">
                  <c:v>11.98058252427184</c:v>
                </c:pt>
                <c:pt idx="171">
                  <c:v>9.382978723404255</c:v>
                </c:pt>
                <c:pt idx="172">
                  <c:v>9.29473684210526</c:v>
                </c:pt>
                <c:pt idx="173">
                  <c:v>9.50442477876106</c:v>
                </c:pt>
                <c:pt idx="174">
                  <c:v>12.5296803652968</c:v>
                </c:pt>
                <c:pt idx="175">
                  <c:v>10.34862385321101</c:v>
                </c:pt>
                <c:pt idx="176">
                  <c:v>12.39130434782609</c:v>
                </c:pt>
                <c:pt idx="177">
                  <c:v>10.29032258064516</c:v>
                </c:pt>
                <c:pt idx="178">
                  <c:v>10.83510638297872</c:v>
                </c:pt>
                <c:pt idx="179">
                  <c:v>8.039106145251397</c:v>
                </c:pt>
                <c:pt idx="180">
                  <c:v>11.63963963963964</c:v>
                </c:pt>
                <c:pt idx="181">
                  <c:v>10.05990783410138</c:v>
                </c:pt>
                <c:pt idx="182">
                  <c:v>9.784403669724771</c:v>
                </c:pt>
                <c:pt idx="183">
                  <c:v>9.642201834862385</c:v>
                </c:pt>
                <c:pt idx="184">
                  <c:v>9.564593301435407</c:v>
                </c:pt>
                <c:pt idx="185">
                  <c:v>8.342696629213483</c:v>
                </c:pt>
                <c:pt idx="186">
                  <c:v>7.576470588235294</c:v>
                </c:pt>
                <c:pt idx="187">
                  <c:v>10.93867924528302</c:v>
                </c:pt>
                <c:pt idx="188">
                  <c:v>11.27014218009479</c:v>
                </c:pt>
                <c:pt idx="189">
                  <c:v>11.41284403669725</c:v>
                </c:pt>
                <c:pt idx="190">
                  <c:v>10.61904761904762</c:v>
                </c:pt>
                <c:pt idx="191">
                  <c:v>10.42</c:v>
                </c:pt>
                <c:pt idx="192">
                  <c:v>8.413978494623656</c:v>
                </c:pt>
                <c:pt idx="193">
                  <c:v>7.574585635359116</c:v>
                </c:pt>
                <c:pt idx="194">
                  <c:v>8.573333333333334</c:v>
                </c:pt>
                <c:pt idx="195">
                  <c:v>9.143459915611813</c:v>
                </c:pt>
                <c:pt idx="196">
                  <c:v>10.6409090909091</c:v>
                </c:pt>
                <c:pt idx="197">
                  <c:v>10.98522167487685</c:v>
                </c:pt>
                <c:pt idx="198">
                  <c:v>10.2528735632184</c:v>
                </c:pt>
                <c:pt idx="199">
                  <c:v>7.949720670391061</c:v>
                </c:pt>
                <c:pt idx="200">
                  <c:v>7.303571428571429</c:v>
                </c:pt>
                <c:pt idx="201">
                  <c:v>11.55851063829787</c:v>
                </c:pt>
                <c:pt idx="202">
                  <c:v>11.94835680751174</c:v>
                </c:pt>
                <c:pt idx="203">
                  <c:v>9.35981308411215</c:v>
                </c:pt>
                <c:pt idx="204">
                  <c:v>11.63594470046083</c:v>
                </c:pt>
                <c:pt idx="205">
                  <c:v>9.731818181818182</c:v>
                </c:pt>
                <c:pt idx="206">
                  <c:v>8.175531914893616</c:v>
                </c:pt>
                <c:pt idx="207">
                  <c:v>7.61025641025641</c:v>
                </c:pt>
                <c:pt idx="208">
                  <c:v>8.986301369863014</c:v>
                </c:pt>
                <c:pt idx="209">
                  <c:v>9.225108225108225</c:v>
                </c:pt>
                <c:pt idx="210">
                  <c:v>9.431718061674008</c:v>
                </c:pt>
                <c:pt idx="211">
                  <c:v>11.59227467811159</c:v>
                </c:pt>
                <c:pt idx="212">
                  <c:v>11.0762331838565</c:v>
                </c:pt>
                <c:pt idx="213">
                  <c:v>9.55191256830601</c:v>
                </c:pt>
                <c:pt idx="214">
                  <c:v>9.207865168539326</c:v>
                </c:pt>
                <c:pt idx="215">
                  <c:v>12.5972850678733</c:v>
                </c:pt>
                <c:pt idx="216">
                  <c:v>11.3785046728972</c:v>
                </c:pt>
                <c:pt idx="217">
                  <c:v>11.47685185185185</c:v>
                </c:pt>
                <c:pt idx="218">
                  <c:v>10.69014084507042</c:v>
                </c:pt>
                <c:pt idx="219">
                  <c:v>9.31219512195122</c:v>
                </c:pt>
                <c:pt idx="220">
                  <c:v>8.497206703910615</c:v>
                </c:pt>
                <c:pt idx="221">
                  <c:v>8.859649122807017</c:v>
                </c:pt>
                <c:pt idx="222">
                  <c:v>8.835748792270531</c:v>
                </c:pt>
                <c:pt idx="223">
                  <c:v>9.71563981042654</c:v>
                </c:pt>
                <c:pt idx="224">
                  <c:v>11.70048309178744</c:v>
                </c:pt>
                <c:pt idx="225">
                  <c:v>12.12621359223301</c:v>
                </c:pt>
                <c:pt idx="226">
                  <c:v>11.97435897435897</c:v>
                </c:pt>
                <c:pt idx="227">
                  <c:v>6.323699421965318</c:v>
                </c:pt>
                <c:pt idx="228">
                  <c:v>8.0</c:v>
                </c:pt>
                <c:pt idx="229">
                  <c:v>9.09</c:v>
                </c:pt>
                <c:pt idx="230">
                  <c:v>11.1980198019802</c:v>
                </c:pt>
                <c:pt idx="231">
                  <c:v>13.49282296650718</c:v>
                </c:pt>
                <c:pt idx="232">
                  <c:v>11.79904306220096</c:v>
                </c:pt>
                <c:pt idx="233">
                  <c:v>11.31188118811881</c:v>
                </c:pt>
                <c:pt idx="234">
                  <c:v>10.50857142857143</c:v>
                </c:pt>
                <c:pt idx="235">
                  <c:v>12.87349397590361</c:v>
                </c:pt>
                <c:pt idx="236">
                  <c:v>11.89150943396226</c:v>
                </c:pt>
                <c:pt idx="237">
                  <c:v>13.97641509433962</c:v>
                </c:pt>
                <c:pt idx="238">
                  <c:v>12.06481481481481</c:v>
                </c:pt>
                <c:pt idx="239">
                  <c:v>11.55450236966825</c:v>
                </c:pt>
                <c:pt idx="240">
                  <c:v>11.55555555555556</c:v>
                </c:pt>
                <c:pt idx="241">
                  <c:v>10.15591397849462</c:v>
                </c:pt>
                <c:pt idx="242">
                  <c:v>13.46111111111111</c:v>
                </c:pt>
                <c:pt idx="243">
                  <c:v>12.54326923076923</c:v>
                </c:pt>
                <c:pt idx="244">
                  <c:v>12.63084112149533</c:v>
                </c:pt>
                <c:pt idx="245">
                  <c:v>11.64953271028037</c:v>
                </c:pt>
                <c:pt idx="246">
                  <c:v>12.11864406779661</c:v>
                </c:pt>
                <c:pt idx="247">
                  <c:v>10.83628318584071</c:v>
                </c:pt>
                <c:pt idx="248">
                  <c:v>12.7020202020202</c:v>
                </c:pt>
                <c:pt idx="249">
                  <c:v>10.59677419354839</c:v>
                </c:pt>
                <c:pt idx="250">
                  <c:v>11.59803921568627</c:v>
                </c:pt>
                <c:pt idx="251">
                  <c:v>11.39473684210526</c:v>
                </c:pt>
                <c:pt idx="252">
                  <c:v>11.97297297297297</c:v>
                </c:pt>
                <c:pt idx="253">
                  <c:v>11.14414414414414</c:v>
                </c:pt>
                <c:pt idx="254">
                  <c:v>10.9392523364486</c:v>
                </c:pt>
                <c:pt idx="255">
                  <c:v>11.34806629834254</c:v>
                </c:pt>
                <c:pt idx="256">
                  <c:v>10.25142857142857</c:v>
                </c:pt>
                <c:pt idx="257">
                  <c:v>10.01470588235294</c:v>
                </c:pt>
                <c:pt idx="258">
                  <c:v>11.55203619909502</c:v>
                </c:pt>
                <c:pt idx="259">
                  <c:v>10.6221198156682</c:v>
                </c:pt>
                <c:pt idx="260">
                  <c:v>10.03960396039604</c:v>
                </c:pt>
                <c:pt idx="261">
                  <c:v>10.32539682539683</c:v>
                </c:pt>
                <c:pt idx="262">
                  <c:v>9.335</c:v>
                </c:pt>
                <c:pt idx="263">
                  <c:v>9.58421052631579</c:v>
                </c:pt>
                <c:pt idx="264">
                  <c:v>9.78695652173913</c:v>
                </c:pt>
                <c:pt idx="265">
                  <c:v>10.50666666666667</c:v>
                </c:pt>
                <c:pt idx="266">
                  <c:v>11.35585585585586</c:v>
                </c:pt>
                <c:pt idx="267">
                  <c:v>11.53990610328638</c:v>
                </c:pt>
                <c:pt idx="268">
                  <c:v>9.980582524271843</c:v>
                </c:pt>
                <c:pt idx="269">
                  <c:v>8.634517766497462</c:v>
                </c:pt>
                <c:pt idx="270">
                  <c:v>10.48205128205128</c:v>
                </c:pt>
                <c:pt idx="271">
                  <c:v>9.122727272727273</c:v>
                </c:pt>
                <c:pt idx="272">
                  <c:v>10.60730593607306</c:v>
                </c:pt>
                <c:pt idx="273">
                  <c:v>9.795081967213115</c:v>
                </c:pt>
                <c:pt idx="274">
                  <c:v>10.68722466960352</c:v>
                </c:pt>
                <c:pt idx="275">
                  <c:v>11.28019323671498</c:v>
                </c:pt>
                <c:pt idx="276">
                  <c:v>9.53475935828877</c:v>
                </c:pt>
                <c:pt idx="277">
                  <c:v>9.268571428571429</c:v>
                </c:pt>
                <c:pt idx="278">
                  <c:v>9.293859649122806</c:v>
                </c:pt>
                <c:pt idx="279">
                  <c:v>11.12</c:v>
                </c:pt>
                <c:pt idx="280">
                  <c:v>11.02164502164502</c:v>
                </c:pt>
                <c:pt idx="281">
                  <c:v>10.56034482758621</c:v>
                </c:pt>
                <c:pt idx="282">
                  <c:v>9.73913043478261</c:v>
                </c:pt>
                <c:pt idx="283">
                  <c:v>8.416666666666666</c:v>
                </c:pt>
                <c:pt idx="284">
                  <c:v>8.989304812834225</c:v>
                </c:pt>
                <c:pt idx="285">
                  <c:v>9.70796460176991</c:v>
                </c:pt>
                <c:pt idx="286">
                  <c:v>9.982142857142857</c:v>
                </c:pt>
                <c:pt idx="287">
                  <c:v>10.33495145631068</c:v>
                </c:pt>
                <c:pt idx="288">
                  <c:v>9.838709677419354</c:v>
                </c:pt>
                <c:pt idx="289">
                  <c:v>10.43867924528302</c:v>
                </c:pt>
                <c:pt idx="290">
                  <c:v>10.05759162303665</c:v>
                </c:pt>
                <c:pt idx="291">
                  <c:v>8.04255319148936</c:v>
                </c:pt>
                <c:pt idx="292">
                  <c:v>9.278026905829597</c:v>
                </c:pt>
                <c:pt idx="293">
                  <c:v>10.25190839694656</c:v>
                </c:pt>
                <c:pt idx="294">
                  <c:v>7.895161290322581</c:v>
                </c:pt>
                <c:pt idx="295">
                  <c:v>12.30666666666667</c:v>
                </c:pt>
                <c:pt idx="296">
                  <c:v>12.25471698113208</c:v>
                </c:pt>
                <c:pt idx="297">
                  <c:v>10.39344262295082</c:v>
                </c:pt>
                <c:pt idx="298">
                  <c:v>10.74712643678161</c:v>
                </c:pt>
                <c:pt idx="299">
                  <c:v>9.825112107623318</c:v>
                </c:pt>
                <c:pt idx="300">
                  <c:v>8.887445887445886</c:v>
                </c:pt>
                <c:pt idx="301">
                  <c:v>10.27149321266968</c:v>
                </c:pt>
                <c:pt idx="302">
                  <c:v>14.0409090909091</c:v>
                </c:pt>
                <c:pt idx="303">
                  <c:v>10.91162790697674</c:v>
                </c:pt>
                <c:pt idx="304">
                  <c:v>9.602209944751381</c:v>
                </c:pt>
                <c:pt idx="305">
                  <c:v>10.35911602209945</c:v>
                </c:pt>
                <c:pt idx="306">
                  <c:v>11.98484848484848</c:v>
                </c:pt>
                <c:pt idx="307">
                  <c:v>9.945454545454545</c:v>
                </c:pt>
                <c:pt idx="308">
                  <c:v>9.7117903930131</c:v>
                </c:pt>
                <c:pt idx="309">
                  <c:v>10.29646017699115</c:v>
                </c:pt>
                <c:pt idx="310">
                  <c:v>10.64864864864865</c:v>
                </c:pt>
                <c:pt idx="311">
                  <c:v>8.1875</c:v>
                </c:pt>
                <c:pt idx="312">
                  <c:v>8.07936507936508</c:v>
                </c:pt>
                <c:pt idx="313">
                  <c:v>10.52608695652174</c:v>
                </c:pt>
                <c:pt idx="314">
                  <c:v>12.7991452991453</c:v>
                </c:pt>
                <c:pt idx="315">
                  <c:v>10.4695652173913</c:v>
                </c:pt>
                <c:pt idx="316">
                  <c:v>11.77391304347826</c:v>
                </c:pt>
                <c:pt idx="317">
                  <c:v>10.05479452054795</c:v>
                </c:pt>
                <c:pt idx="318">
                  <c:v>8.825641025641026</c:v>
                </c:pt>
                <c:pt idx="319">
                  <c:v>9.035532994923858</c:v>
                </c:pt>
                <c:pt idx="320">
                  <c:v>10.48510638297872</c:v>
                </c:pt>
                <c:pt idx="321">
                  <c:v>10.32188841201717</c:v>
                </c:pt>
                <c:pt idx="322">
                  <c:v>9.291139240506328</c:v>
                </c:pt>
                <c:pt idx="323">
                  <c:v>11.63829787234043</c:v>
                </c:pt>
                <c:pt idx="324">
                  <c:v>11.54751131221719</c:v>
                </c:pt>
                <c:pt idx="325">
                  <c:v>9.644329896907215</c:v>
                </c:pt>
                <c:pt idx="326">
                  <c:v>8.342105263157895</c:v>
                </c:pt>
                <c:pt idx="327">
                  <c:v>10.83682008368201</c:v>
                </c:pt>
                <c:pt idx="328">
                  <c:v>12.84051724137931</c:v>
                </c:pt>
                <c:pt idx="329">
                  <c:v>11.71367521367521</c:v>
                </c:pt>
                <c:pt idx="330">
                  <c:v>9.857142857142857</c:v>
                </c:pt>
                <c:pt idx="331">
                  <c:v>10.18141592920354</c:v>
                </c:pt>
                <c:pt idx="332">
                  <c:v>9.306532663316582</c:v>
                </c:pt>
                <c:pt idx="333">
                  <c:v>6.832460732984293</c:v>
                </c:pt>
                <c:pt idx="334">
                  <c:v>9.78448275862069</c:v>
                </c:pt>
                <c:pt idx="335">
                  <c:v>14.03418803418803</c:v>
                </c:pt>
                <c:pt idx="336">
                  <c:v>12.70886075949367</c:v>
                </c:pt>
                <c:pt idx="337">
                  <c:v>12.87763713080169</c:v>
                </c:pt>
                <c:pt idx="338">
                  <c:v>11.93534482758621</c:v>
                </c:pt>
                <c:pt idx="339">
                  <c:v>9.49230769230769</c:v>
                </c:pt>
                <c:pt idx="340">
                  <c:v>9.151351351351352</c:v>
                </c:pt>
                <c:pt idx="341">
                  <c:v>12.52054794520548</c:v>
                </c:pt>
                <c:pt idx="342">
                  <c:v>9.46280991735537</c:v>
                </c:pt>
                <c:pt idx="343">
                  <c:v>10.2948717948718</c:v>
                </c:pt>
                <c:pt idx="344">
                  <c:v>9.361344537815126</c:v>
                </c:pt>
                <c:pt idx="345">
                  <c:v>10.45689655172414</c:v>
                </c:pt>
                <c:pt idx="346">
                  <c:v>8.049751243781095</c:v>
                </c:pt>
                <c:pt idx="347">
                  <c:v>8.303664921465967</c:v>
                </c:pt>
                <c:pt idx="348">
                  <c:v>7.617021276595745</c:v>
                </c:pt>
                <c:pt idx="349">
                  <c:v>9.669421487603305</c:v>
                </c:pt>
                <c:pt idx="350">
                  <c:v>9.138775510204082</c:v>
                </c:pt>
                <c:pt idx="351">
                  <c:v>9.119341563786008</c:v>
                </c:pt>
                <c:pt idx="352">
                  <c:v>10.75438596491228</c:v>
                </c:pt>
                <c:pt idx="353">
                  <c:v>8.141552511415526</c:v>
                </c:pt>
                <c:pt idx="354">
                  <c:v>7.712195121951219</c:v>
                </c:pt>
                <c:pt idx="355">
                  <c:v>11.26666666666667</c:v>
                </c:pt>
                <c:pt idx="356">
                  <c:v>11.69874476987448</c:v>
                </c:pt>
                <c:pt idx="357">
                  <c:v>11.67315175097276</c:v>
                </c:pt>
                <c:pt idx="358">
                  <c:v>11.68539325842697</c:v>
                </c:pt>
                <c:pt idx="359">
                  <c:v>10.23346303501945</c:v>
                </c:pt>
                <c:pt idx="360">
                  <c:v>10.39366515837104</c:v>
                </c:pt>
                <c:pt idx="361">
                  <c:v>8.29245283018868</c:v>
                </c:pt>
                <c:pt idx="362">
                  <c:v>10.375</c:v>
                </c:pt>
                <c:pt idx="363">
                  <c:v>9.852830188679245</c:v>
                </c:pt>
                <c:pt idx="364">
                  <c:v>10.29213483146067</c:v>
                </c:pt>
                <c:pt idx="365">
                  <c:v>9.89473684210526</c:v>
                </c:pt>
                <c:pt idx="366">
                  <c:v>10.82692307692308</c:v>
                </c:pt>
                <c:pt idx="367">
                  <c:v>8.475113122171945</c:v>
                </c:pt>
                <c:pt idx="368">
                  <c:v>10.24</c:v>
                </c:pt>
                <c:pt idx="370">
                  <c:v>11.69348659003831</c:v>
                </c:pt>
                <c:pt idx="371">
                  <c:v>9.082706766917294</c:v>
                </c:pt>
                <c:pt idx="372">
                  <c:v>12.15677966101695</c:v>
                </c:pt>
                <c:pt idx="373">
                  <c:v>10.55510204081633</c:v>
                </c:pt>
                <c:pt idx="374">
                  <c:v>8.30952380952381</c:v>
                </c:pt>
                <c:pt idx="375">
                  <c:v>9.764705882352941</c:v>
                </c:pt>
                <c:pt idx="376">
                  <c:v>10.19028340080972</c:v>
                </c:pt>
                <c:pt idx="377">
                  <c:v>9.808163265306122</c:v>
                </c:pt>
                <c:pt idx="378">
                  <c:v>9.544715447154472</c:v>
                </c:pt>
                <c:pt idx="379">
                  <c:v>9.08230452674897</c:v>
                </c:pt>
                <c:pt idx="380">
                  <c:v>9.916666666666666</c:v>
                </c:pt>
                <c:pt idx="381">
                  <c:v>8.99047619047619</c:v>
                </c:pt>
                <c:pt idx="382">
                  <c:v>7.615</c:v>
                </c:pt>
                <c:pt idx="383">
                  <c:v>9.68548387096774</c:v>
                </c:pt>
                <c:pt idx="384">
                  <c:v>11.15725806451613</c:v>
                </c:pt>
                <c:pt idx="385">
                  <c:v>10.816</c:v>
                </c:pt>
                <c:pt idx="386">
                  <c:v>10.79674796747967</c:v>
                </c:pt>
                <c:pt idx="387">
                  <c:v>10.38818565400844</c:v>
                </c:pt>
                <c:pt idx="388">
                  <c:v>9.461904761904762</c:v>
                </c:pt>
                <c:pt idx="389">
                  <c:v>10.38048780487805</c:v>
                </c:pt>
                <c:pt idx="390">
                  <c:v>10.96774193548387</c:v>
                </c:pt>
                <c:pt idx="391">
                  <c:v>10.36641221374046</c:v>
                </c:pt>
                <c:pt idx="392">
                  <c:v>10.67169811320755</c:v>
                </c:pt>
                <c:pt idx="393">
                  <c:v>10.91633466135458</c:v>
                </c:pt>
                <c:pt idx="394">
                  <c:v>9.903225806451612</c:v>
                </c:pt>
                <c:pt idx="395">
                  <c:v>11.62380952380952</c:v>
                </c:pt>
                <c:pt idx="396">
                  <c:v>11.225</c:v>
                </c:pt>
                <c:pt idx="397">
                  <c:v>9.43388429752066</c:v>
                </c:pt>
                <c:pt idx="398">
                  <c:v>12.0909090909091</c:v>
                </c:pt>
                <c:pt idx="399">
                  <c:v>12.32489451476793</c:v>
                </c:pt>
                <c:pt idx="400">
                  <c:v>13.0</c:v>
                </c:pt>
                <c:pt idx="401">
                  <c:v>11.22083333333333</c:v>
                </c:pt>
                <c:pt idx="402">
                  <c:v>9.334928229665072</c:v>
                </c:pt>
                <c:pt idx="403">
                  <c:v>9.620689655172414</c:v>
                </c:pt>
                <c:pt idx="404">
                  <c:v>10.72</c:v>
                </c:pt>
                <c:pt idx="405">
                  <c:v>10.22310756972112</c:v>
                </c:pt>
                <c:pt idx="406">
                  <c:v>10.82040816326531</c:v>
                </c:pt>
                <c:pt idx="407">
                  <c:v>9.528688524590164</c:v>
                </c:pt>
                <c:pt idx="408">
                  <c:v>10.79831932773109</c:v>
                </c:pt>
                <c:pt idx="409">
                  <c:v>10.98058252427184</c:v>
                </c:pt>
                <c:pt idx="410">
                  <c:v>7.781725888324872</c:v>
                </c:pt>
                <c:pt idx="411">
                  <c:v>9.734939759036145</c:v>
                </c:pt>
                <c:pt idx="412">
                  <c:v>10.88235294117647</c:v>
                </c:pt>
                <c:pt idx="413">
                  <c:v>10.28</c:v>
                </c:pt>
                <c:pt idx="414">
                  <c:v>9.228</c:v>
                </c:pt>
                <c:pt idx="415">
                  <c:v>13.00418410041841</c:v>
                </c:pt>
                <c:pt idx="416">
                  <c:v>10.63981042654028</c:v>
                </c:pt>
                <c:pt idx="417">
                  <c:v>8.773869346733668</c:v>
                </c:pt>
                <c:pt idx="418">
                  <c:v>9.016666666666667</c:v>
                </c:pt>
                <c:pt idx="419">
                  <c:v>10.21224489795918</c:v>
                </c:pt>
                <c:pt idx="420">
                  <c:v>12.63673469387755</c:v>
                </c:pt>
                <c:pt idx="421">
                  <c:v>11.452</c:v>
                </c:pt>
                <c:pt idx="422">
                  <c:v>10.11507936507937</c:v>
                </c:pt>
                <c:pt idx="423">
                  <c:v>9.764976958525345</c:v>
                </c:pt>
                <c:pt idx="424">
                  <c:v>11.51428571428571</c:v>
                </c:pt>
                <c:pt idx="425">
                  <c:v>10.32530120481928</c:v>
                </c:pt>
                <c:pt idx="426">
                  <c:v>11.3639846743295</c:v>
                </c:pt>
                <c:pt idx="427">
                  <c:v>10.616</c:v>
                </c:pt>
                <c:pt idx="428">
                  <c:v>11.81274900398406</c:v>
                </c:pt>
                <c:pt idx="429">
                  <c:v>10.48148148148148</c:v>
                </c:pt>
                <c:pt idx="430">
                  <c:v>9.223684210526315</c:v>
                </c:pt>
                <c:pt idx="431">
                  <c:v>6.563786008230453</c:v>
                </c:pt>
                <c:pt idx="432">
                  <c:v>9.988679245283018</c:v>
                </c:pt>
                <c:pt idx="433">
                  <c:v>10.55555555555556</c:v>
                </c:pt>
                <c:pt idx="434">
                  <c:v>10.30314960629921</c:v>
                </c:pt>
                <c:pt idx="435">
                  <c:v>10.14285714285714</c:v>
                </c:pt>
                <c:pt idx="436">
                  <c:v>10.09426229508197</c:v>
                </c:pt>
                <c:pt idx="437">
                  <c:v>7.598173515981734</c:v>
                </c:pt>
                <c:pt idx="438">
                  <c:v>10.8952380952381</c:v>
                </c:pt>
                <c:pt idx="439">
                  <c:v>11.31020408163265</c:v>
                </c:pt>
                <c:pt idx="440">
                  <c:v>12.54285714285714</c:v>
                </c:pt>
                <c:pt idx="441">
                  <c:v>11.76016260162602</c:v>
                </c:pt>
                <c:pt idx="442">
                  <c:v>11.51652892561983</c:v>
                </c:pt>
                <c:pt idx="443">
                  <c:v>10.1</c:v>
                </c:pt>
                <c:pt idx="444">
                  <c:v>8.22167487684729</c:v>
                </c:pt>
                <c:pt idx="445">
                  <c:v>8.755102040816327</c:v>
                </c:pt>
                <c:pt idx="446">
                  <c:v>12.37246963562753</c:v>
                </c:pt>
                <c:pt idx="447">
                  <c:v>11.1336032388664</c:v>
                </c:pt>
                <c:pt idx="448">
                  <c:v>12.75102040816327</c:v>
                </c:pt>
                <c:pt idx="449">
                  <c:v>11.66935483870968</c:v>
                </c:pt>
                <c:pt idx="450">
                  <c:v>12.40890688259109</c:v>
                </c:pt>
                <c:pt idx="451">
                  <c:v>9.688372093023256</c:v>
                </c:pt>
                <c:pt idx="452">
                  <c:v>8.697115384615385</c:v>
                </c:pt>
                <c:pt idx="453">
                  <c:v>11.57874015748031</c:v>
                </c:pt>
                <c:pt idx="454">
                  <c:v>9.682835820895523</c:v>
                </c:pt>
                <c:pt idx="455">
                  <c:v>9.773234200743495</c:v>
                </c:pt>
                <c:pt idx="456">
                  <c:v>7.646825396825397</c:v>
                </c:pt>
                <c:pt idx="457">
                  <c:v>10.23673469387755</c:v>
                </c:pt>
                <c:pt idx="458">
                  <c:v>9.17488789237668</c:v>
                </c:pt>
                <c:pt idx="459">
                  <c:v>8.75943396226415</c:v>
                </c:pt>
                <c:pt idx="460">
                  <c:v>10.988</c:v>
                </c:pt>
                <c:pt idx="461">
                  <c:v>10.304</c:v>
                </c:pt>
                <c:pt idx="462">
                  <c:v>10.61290322580645</c:v>
                </c:pt>
                <c:pt idx="463">
                  <c:v>11.14224137931035</c:v>
                </c:pt>
                <c:pt idx="464">
                  <c:v>8.413461538461538</c:v>
                </c:pt>
                <c:pt idx="465">
                  <c:v>9.235294117647057</c:v>
                </c:pt>
                <c:pt idx="466">
                  <c:v>7.620689655172414</c:v>
                </c:pt>
                <c:pt idx="467">
                  <c:v>8.194214876033058</c:v>
                </c:pt>
                <c:pt idx="468">
                  <c:v>10.91322314049587</c:v>
                </c:pt>
                <c:pt idx="469">
                  <c:v>10.17408906882591</c:v>
                </c:pt>
                <c:pt idx="470">
                  <c:v>11.69421487603306</c:v>
                </c:pt>
                <c:pt idx="471">
                  <c:v>10.41558441558442</c:v>
                </c:pt>
                <c:pt idx="472">
                  <c:v>9.525</c:v>
                </c:pt>
                <c:pt idx="473">
                  <c:v>9.053333333333332</c:v>
                </c:pt>
                <c:pt idx="474">
                  <c:v>9.44186046511628</c:v>
                </c:pt>
                <c:pt idx="475">
                  <c:v>13.79693486590038</c:v>
                </c:pt>
                <c:pt idx="476">
                  <c:v>11.63272727272727</c:v>
                </c:pt>
                <c:pt idx="477">
                  <c:v>12.46209386281588</c:v>
                </c:pt>
                <c:pt idx="478">
                  <c:v>15.54212454212454</c:v>
                </c:pt>
                <c:pt idx="479">
                  <c:v>13.20731707317073</c:v>
                </c:pt>
                <c:pt idx="480">
                  <c:v>11.23504273504273</c:v>
                </c:pt>
                <c:pt idx="481">
                  <c:v>11.91843971631206</c:v>
                </c:pt>
                <c:pt idx="482">
                  <c:v>12.7158273381295</c:v>
                </c:pt>
                <c:pt idx="483">
                  <c:v>11.6962962962963</c:v>
                </c:pt>
                <c:pt idx="484">
                  <c:v>12.75373134328358</c:v>
                </c:pt>
                <c:pt idx="485">
                  <c:v>14.35496183206107</c:v>
                </c:pt>
                <c:pt idx="486">
                  <c:v>10.27004219409283</c:v>
                </c:pt>
                <c:pt idx="487">
                  <c:v>10.85087719298246</c:v>
                </c:pt>
                <c:pt idx="488">
                  <c:v>11.33457249070632</c:v>
                </c:pt>
                <c:pt idx="489">
                  <c:v>10.11654135338346</c:v>
                </c:pt>
                <c:pt idx="490">
                  <c:v>9.730337078651685</c:v>
                </c:pt>
                <c:pt idx="491">
                  <c:v>8.349264705882353</c:v>
                </c:pt>
                <c:pt idx="492">
                  <c:v>10.18918918918919</c:v>
                </c:pt>
                <c:pt idx="493">
                  <c:v>9.685589519650655</c:v>
                </c:pt>
                <c:pt idx="494">
                  <c:v>7.935779816513761</c:v>
                </c:pt>
                <c:pt idx="495">
                  <c:v>9.831417624521073</c:v>
                </c:pt>
                <c:pt idx="496">
                  <c:v>8.908396946564885</c:v>
                </c:pt>
                <c:pt idx="497">
                  <c:v>10.14339622641509</c:v>
                </c:pt>
                <c:pt idx="498">
                  <c:v>10.32307692307692</c:v>
                </c:pt>
                <c:pt idx="499">
                  <c:v>10.16535433070866</c:v>
                </c:pt>
                <c:pt idx="500">
                  <c:v>10.19469026548673</c:v>
                </c:pt>
                <c:pt idx="501">
                  <c:v>8.46606334841629</c:v>
                </c:pt>
                <c:pt idx="502">
                  <c:v>11.80842911877395</c:v>
                </c:pt>
                <c:pt idx="503">
                  <c:v>9.826923076923077</c:v>
                </c:pt>
                <c:pt idx="504">
                  <c:v>11.51351351351351</c:v>
                </c:pt>
                <c:pt idx="505">
                  <c:v>12.05343511450382</c:v>
                </c:pt>
                <c:pt idx="506">
                  <c:v>10.98473282442748</c:v>
                </c:pt>
                <c:pt idx="507">
                  <c:v>11.38524590163934</c:v>
                </c:pt>
                <c:pt idx="508">
                  <c:v>7.111111111111111</c:v>
                </c:pt>
                <c:pt idx="509">
                  <c:v>10.23616236162362</c:v>
                </c:pt>
                <c:pt idx="510">
                  <c:v>10.66777408637874</c:v>
                </c:pt>
                <c:pt idx="511">
                  <c:v>11.05244755244755</c:v>
                </c:pt>
                <c:pt idx="512">
                  <c:v>11.25597269624573</c:v>
                </c:pt>
                <c:pt idx="513">
                  <c:v>10.82059800664452</c:v>
                </c:pt>
                <c:pt idx="514">
                  <c:v>7.7109375</c:v>
                </c:pt>
                <c:pt idx="515">
                  <c:v>6.627705627705628</c:v>
                </c:pt>
                <c:pt idx="516">
                  <c:v>8.207142857142857</c:v>
                </c:pt>
                <c:pt idx="517">
                  <c:v>11.83044982698962</c:v>
                </c:pt>
                <c:pt idx="518">
                  <c:v>12.40140845070423</c:v>
                </c:pt>
                <c:pt idx="519">
                  <c:v>10.55555555555556</c:v>
                </c:pt>
                <c:pt idx="520">
                  <c:v>11.33802816901408</c:v>
                </c:pt>
                <c:pt idx="521">
                  <c:v>7.46</c:v>
                </c:pt>
                <c:pt idx="522">
                  <c:v>7.873417721518988</c:v>
                </c:pt>
                <c:pt idx="523">
                  <c:v>9.691756272401434</c:v>
                </c:pt>
                <c:pt idx="524">
                  <c:v>11.09712230215827</c:v>
                </c:pt>
                <c:pt idx="525">
                  <c:v>12.50180505415162</c:v>
                </c:pt>
                <c:pt idx="526">
                  <c:v>11.53046594982079</c:v>
                </c:pt>
                <c:pt idx="527">
                  <c:v>10.74074074074074</c:v>
                </c:pt>
                <c:pt idx="528">
                  <c:v>9.177685950413223</c:v>
                </c:pt>
                <c:pt idx="529">
                  <c:v>9.38888888888889</c:v>
                </c:pt>
                <c:pt idx="530">
                  <c:v>10.42545454545455</c:v>
                </c:pt>
                <c:pt idx="531">
                  <c:v>11.60071942446043</c:v>
                </c:pt>
                <c:pt idx="532">
                  <c:v>12.24548736462094</c:v>
                </c:pt>
                <c:pt idx="533">
                  <c:v>10.18881118881119</c:v>
                </c:pt>
                <c:pt idx="534">
                  <c:v>13.82795698924731</c:v>
                </c:pt>
                <c:pt idx="535">
                  <c:v>6.279352226720647</c:v>
                </c:pt>
                <c:pt idx="536">
                  <c:v>8.560975609756097</c:v>
                </c:pt>
                <c:pt idx="537">
                  <c:v>10.0</c:v>
                </c:pt>
                <c:pt idx="538">
                  <c:v>10.91929824561404</c:v>
                </c:pt>
                <c:pt idx="539">
                  <c:v>10.31986531986532</c:v>
                </c:pt>
                <c:pt idx="540">
                  <c:v>9.934027777777779</c:v>
                </c:pt>
                <c:pt idx="541">
                  <c:v>9.00347222222222</c:v>
                </c:pt>
                <c:pt idx="542">
                  <c:v>7.34126984126984</c:v>
                </c:pt>
                <c:pt idx="543">
                  <c:v>6.453488372093023</c:v>
                </c:pt>
                <c:pt idx="544">
                  <c:v>10.95348837209302</c:v>
                </c:pt>
                <c:pt idx="545">
                  <c:v>9.241379310344827</c:v>
                </c:pt>
                <c:pt idx="546">
                  <c:v>10.0</c:v>
                </c:pt>
                <c:pt idx="547">
                  <c:v>9.530035335689046</c:v>
                </c:pt>
                <c:pt idx="548">
                  <c:v>11.95357142857143</c:v>
                </c:pt>
                <c:pt idx="549">
                  <c:v>7.358565737051792</c:v>
                </c:pt>
                <c:pt idx="550">
                  <c:v>6.524822695035461</c:v>
                </c:pt>
                <c:pt idx="551">
                  <c:v>9.791530944625407</c:v>
                </c:pt>
                <c:pt idx="552">
                  <c:v>10.90759075907591</c:v>
                </c:pt>
                <c:pt idx="553">
                  <c:v>11.7906976744186</c:v>
                </c:pt>
                <c:pt idx="554">
                  <c:v>10.56535947712418</c:v>
                </c:pt>
                <c:pt idx="555">
                  <c:v>13.08955223880597</c:v>
                </c:pt>
                <c:pt idx="556">
                  <c:v>11.53937007874016</c:v>
                </c:pt>
                <c:pt idx="557">
                  <c:v>9.192</c:v>
                </c:pt>
                <c:pt idx="558">
                  <c:v>11.05038759689922</c:v>
                </c:pt>
                <c:pt idx="559">
                  <c:v>13.2791519434629</c:v>
                </c:pt>
                <c:pt idx="560">
                  <c:v>13.00687285223368</c:v>
                </c:pt>
                <c:pt idx="561">
                  <c:v>12.71379310344828</c:v>
                </c:pt>
                <c:pt idx="562">
                  <c:v>10.71724137931034</c:v>
                </c:pt>
                <c:pt idx="563">
                  <c:v>7.955465587044534</c:v>
                </c:pt>
                <c:pt idx="564">
                  <c:v>9.914634146341462</c:v>
                </c:pt>
                <c:pt idx="565">
                  <c:v>10.29122807017544</c:v>
                </c:pt>
                <c:pt idx="566">
                  <c:v>10.60763888888889</c:v>
                </c:pt>
                <c:pt idx="567">
                  <c:v>12.19047619047619</c:v>
                </c:pt>
                <c:pt idx="568">
                  <c:v>10.30132450331126</c:v>
                </c:pt>
                <c:pt idx="569">
                  <c:v>10.92446043165468</c:v>
                </c:pt>
                <c:pt idx="570">
                  <c:v>9.064516129032257</c:v>
                </c:pt>
                <c:pt idx="571">
                  <c:v>7.317991631799163</c:v>
                </c:pt>
                <c:pt idx="572">
                  <c:v>11.02675585284281</c:v>
                </c:pt>
                <c:pt idx="573">
                  <c:v>11.16398713826367</c:v>
                </c:pt>
                <c:pt idx="574">
                  <c:v>13.78571428571429</c:v>
                </c:pt>
                <c:pt idx="575">
                  <c:v>12.08996539792387</c:v>
                </c:pt>
                <c:pt idx="576">
                  <c:v>14.50181818181818</c:v>
                </c:pt>
                <c:pt idx="577">
                  <c:v>8.921810699588477</c:v>
                </c:pt>
                <c:pt idx="578">
                  <c:v>7.680672268907563</c:v>
                </c:pt>
                <c:pt idx="579">
                  <c:v>11.7938144329897</c:v>
                </c:pt>
                <c:pt idx="580">
                  <c:v>11.47794117647059</c:v>
                </c:pt>
                <c:pt idx="581">
                  <c:v>14.07220216606498</c:v>
                </c:pt>
                <c:pt idx="582">
                  <c:v>12.84727272727273</c:v>
                </c:pt>
                <c:pt idx="583">
                  <c:v>11.08856088560886</c:v>
                </c:pt>
                <c:pt idx="584">
                  <c:v>11.45106382978723</c:v>
                </c:pt>
                <c:pt idx="585">
                  <c:v>10.23043478260869</c:v>
                </c:pt>
                <c:pt idx="586">
                  <c:v>10.62589928057554</c:v>
                </c:pt>
                <c:pt idx="587">
                  <c:v>10.0711743772242</c:v>
                </c:pt>
                <c:pt idx="588">
                  <c:v>14.49473684210526</c:v>
                </c:pt>
                <c:pt idx="589">
                  <c:v>14.83571428571429</c:v>
                </c:pt>
                <c:pt idx="590">
                  <c:v>12.48936170212766</c:v>
                </c:pt>
                <c:pt idx="591">
                  <c:v>10.35269709543569</c:v>
                </c:pt>
                <c:pt idx="592">
                  <c:v>10.91525423728813</c:v>
                </c:pt>
                <c:pt idx="593">
                  <c:v>13.17977528089888</c:v>
                </c:pt>
                <c:pt idx="594">
                  <c:v>12.28771929824561</c:v>
                </c:pt>
                <c:pt idx="595">
                  <c:v>12.51398601398601</c:v>
                </c:pt>
                <c:pt idx="596">
                  <c:v>9.99298245614035</c:v>
                </c:pt>
                <c:pt idx="597">
                  <c:v>11.68401486988848</c:v>
                </c:pt>
                <c:pt idx="598">
                  <c:v>9.782978723404255</c:v>
                </c:pt>
                <c:pt idx="599">
                  <c:v>9.506172839506172</c:v>
                </c:pt>
                <c:pt idx="600">
                  <c:v>10.00352112676056</c:v>
                </c:pt>
                <c:pt idx="601">
                  <c:v>13.10909090909091</c:v>
                </c:pt>
                <c:pt idx="602">
                  <c:v>9.833948339483395</c:v>
                </c:pt>
                <c:pt idx="603">
                  <c:v>9.680297397769516</c:v>
                </c:pt>
                <c:pt idx="604">
                  <c:v>13.28294573643411</c:v>
                </c:pt>
                <c:pt idx="605">
                  <c:v>9.920704845814977</c:v>
                </c:pt>
                <c:pt idx="606">
                  <c:v>9.971830985915492</c:v>
                </c:pt>
                <c:pt idx="607">
                  <c:v>14.39923954372624</c:v>
                </c:pt>
                <c:pt idx="608">
                  <c:v>10.84814814814815</c:v>
                </c:pt>
                <c:pt idx="609">
                  <c:v>10.175</c:v>
                </c:pt>
                <c:pt idx="610">
                  <c:v>11.63380281690141</c:v>
                </c:pt>
                <c:pt idx="611">
                  <c:v>11.3125</c:v>
                </c:pt>
                <c:pt idx="612">
                  <c:v>9.19246861924686</c:v>
                </c:pt>
                <c:pt idx="613">
                  <c:v>12.27234042553192</c:v>
                </c:pt>
                <c:pt idx="614">
                  <c:v>11.59245283018868</c:v>
                </c:pt>
                <c:pt idx="615">
                  <c:v>12.6988416988417</c:v>
                </c:pt>
                <c:pt idx="616">
                  <c:v>10.42857142857143</c:v>
                </c:pt>
                <c:pt idx="617">
                  <c:v>14.556</c:v>
                </c:pt>
                <c:pt idx="618">
                  <c:v>13.73858921161826</c:v>
                </c:pt>
                <c:pt idx="619">
                  <c:v>12.37264150943396</c:v>
                </c:pt>
                <c:pt idx="620">
                  <c:v>7.428030303030303</c:v>
                </c:pt>
                <c:pt idx="621">
                  <c:v>12.84246575342466</c:v>
                </c:pt>
                <c:pt idx="622">
                  <c:v>12.56603773584906</c:v>
                </c:pt>
                <c:pt idx="623">
                  <c:v>13.89772727272727</c:v>
                </c:pt>
                <c:pt idx="624">
                  <c:v>13.00381679389313</c:v>
                </c:pt>
                <c:pt idx="625">
                  <c:v>9.455938697318007</c:v>
                </c:pt>
                <c:pt idx="626">
                  <c:v>9.713675213675212</c:v>
                </c:pt>
                <c:pt idx="627">
                  <c:v>12.48230088495575</c:v>
                </c:pt>
                <c:pt idx="628">
                  <c:v>12.88446215139442</c:v>
                </c:pt>
                <c:pt idx="629">
                  <c:v>15.046875</c:v>
                </c:pt>
                <c:pt idx="630">
                  <c:v>15.79296875</c:v>
                </c:pt>
                <c:pt idx="631">
                  <c:v>17.06896551724138</c:v>
                </c:pt>
                <c:pt idx="632">
                  <c:v>14.60162601626016</c:v>
                </c:pt>
                <c:pt idx="633">
                  <c:v>14.80676328502415</c:v>
                </c:pt>
                <c:pt idx="634">
                  <c:v>11.83732057416268</c:v>
                </c:pt>
                <c:pt idx="635">
                  <c:v>13.9140625</c:v>
                </c:pt>
                <c:pt idx="636">
                  <c:v>12.1793893129771</c:v>
                </c:pt>
                <c:pt idx="637">
                  <c:v>14.93283582089552</c:v>
                </c:pt>
                <c:pt idx="638">
                  <c:v>13.640625</c:v>
                </c:pt>
                <c:pt idx="639">
                  <c:v>13.13469387755102</c:v>
                </c:pt>
                <c:pt idx="640">
                  <c:v>13.02764976958525</c:v>
                </c:pt>
                <c:pt idx="641">
                  <c:v>11.72330097087379</c:v>
                </c:pt>
                <c:pt idx="642">
                  <c:v>13.92063492063492</c:v>
                </c:pt>
                <c:pt idx="643">
                  <c:v>14.05118110236221</c:v>
                </c:pt>
                <c:pt idx="644">
                  <c:v>12.3201581027668</c:v>
                </c:pt>
                <c:pt idx="645">
                  <c:v>16.33461538461539</c:v>
                </c:pt>
                <c:pt idx="646">
                  <c:v>12.71875</c:v>
                </c:pt>
                <c:pt idx="647">
                  <c:v>11.84507042253521</c:v>
                </c:pt>
                <c:pt idx="648">
                  <c:v>10.98564593301435</c:v>
                </c:pt>
                <c:pt idx="649">
                  <c:v>15.53629032258065</c:v>
                </c:pt>
                <c:pt idx="650">
                  <c:v>14.37692307692308</c:v>
                </c:pt>
                <c:pt idx="651">
                  <c:v>11.38970588235294</c:v>
                </c:pt>
                <c:pt idx="652">
                  <c:v>18.55471698113207</c:v>
                </c:pt>
                <c:pt idx="653">
                  <c:v>12.78542510121457</c:v>
                </c:pt>
                <c:pt idx="654">
                  <c:v>14.38709677419355</c:v>
                </c:pt>
                <c:pt idx="655">
                  <c:v>11.82380952380952</c:v>
                </c:pt>
                <c:pt idx="656">
                  <c:v>14.64341085271318</c:v>
                </c:pt>
                <c:pt idx="657">
                  <c:v>15.54166666666667</c:v>
                </c:pt>
                <c:pt idx="658">
                  <c:v>12.81818181818182</c:v>
                </c:pt>
                <c:pt idx="659">
                  <c:v>17.71042471042471</c:v>
                </c:pt>
                <c:pt idx="660">
                  <c:v>13.27272727272727</c:v>
                </c:pt>
                <c:pt idx="661">
                  <c:v>21.04128440366972</c:v>
                </c:pt>
                <c:pt idx="662">
                  <c:v>15.2952380952381</c:v>
                </c:pt>
                <c:pt idx="663">
                  <c:v>15.398406374502</c:v>
                </c:pt>
                <c:pt idx="664">
                  <c:v>16.23622047244094</c:v>
                </c:pt>
                <c:pt idx="665">
                  <c:v>14.37651821862348</c:v>
                </c:pt>
                <c:pt idx="666">
                  <c:v>15.93927125506073</c:v>
                </c:pt>
                <c:pt idx="667">
                  <c:v>13.62204724409449</c:v>
                </c:pt>
                <c:pt idx="668">
                  <c:v>10.24454148471616</c:v>
                </c:pt>
                <c:pt idx="669">
                  <c:v>10.45089285714286</c:v>
                </c:pt>
                <c:pt idx="670">
                  <c:v>14.25475285171103</c:v>
                </c:pt>
                <c:pt idx="671">
                  <c:v>14.44401544401544</c:v>
                </c:pt>
                <c:pt idx="672">
                  <c:v>12.73412698412698</c:v>
                </c:pt>
                <c:pt idx="673">
                  <c:v>12.41803278688525</c:v>
                </c:pt>
                <c:pt idx="674">
                  <c:v>15.85537190082645</c:v>
                </c:pt>
                <c:pt idx="675">
                  <c:v>10.37440758293839</c:v>
                </c:pt>
                <c:pt idx="676">
                  <c:v>11.69194312796209</c:v>
                </c:pt>
                <c:pt idx="677">
                  <c:v>13.68016194331984</c:v>
                </c:pt>
                <c:pt idx="678">
                  <c:v>13.82448979591837</c:v>
                </c:pt>
                <c:pt idx="679">
                  <c:v>15.97338403041825</c:v>
                </c:pt>
                <c:pt idx="680">
                  <c:v>15.7148288973384</c:v>
                </c:pt>
                <c:pt idx="681">
                  <c:v>14.57950530035336</c:v>
                </c:pt>
                <c:pt idx="682">
                  <c:v>12.70762711864407</c:v>
                </c:pt>
                <c:pt idx="683">
                  <c:v>22.30841121495327</c:v>
                </c:pt>
                <c:pt idx="684">
                  <c:v>13.546875</c:v>
                </c:pt>
                <c:pt idx="685">
                  <c:v>16.004</c:v>
                </c:pt>
                <c:pt idx="686">
                  <c:v>14.0</c:v>
                </c:pt>
                <c:pt idx="687">
                  <c:v>12.62992125984252</c:v>
                </c:pt>
                <c:pt idx="688">
                  <c:v>13.49159663865546</c:v>
                </c:pt>
                <c:pt idx="689">
                  <c:v>9.876777251184833</c:v>
                </c:pt>
                <c:pt idx="690">
                  <c:v>10.07142857142857</c:v>
                </c:pt>
                <c:pt idx="691">
                  <c:v>13.43181818181818</c:v>
                </c:pt>
                <c:pt idx="692">
                  <c:v>10.38257575757576</c:v>
                </c:pt>
                <c:pt idx="693">
                  <c:v>16.10344827586207</c:v>
                </c:pt>
                <c:pt idx="694">
                  <c:v>15.04382470119522</c:v>
                </c:pt>
                <c:pt idx="695">
                  <c:v>14.78225806451613</c:v>
                </c:pt>
                <c:pt idx="696">
                  <c:v>10.06334841628959</c:v>
                </c:pt>
                <c:pt idx="697">
                  <c:v>13.61574074074074</c:v>
                </c:pt>
                <c:pt idx="698">
                  <c:v>13.77952755905512</c:v>
                </c:pt>
                <c:pt idx="699">
                  <c:v>10.48207171314741</c:v>
                </c:pt>
                <c:pt idx="700">
                  <c:v>13.9800796812749</c:v>
                </c:pt>
                <c:pt idx="701">
                  <c:v>13.74626865671642</c:v>
                </c:pt>
                <c:pt idx="702">
                  <c:v>16.42424242424243</c:v>
                </c:pt>
                <c:pt idx="703">
                  <c:v>10.52863436123348</c:v>
                </c:pt>
                <c:pt idx="704">
                  <c:v>9.73542600896861</c:v>
                </c:pt>
                <c:pt idx="705">
                  <c:v>11.23247232472325</c:v>
                </c:pt>
                <c:pt idx="706">
                  <c:v>15.69724770642202</c:v>
                </c:pt>
                <c:pt idx="707">
                  <c:v>17.48307692307692</c:v>
                </c:pt>
                <c:pt idx="708">
                  <c:v>15.73400673400673</c:v>
                </c:pt>
                <c:pt idx="709">
                  <c:v>17.83088235294118</c:v>
                </c:pt>
                <c:pt idx="710">
                  <c:v>10.024</c:v>
                </c:pt>
                <c:pt idx="711">
                  <c:v>10.168</c:v>
                </c:pt>
                <c:pt idx="712">
                  <c:v>14.12371134020619</c:v>
                </c:pt>
                <c:pt idx="713">
                  <c:v>14.625</c:v>
                </c:pt>
                <c:pt idx="714">
                  <c:v>14.54981549815498</c:v>
                </c:pt>
                <c:pt idx="715">
                  <c:v>12.34306569343066</c:v>
                </c:pt>
                <c:pt idx="716">
                  <c:v>16.53497942386831</c:v>
                </c:pt>
                <c:pt idx="717">
                  <c:v>4.253571428571429</c:v>
                </c:pt>
                <c:pt idx="718">
                  <c:v>12.47257383966245</c:v>
                </c:pt>
                <c:pt idx="719">
                  <c:v>10.20446096654275</c:v>
                </c:pt>
                <c:pt idx="720">
                  <c:v>15.28321678321678</c:v>
                </c:pt>
                <c:pt idx="721">
                  <c:v>13.69718309859155</c:v>
                </c:pt>
                <c:pt idx="722">
                  <c:v>14.12313432835821</c:v>
                </c:pt>
                <c:pt idx="723">
                  <c:v>10.06741573033708</c:v>
                </c:pt>
                <c:pt idx="724">
                  <c:v>12.12393162393162</c:v>
                </c:pt>
                <c:pt idx="725">
                  <c:v>11.28630705394191</c:v>
                </c:pt>
                <c:pt idx="726">
                  <c:v>9.663967611336031</c:v>
                </c:pt>
                <c:pt idx="727">
                  <c:v>10.25093632958801</c:v>
                </c:pt>
                <c:pt idx="728">
                  <c:v>13.92134831460674</c:v>
                </c:pt>
                <c:pt idx="729">
                  <c:v>12.02857142857143</c:v>
                </c:pt>
                <c:pt idx="730">
                  <c:v>12.5</c:v>
                </c:pt>
                <c:pt idx="731">
                  <c:v>13.50909090909091</c:v>
                </c:pt>
                <c:pt idx="732">
                  <c:v>10.22727272727273</c:v>
                </c:pt>
                <c:pt idx="733">
                  <c:v>15.57661290322581</c:v>
                </c:pt>
                <c:pt idx="734">
                  <c:v>14.51792828685259</c:v>
                </c:pt>
                <c:pt idx="735">
                  <c:v>12.27626459143969</c:v>
                </c:pt>
                <c:pt idx="736">
                  <c:v>17.10505836575875</c:v>
                </c:pt>
                <c:pt idx="737">
                  <c:v>15.88888888888889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60344"/>
        <c:axId val="-2138752424"/>
      </c:scatterChart>
      <c:valAx>
        <c:axId val="-2138760344"/>
        <c:scaling>
          <c:orientation val="minMax"/>
          <c:max val="42300.0"/>
          <c:min val="41897.0"/>
        </c:scaling>
        <c:delete val="0"/>
        <c:axPos val="b"/>
        <c:numFmt formatCode="ddd\ \ \ \ dd/mmm/yy" sourceLinked="1"/>
        <c:majorTickMark val="out"/>
        <c:minorTickMark val="none"/>
        <c:tickLblPos val="nextTo"/>
        <c:txPr>
          <a:bodyPr rot="-4500000" vert="horz"/>
          <a:lstStyle/>
          <a:p>
            <a:pPr>
              <a:defRPr/>
            </a:pPr>
            <a:endParaRPr lang="en-US"/>
          </a:p>
        </c:txPr>
        <c:crossAx val="-2138752424"/>
        <c:crosses val="autoZero"/>
        <c:crossBetween val="midCat"/>
        <c:majorUnit val="7.0"/>
      </c:valAx>
      <c:valAx>
        <c:axId val="-21387524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38760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Engagement!#REF!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xVal>
            <c:numRef>
              <c:f>Engagement!$E$3:$E$371</c:f>
              <c:numCache>
                <c:formatCode>General</c:formatCode>
                <c:ptCount val="369"/>
                <c:pt idx="0">
                  <c:v>175.0</c:v>
                </c:pt>
                <c:pt idx="1">
                  <c:v>170.0</c:v>
                </c:pt>
                <c:pt idx="2">
                  <c:v>206.0</c:v>
                </c:pt>
                <c:pt idx="3">
                  <c:v>130.0</c:v>
                </c:pt>
                <c:pt idx="4">
                  <c:v>88.0</c:v>
                </c:pt>
                <c:pt idx="5">
                  <c:v>93.0</c:v>
                </c:pt>
                <c:pt idx="6">
                  <c:v>181.0</c:v>
                </c:pt>
                <c:pt idx="7">
                  <c:v>161.0</c:v>
                </c:pt>
                <c:pt idx="8">
                  <c:v>152.0</c:v>
                </c:pt>
                <c:pt idx="9">
                  <c:v>182.0</c:v>
                </c:pt>
                <c:pt idx="10">
                  <c:v>122.0</c:v>
                </c:pt>
                <c:pt idx="11">
                  <c:v>115.0</c:v>
                </c:pt>
                <c:pt idx="12">
                  <c:v>121.0</c:v>
                </c:pt>
                <c:pt idx="13">
                  <c:v>177.0</c:v>
                </c:pt>
                <c:pt idx="14">
                  <c:v>207.0</c:v>
                </c:pt>
                <c:pt idx="15">
                  <c:v>185.0</c:v>
                </c:pt>
                <c:pt idx="16">
                  <c:v>168.0</c:v>
                </c:pt>
                <c:pt idx="17">
                  <c:v>145.0</c:v>
                </c:pt>
                <c:pt idx="18">
                  <c:v>91.0</c:v>
                </c:pt>
                <c:pt idx="19">
                  <c:v>98.0</c:v>
                </c:pt>
                <c:pt idx="20">
                  <c:v>151.0</c:v>
                </c:pt>
                <c:pt idx="21">
                  <c:v>156.0</c:v>
                </c:pt>
                <c:pt idx="22">
                  <c:v>171.0</c:v>
                </c:pt>
                <c:pt idx="23">
                  <c:v>197.0</c:v>
                </c:pt>
                <c:pt idx="24">
                  <c:v>126.0</c:v>
                </c:pt>
                <c:pt idx="25">
                  <c:v>89.0</c:v>
                </c:pt>
                <c:pt idx="26">
                  <c:v>143.0</c:v>
                </c:pt>
                <c:pt idx="27">
                  <c:v>196.0</c:v>
                </c:pt>
                <c:pt idx="28">
                  <c:v>180.0</c:v>
                </c:pt>
                <c:pt idx="29">
                  <c:v>172.0</c:v>
                </c:pt>
                <c:pt idx="30">
                  <c:v>160.0</c:v>
                </c:pt>
                <c:pt idx="31">
                  <c:v>121.0</c:v>
                </c:pt>
                <c:pt idx="32">
                  <c:v>80.0</c:v>
                </c:pt>
                <c:pt idx="33">
                  <c:v>109.0</c:v>
                </c:pt>
                <c:pt idx="34">
                  <c:v>189.0</c:v>
                </c:pt>
                <c:pt idx="35">
                  <c:v>181.0</c:v>
                </c:pt>
                <c:pt idx="36">
                  <c:v>177.0</c:v>
                </c:pt>
                <c:pt idx="37">
                  <c:v>170.0</c:v>
                </c:pt>
                <c:pt idx="38">
                  <c:v>137.0</c:v>
                </c:pt>
                <c:pt idx="39">
                  <c:v>62.0</c:v>
                </c:pt>
                <c:pt idx="40">
                  <c:v>138.0</c:v>
                </c:pt>
                <c:pt idx="41">
                  <c:v>162.0</c:v>
                </c:pt>
                <c:pt idx="42">
                  <c:v>158.0</c:v>
                </c:pt>
                <c:pt idx="43">
                  <c:v>141.0</c:v>
                </c:pt>
                <c:pt idx="44">
                  <c:v>166.0</c:v>
                </c:pt>
                <c:pt idx="45">
                  <c:v>121.0</c:v>
                </c:pt>
                <c:pt idx="46">
                  <c:v>69.0</c:v>
                </c:pt>
                <c:pt idx="47">
                  <c:v>141.0</c:v>
                </c:pt>
                <c:pt idx="48">
                  <c:v>193.0</c:v>
                </c:pt>
                <c:pt idx="49">
                  <c:v>167.0</c:v>
                </c:pt>
                <c:pt idx="50">
                  <c:v>166.0</c:v>
                </c:pt>
                <c:pt idx="51">
                  <c:v>161.0</c:v>
                </c:pt>
                <c:pt idx="52">
                  <c:v>132.0</c:v>
                </c:pt>
                <c:pt idx="53">
                  <c:v>80.0</c:v>
                </c:pt>
                <c:pt idx="54">
                  <c:v>119.0</c:v>
                </c:pt>
                <c:pt idx="55">
                  <c:v>164.0</c:v>
                </c:pt>
                <c:pt idx="56">
                  <c:v>173.0</c:v>
                </c:pt>
                <c:pt idx="57">
                  <c:v>169.0</c:v>
                </c:pt>
                <c:pt idx="58">
                  <c:v>170.0</c:v>
                </c:pt>
                <c:pt idx="59">
                  <c:v>124.0</c:v>
                </c:pt>
                <c:pt idx="60">
                  <c:v>75.0</c:v>
                </c:pt>
                <c:pt idx="61">
                  <c:v>145.0</c:v>
                </c:pt>
                <c:pt idx="62">
                  <c:v>160.0</c:v>
                </c:pt>
                <c:pt idx="63">
                  <c:v>166.0</c:v>
                </c:pt>
                <c:pt idx="64">
                  <c:v>180.0</c:v>
                </c:pt>
                <c:pt idx="65">
                  <c:v>157.0</c:v>
                </c:pt>
                <c:pt idx="66">
                  <c:v>126.0</c:v>
                </c:pt>
                <c:pt idx="67">
                  <c:v>73.0</c:v>
                </c:pt>
                <c:pt idx="68">
                  <c:v>130.0</c:v>
                </c:pt>
                <c:pt idx="69">
                  <c:v>166.0</c:v>
                </c:pt>
                <c:pt idx="70">
                  <c:v>156.0</c:v>
                </c:pt>
                <c:pt idx="71">
                  <c:v>154.0</c:v>
                </c:pt>
                <c:pt idx="72">
                  <c:v>159.0</c:v>
                </c:pt>
                <c:pt idx="73">
                  <c:v>132.0</c:v>
                </c:pt>
                <c:pt idx="74">
                  <c:v>82.0</c:v>
                </c:pt>
                <c:pt idx="75">
                  <c:v>129.0</c:v>
                </c:pt>
                <c:pt idx="76">
                  <c:v>160.0</c:v>
                </c:pt>
                <c:pt idx="77">
                  <c:v>171.0</c:v>
                </c:pt>
                <c:pt idx="78">
                  <c:v>158.0</c:v>
                </c:pt>
                <c:pt idx="79">
                  <c:v>133.0</c:v>
                </c:pt>
                <c:pt idx="80">
                  <c:v>113.0</c:v>
                </c:pt>
                <c:pt idx="81">
                  <c:v>75.0</c:v>
                </c:pt>
                <c:pt idx="82">
                  <c:v>116.0</c:v>
                </c:pt>
                <c:pt idx="83">
                  <c:v>197.0</c:v>
                </c:pt>
                <c:pt idx="84">
                  <c:v>154.0</c:v>
                </c:pt>
                <c:pt idx="85">
                  <c:v>141.0</c:v>
                </c:pt>
                <c:pt idx="86">
                  <c:v>153.0</c:v>
                </c:pt>
                <c:pt idx="87">
                  <c:v>104.0</c:v>
                </c:pt>
                <c:pt idx="88">
                  <c:v>60.0</c:v>
                </c:pt>
                <c:pt idx="89">
                  <c:v>120.0</c:v>
                </c:pt>
                <c:pt idx="90">
                  <c:v>146.0</c:v>
                </c:pt>
                <c:pt idx="91">
                  <c:v>125.0</c:v>
                </c:pt>
                <c:pt idx="92">
                  <c:v>165.0</c:v>
                </c:pt>
                <c:pt idx="93">
                  <c:v>153.0</c:v>
                </c:pt>
                <c:pt idx="94">
                  <c:v>83.0</c:v>
                </c:pt>
                <c:pt idx="95">
                  <c:v>74.0</c:v>
                </c:pt>
                <c:pt idx="96">
                  <c:v>108.0</c:v>
                </c:pt>
                <c:pt idx="97">
                  <c:v>166.0</c:v>
                </c:pt>
                <c:pt idx="98">
                  <c:v>136.0</c:v>
                </c:pt>
                <c:pt idx="99">
                  <c:v>88.0</c:v>
                </c:pt>
                <c:pt idx="100">
                  <c:v>98.0</c:v>
                </c:pt>
                <c:pt idx="101">
                  <c:v>76.0</c:v>
                </c:pt>
                <c:pt idx="102">
                  <c:v>63.0</c:v>
                </c:pt>
                <c:pt idx="103">
                  <c:v>85.0</c:v>
                </c:pt>
                <c:pt idx="104">
                  <c:v>100.0</c:v>
                </c:pt>
                <c:pt idx="105">
                  <c:v>106.0</c:v>
                </c:pt>
                <c:pt idx="106">
                  <c:v>94.0</c:v>
                </c:pt>
                <c:pt idx="107">
                  <c:v>80.0</c:v>
                </c:pt>
                <c:pt idx="108">
                  <c:v>66.0</c:v>
                </c:pt>
                <c:pt idx="109">
                  <c:v>62.0</c:v>
                </c:pt>
                <c:pt idx="110">
                  <c:v>102.0</c:v>
                </c:pt>
                <c:pt idx="111">
                  <c:v>135.0</c:v>
                </c:pt>
                <c:pt idx="112">
                  <c:v>129.0</c:v>
                </c:pt>
                <c:pt idx="113">
                  <c:v>149.0</c:v>
                </c:pt>
                <c:pt idx="114">
                  <c:v>135.0</c:v>
                </c:pt>
                <c:pt idx="115">
                  <c:v>99.0</c:v>
                </c:pt>
                <c:pt idx="116">
                  <c:v>93.0</c:v>
                </c:pt>
                <c:pt idx="117">
                  <c:v>131.0</c:v>
                </c:pt>
                <c:pt idx="118">
                  <c:v>162.0</c:v>
                </c:pt>
                <c:pt idx="119">
                  <c:v>126.0</c:v>
                </c:pt>
                <c:pt idx="120">
                  <c:v>114.0</c:v>
                </c:pt>
                <c:pt idx="121">
                  <c:v>134.0</c:v>
                </c:pt>
                <c:pt idx="122">
                  <c:v>105.0</c:v>
                </c:pt>
                <c:pt idx="123">
                  <c:v>74.0</c:v>
                </c:pt>
                <c:pt idx="124">
                  <c:v>121.0</c:v>
                </c:pt>
                <c:pt idx="125">
                  <c:v>121.0</c:v>
                </c:pt>
                <c:pt idx="126">
                  <c:v>149.0</c:v>
                </c:pt>
                <c:pt idx="127">
                  <c:v>145.0</c:v>
                </c:pt>
                <c:pt idx="128">
                  <c:v>169.0</c:v>
                </c:pt>
                <c:pt idx="129">
                  <c:v>105.0</c:v>
                </c:pt>
                <c:pt idx="130">
                  <c:v>64.0</c:v>
                </c:pt>
                <c:pt idx="131">
                  <c:v>126.0</c:v>
                </c:pt>
                <c:pt idx="132">
                  <c:v>160.0</c:v>
                </c:pt>
                <c:pt idx="133">
                  <c:v>150.0</c:v>
                </c:pt>
                <c:pt idx="134">
                  <c:v>158.0</c:v>
                </c:pt>
                <c:pt idx="135">
                  <c:v>148.0</c:v>
                </c:pt>
                <c:pt idx="136">
                  <c:v>112.0</c:v>
                </c:pt>
                <c:pt idx="137">
                  <c:v>71.0</c:v>
                </c:pt>
                <c:pt idx="138">
                  <c:v>118.0</c:v>
                </c:pt>
                <c:pt idx="139">
                  <c:v>170.0</c:v>
                </c:pt>
                <c:pt idx="140">
                  <c:v>142.0</c:v>
                </c:pt>
                <c:pt idx="141">
                  <c:v>149.0</c:v>
                </c:pt>
                <c:pt idx="142">
                  <c:v>155.0</c:v>
                </c:pt>
                <c:pt idx="143">
                  <c:v>120.0</c:v>
                </c:pt>
                <c:pt idx="144">
                  <c:v>71.0</c:v>
                </c:pt>
                <c:pt idx="145">
                  <c:v>103.0</c:v>
                </c:pt>
                <c:pt idx="146">
                  <c:v>171.0</c:v>
                </c:pt>
                <c:pt idx="147">
                  <c:v>140.0</c:v>
                </c:pt>
                <c:pt idx="148">
                  <c:v>149.0</c:v>
                </c:pt>
                <c:pt idx="149">
                  <c:v>165.0</c:v>
                </c:pt>
                <c:pt idx="150">
                  <c:v>107.0</c:v>
                </c:pt>
                <c:pt idx="151">
                  <c:v>70.0</c:v>
                </c:pt>
                <c:pt idx="152">
                  <c:v>105.0</c:v>
                </c:pt>
                <c:pt idx="153">
                  <c:v>149.0</c:v>
                </c:pt>
                <c:pt idx="154">
                  <c:v>150.0</c:v>
                </c:pt>
                <c:pt idx="155">
                  <c:v>175.0</c:v>
                </c:pt>
                <c:pt idx="156">
                  <c:v>149.0</c:v>
                </c:pt>
                <c:pt idx="157">
                  <c:v>100.0</c:v>
                </c:pt>
                <c:pt idx="158">
                  <c:v>74.0</c:v>
                </c:pt>
                <c:pt idx="159">
                  <c:v>110.0</c:v>
                </c:pt>
                <c:pt idx="160">
                  <c:v>182.0</c:v>
                </c:pt>
                <c:pt idx="161">
                  <c:v>146.0</c:v>
                </c:pt>
                <c:pt idx="162">
                  <c:v>170.0</c:v>
                </c:pt>
                <c:pt idx="163">
                  <c:v>153.0</c:v>
                </c:pt>
                <c:pt idx="164">
                  <c:v>107.0</c:v>
                </c:pt>
                <c:pt idx="165">
                  <c:v>84.0</c:v>
                </c:pt>
                <c:pt idx="166">
                  <c:v>119.0</c:v>
                </c:pt>
                <c:pt idx="167">
                  <c:v>159.0</c:v>
                </c:pt>
                <c:pt idx="168">
                  <c:v>168.0</c:v>
                </c:pt>
                <c:pt idx="169">
                  <c:v>138.0</c:v>
                </c:pt>
                <c:pt idx="170">
                  <c:v>117.0</c:v>
                </c:pt>
                <c:pt idx="171">
                  <c:v>99.0</c:v>
                </c:pt>
                <c:pt idx="172">
                  <c:v>91.0</c:v>
                </c:pt>
                <c:pt idx="173">
                  <c:v>109.0</c:v>
                </c:pt>
                <c:pt idx="174">
                  <c:v>161.0</c:v>
                </c:pt>
                <c:pt idx="175">
                  <c:v>180.0</c:v>
                </c:pt>
                <c:pt idx="176">
                  <c:v>180.0</c:v>
                </c:pt>
                <c:pt idx="177">
                  <c:v>155.0</c:v>
                </c:pt>
                <c:pt idx="178">
                  <c:v>102.0</c:v>
                </c:pt>
                <c:pt idx="179">
                  <c:v>89.0</c:v>
                </c:pt>
                <c:pt idx="180">
                  <c:v>129.0</c:v>
                </c:pt>
                <c:pt idx="181">
                  <c:v>165.0</c:v>
                </c:pt>
                <c:pt idx="182">
                  <c:v>163.0</c:v>
                </c:pt>
                <c:pt idx="183">
                  <c:v>140.0</c:v>
                </c:pt>
                <c:pt idx="184">
                  <c:v>150.0</c:v>
                </c:pt>
                <c:pt idx="185">
                  <c:v>100.0</c:v>
                </c:pt>
                <c:pt idx="186">
                  <c:v>65.0</c:v>
                </c:pt>
                <c:pt idx="187">
                  <c:v>118.0</c:v>
                </c:pt>
                <c:pt idx="188">
                  <c:v>180.0</c:v>
                </c:pt>
                <c:pt idx="189">
                  <c:v>174.0</c:v>
                </c:pt>
                <c:pt idx="190">
                  <c:v>155.0</c:v>
                </c:pt>
                <c:pt idx="191">
                  <c:v>152.0</c:v>
                </c:pt>
                <c:pt idx="192">
                  <c:v>88.0</c:v>
                </c:pt>
                <c:pt idx="193">
                  <c:v>66.0</c:v>
                </c:pt>
                <c:pt idx="194">
                  <c:v>107.0</c:v>
                </c:pt>
                <c:pt idx="195">
                  <c:v>160.0</c:v>
                </c:pt>
                <c:pt idx="196">
                  <c:v>147.0</c:v>
                </c:pt>
                <c:pt idx="197">
                  <c:v>155.0</c:v>
                </c:pt>
                <c:pt idx="198">
                  <c:v>123.0</c:v>
                </c:pt>
                <c:pt idx="199">
                  <c:v>101.0</c:v>
                </c:pt>
                <c:pt idx="200">
                  <c:v>53.0</c:v>
                </c:pt>
                <c:pt idx="201">
                  <c:v>91.0</c:v>
                </c:pt>
                <c:pt idx="202">
                  <c:v>123.0</c:v>
                </c:pt>
                <c:pt idx="203">
                  <c:v>146.0</c:v>
                </c:pt>
                <c:pt idx="204">
                  <c:v>163.0</c:v>
                </c:pt>
                <c:pt idx="205">
                  <c:v>178.0</c:v>
                </c:pt>
                <c:pt idx="206">
                  <c:v>107.0</c:v>
                </c:pt>
                <c:pt idx="207">
                  <c:v>65.0</c:v>
                </c:pt>
                <c:pt idx="208">
                  <c:v>120.0</c:v>
                </c:pt>
                <c:pt idx="209">
                  <c:v>162.0</c:v>
                </c:pt>
                <c:pt idx="210">
                  <c:v>145.0</c:v>
                </c:pt>
                <c:pt idx="211">
                  <c:v>165.0</c:v>
                </c:pt>
                <c:pt idx="212">
                  <c:v>157.0</c:v>
                </c:pt>
                <c:pt idx="213">
                  <c:v>111.0</c:v>
                </c:pt>
                <c:pt idx="214">
                  <c:v>81.0</c:v>
                </c:pt>
                <c:pt idx="215">
                  <c:v>134.0</c:v>
                </c:pt>
                <c:pt idx="216">
                  <c:v>160.0</c:v>
                </c:pt>
                <c:pt idx="217">
                  <c:v>163.0</c:v>
                </c:pt>
                <c:pt idx="218">
                  <c:v>160.0</c:v>
                </c:pt>
                <c:pt idx="219">
                  <c:v>135.0</c:v>
                </c:pt>
                <c:pt idx="220">
                  <c:v>89.0</c:v>
                </c:pt>
                <c:pt idx="221">
                  <c:v>74.0</c:v>
                </c:pt>
                <c:pt idx="222">
                  <c:v>96.0</c:v>
                </c:pt>
                <c:pt idx="223">
                  <c:v>148.0</c:v>
                </c:pt>
                <c:pt idx="224">
                  <c:v>134.0</c:v>
                </c:pt>
                <c:pt idx="225">
                  <c:v>156.0</c:v>
                </c:pt>
                <c:pt idx="226">
                  <c:v>113.0</c:v>
                </c:pt>
                <c:pt idx="227">
                  <c:v>61.0</c:v>
                </c:pt>
                <c:pt idx="228">
                  <c:v>65.0</c:v>
                </c:pt>
                <c:pt idx="229">
                  <c:v>102.0</c:v>
                </c:pt>
                <c:pt idx="230">
                  <c:v>113.0</c:v>
                </c:pt>
                <c:pt idx="231">
                  <c:v>145.0</c:v>
                </c:pt>
                <c:pt idx="232">
                  <c:v>151.0</c:v>
                </c:pt>
                <c:pt idx="233">
                  <c:v>140.0</c:v>
                </c:pt>
                <c:pt idx="234">
                  <c:v>85.0</c:v>
                </c:pt>
                <c:pt idx="235">
                  <c:v>99.0</c:v>
                </c:pt>
                <c:pt idx="236">
                  <c:v>114.0</c:v>
                </c:pt>
                <c:pt idx="237">
                  <c:v>143.0</c:v>
                </c:pt>
                <c:pt idx="238">
                  <c:v>134.0</c:v>
                </c:pt>
                <c:pt idx="239">
                  <c:v>142.0</c:v>
                </c:pt>
                <c:pt idx="240">
                  <c:v>163.0</c:v>
                </c:pt>
                <c:pt idx="241">
                  <c:v>108.0</c:v>
                </c:pt>
                <c:pt idx="242">
                  <c:v>85.0</c:v>
                </c:pt>
                <c:pt idx="243">
                  <c:v>116.0</c:v>
                </c:pt>
                <c:pt idx="244">
                  <c:v>153.0</c:v>
                </c:pt>
                <c:pt idx="245">
                  <c:v>167.0</c:v>
                </c:pt>
                <c:pt idx="246">
                  <c:v>151.0</c:v>
                </c:pt>
                <c:pt idx="247">
                  <c:v>141.0</c:v>
                </c:pt>
                <c:pt idx="248">
                  <c:v>107.0</c:v>
                </c:pt>
                <c:pt idx="249">
                  <c:v>84.0</c:v>
                </c:pt>
                <c:pt idx="250">
                  <c:v>105.0</c:v>
                </c:pt>
                <c:pt idx="251">
                  <c:v>135.0</c:v>
                </c:pt>
                <c:pt idx="252">
                  <c:v>137.0</c:v>
                </c:pt>
                <c:pt idx="253">
                  <c:v>149.0</c:v>
                </c:pt>
                <c:pt idx="254">
                  <c:v>149.0</c:v>
                </c:pt>
                <c:pt idx="255">
                  <c:v>114.0</c:v>
                </c:pt>
                <c:pt idx="256">
                  <c:v>81.0</c:v>
                </c:pt>
                <c:pt idx="257">
                  <c:v>106.0</c:v>
                </c:pt>
                <c:pt idx="258">
                  <c:v>175.0</c:v>
                </c:pt>
                <c:pt idx="259">
                  <c:v>168.0</c:v>
                </c:pt>
                <c:pt idx="260">
                  <c:v>150.0</c:v>
                </c:pt>
                <c:pt idx="261">
                  <c:v>178.0</c:v>
                </c:pt>
                <c:pt idx="262">
                  <c:v>139.0</c:v>
                </c:pt>
                <c:pt idx="263">
                  <c:v>93.0</c:v>
                </c:pt>
                <c:pt idx="264">
                  <c:v>115.0</c:v>
                </c:pt>
                <c:pt idx="265">
                  <c:v>190.0</c:v>
                </c:pt>
                <c:pt idx="266">
                  <c:v>190.0</c:v>
                </c:pt>
                <c:pt idx="267">
                  <c:v>191.0</c:v>
                </c:pt>
                <c:pt idx="268">
                  <c:v>178.0</c:v>
                </c:pt>
                <c:pt idx="269">
                  <c:v>147.0</c:v>
                </c:pt>
                <c:pt idx="270">
                  <c:v>98.0</c:v>
                </c:pt>
                <c:pt idx="271">
                  <c:v>156.0</c:v>
                </c:pt>
                <c:pt idx="272">
                  <c:v>205.0</c:v>
                </c:pt>
                <c:pt idx="273">
                  <c:v>200.0</c:v>
                </c:pt>
                <c:pt idx="274">
                  <c:v>196.0</c:v>
                </c:pt>
                <c:pt idx="275">
                  <c:v>189.0</c:v>
                </c:pt>
                <c:pt idx="276">
                  <c:v>156.0</c:v>
                </c:pt>
                <c:pt idx="277">
                  <c:v>83.0</c:v>
                </c:pt>
                <c:pt idx="278">
                  <c:v>177.0</c:v>
                </c:pt>
                <c:pt idx="279">
                  <c:v>252.0</c:v>
                </c:pt>
                <c:pt idx="280">
                  <c:v>225.0</c:v>
                </c:pt>
                <c:pt idx="281">
                  <c:v>229.0</c:v>
                </c:pt>
                <c:pt idx="282">
                  <c:v>230.0</c:v>
                </c:pt>
                <c:pt idx="283">
                  <c:v>180.0</c:v>
                </c:pt>
                <c:pt idx="284">
                  <c:v>137.0</c:v>
                </c:pt>
                <c:pt idx="285">
                  <c:v>202.0</c:v>
                </c:pt>
                <c:pt idx="286">
                  <c:v>243.0</c:v>
                </c:pt>
                <c:pt idx="287">
                  <c:v>207.0</c:v>
                </c:pt>
                <c:pt idx="288">
                  <c:v>231.0</c:v>
                </c:pt>
                <c:pt idx="289">
                  <c:v>212.0</c:v>
                </c:pt>
                <c:pt idx="290">
                  <c:v>191.0</c:v>
                </c:pt>
                <c:pt idx="291">
                  <c:v>110.0</c:v>
                </c:pt>
                <c:pt idx="292">
                  <c:v>228.0</c:v>
                </c:pt>
                <c:pt idx="293">
                  <c:v>251.0</c:v>
                </c:pt>
                <c:pt idx="294">
                  <c:v>233.0</c:v>
                </c:pt>
                <c:pt idx="295">
                  <c:v>262.0</c:v>
                </c:pt>
                <c:pt idx="296">
                  <c:v>258.0</c:v>
                </c:pt>
                <c:pt idx="297">
                  <c:v>191.0</c:v>
                </c:pt>
                <c:pt idx="298">
                  <c:v>121.0</c:v>
                </c:pt>
                <c:pt idx="299">
                  <c:v>228.0</c:v>
                </c:pt>
                <c:pt idx="300">
                  <c:v>252.0</c:v>
                </c:pt>
                <c:pt idx="301">
                  <c:v>246.0</c:v>
                </c:pt>
                <c:pt idx="302">
                  <c:v>233.0</c:v>
                </c:pt>
                <c:pt idx="303">
                  <c:v>234.0</c:v>
                </c:pt>
                <c:pt idx="304">
                  <c:v>140.0</c:v>
                </c:pt>
                <c:pt idx="305">
                  <c:v>123.0</c:v>
                </c:pt>
                <c:pt idx="306">
                  <c:v>198.0</c:v>
                </c:pt>
                <c:pt idx="307">
                  <c:v>203.0</c:v>
                </c:pt>
                <c:pt idx="308">
                  <c:v>240.0</c:v>
                </c:pt>
                <c:pt idx="309">
                  <c:v>246.0</c:v>
                </c:pt>
                <c:pt idx="310">
                  <c:v>244.0</c:v>
                </c:pt>
                <c:pt idx="311">
                  <c:v>161.0</c:v>
                </c:pt>
                <c:pt idx="312">
                  <c:v>115.0</c:v>
                </c:pt>
                <c:pt idx="313">
                  <c:v>239.0</c:v>
                </c:pt>
                <c:pt idx="314">
                  <c:v>232.0</c:v>
                </c:pt>
                <c:pt idx="315">
                  <c:v>236.0</c:v>
                </c:pt>
                <c:pt idx="316">
                  <c:v>254.0</c:v>
                </c:pt>
                <c:pt idx="317">
                  <c:v>236.0</c:v>
                </c:pt>
                <c:pt idx="318">
                  <c:v>194.0</c:v>
                </c:pt>
                <c:pt idx="319">
                  <c:v>112.0</c:v>
                </c:pt>
                <c:pt idx="320">
                  <c:v>200.0</c:v>
                </c:pt>
                <c:pt idx="321">
                  <c:v>226.0</c:v>
                </c:pt>
                <c:pt idx="322">
                  <c:v>241.0</c:v>
                </c:pt>
                <c:pt idx="323">
                  <c:v>229.0</c:v>
                </c:pt>
                <c:pt idx="324">
                  <c:v>214.0</c:v>
                </c:pt>
                <c:pt idx="325">
                  <c:v>161.0</c:v>
                </c:pt>
                <c:pt idx="326">
                  <c:v>126.0</c:v>
                </c:pt>
                <c:pt idx="327">
                  <c:v>229.0</c:v>
                </c:pt>
                <c:pt idx="328">
                  <c:v>244.0</c:v>
                </c:pt>
                <c:pt idx="329">
                  <c:v>240.0</c:v>
                </c:pt>
                <c:pt idx="330">
                  <c:v>246.0</c:v>
                </c:pt>
                <c:pt idx="331">
                  <c:v>235.0</c:v>
                </c:pt>
                <c:pt idx="332">
                  <c:v>176.0</c:v>
                </c:pt>
                <c:pt idx="333">
                  <c:v>147.0</c:v>
                </c:pt>
                <c:pt idx="334">
                  <c:v>223.0</c:v>
                </c:pt>
                <c:pt idx="335">
                  <c:v>260.0</c:v>
                </c:pt>
                <c:pt idx="336">
                  <c:v>258.0</c:v>
                </c:pt>
                <c:pt idx="337">
                  <c:v>256.0</c:v>
                </c:pt>
                <c:pt idx="338">
                  <c:v>264.0</c:v>
                </c:pt>
                <c:pt idx="339">
                  <c:v>138.0</c:v>
                </c:pt>
                <c:pt idx="340">
                  <c:v>141.0</c:v>
                </c:pt>
                <c:pt idx="341">
                  <c:v>241.0</c:v>
                </c:pt>
                <c:pt idx="342">
                  <c:v>243.0</c:v>
                </c:pt>
                <c:pt idx="343">
                  <c:v>250.0</c:v>
                </c:pt>
                <c:pt idx="344">
                  <c:v>232.0</c:v>
                </c:pt>
                <c:pt idx="345">
                  <c:v>252.0</c:v>
                </c:pt>
                <c:pt idx="346">
                  <c:v>186.0</c:v>
                </c:pt>
                <c:pt idx="347">
                  <c:v>126.0</c:v>
                </c:pt>
                <c:pt idx="348">
                  <c:v>234.0</c:v>
                </c:pt>
                <c:pt idx="349">
                  <c:v>248.0</c:v>
                </c:pt>
                <c:pt idx="350">
                  <c:v>248.0</c:v>
                </c:pt>
                <c:pt idx="351">
                  <c:v>243.0</c:v>
                </c:pt>
                <c:pt idx="352">
                  <c:v>218.0</c:v>
                </c:pt>
                <c:pt idx="353">
                  <c:v>127.0</c:v>
                </c:pt>
                <c:pt idx="354">
                  <c:v>130.0</c:v>
                </c:pt>
                <c:pt idx="355">
                  <c:v>227.0</c:v>
                </c:pt>
                <c:pt idx="356">
                  <c:v>229.0</c:v>
                </c:pt>
                <c:pt idx="357">
                  <c:v>256.0</c:v>
                </c:pt>
                <c:pt idx="358">
                  <c:v>229.0</c:v>
                </c:pt>
                <c:pt idx="359">
                  <c:v>198.0</c:v>
                </c:pt>
                <c:pt idx="360">
                  <c:v>163.0</c:v>
                </c:pt>
                <c:pt idx="361">
                  <c:v>133.0</c:v>
                </c:pt>
                <c:pt idx="362">
                  <c:v>200.0</c:v>
                </c:pt>
                <c:pt idx="363">
                  <c:v>240.0</c:v>
                </c:pt>
                <c:pt idx="364">
                  <c:v>229.0</c:v>
                </c:pt>
                <c:pt idx="365">
                  <c:v>232.0</c:v>
                </c:pt>
                <c:pt idx="366">
                  <c:v>214.0</c:v>
                </c:pt>
                <c:pt idx="367">
                  <c:v>149.0</c:v>
                </c:pt>
                <c:pt idx="368">
                  <c:v>139.0</c:v>
                </c:pt>
              </c:numCache>
            </c:numRef>
          </c:xVal>
          <c:yVal>
            <c:numRef>
              <c:f>Engagement!#REF!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72392"/>
        <c:axId val="-2131266904"/>
      </c:scatterChart>
      <c:valAx>
        <c:axId val="-213127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Articles / 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266904"/>
        <c:crosses val="autoZero"/>
        <c:crossBetween val="midCat"/>
      </c:valAx>
      <c:valAx>
        <c:axId val="-2131266904"/>
        <c:scaling>
          <c:orientation val="minMax"/>
          <c:min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</a:t>
                </a:r>
                <a:r>
                  <a:rPr lang="en-US"/>
                  <a:t>ages per Unique visitor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272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kUV</a:t>
            </a:r>
            <a:r>
              <a:rPr lang="en-US" baseline="0"/>
              <a:t> per 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Engagement!$C$3:$C$371</c:f>
              <c:numCache>
                <c:formatCode>#,##0</c:formatCode>
                <c:ptCount val="369"/>
                <c:pt idx="0">
                  <c:v>211.0</c:v>
                </c:pt>
                <c:pt idx="1">
                  <c:v>220.0</c:v>
                </c:pt>
                <c:pt idx="2">
                  <c:v>217.0</c:v>
                </c:pt>
                <c:pt idx="3">
                  <c:v>192.0</c:v>
                </c:pt>
                <c:pt idx="4">
                  <c:v>176.0</c:v>
                </c:pt>
                <c:pt idx="5">
                  <c:v>203.0</c:v>
                </c:pt>
                <c:pt idx="6">
                  <c:v>220.0</c:v>
                </c:pt>
                <c:pt idx="7">
                  <c:v>205.0</c:v>
                </c:pt>
                <c:pt idx="8">
                  <c:v>224.0</c:v>
                </c:pt>
                <c:pt idx="9">
                  <c:v>213.0</c:v>
                </c:pt>
                <c:pt idx="10">
                  <c:v>179.0</c:v>
                </c:pt>
                <c:pt idx="11">
                  <c:v>176.0</c:v>
                </c:pt>
                <c:pt idx="12">
                  <c:v>216.0</c:v>
                </c:pt>
                <c:pt idx="13">
                  <c:v>217.0</c:v>
                </c:pt>
                <c:pt idx="14">
                  <c:v>216.0</c:v>
                </c:pt>
                <c:pt idx="15">
                  <c:v>215.0</c:v>
                </c:pt>
                <c:pt idx="16">
                  <c:v>209.0</c:v>
                </c:pt>
                <c:pt idx="17">
                  <c:v>168.0</c:v>
                </c:pt>
                <c:pt idx="18">
                  <c:v>168.0</c:v>
                </c:pt>
                <c:pt idx="19">
                  <c:v>186.0</c:v>
                </c:pt>
                <c:pt idx="20">
                  <c:v>211.0</c:v>
                </c:pt>
                <c:pt idx="21">
                  <c:v>215.0</c:v>
                </c:pt>
                <c:pt idx="22">
                  <c:v>215.0</c:v>
                </c:pt>
                <c:pt idx="23">
                  <c:v>213.0</c:v>
                </c:pt>
                <c:pt idx="24">
                  <c:v>195.0</c:v>
                </c:pt>
                <c:pt idx="25">
                  <c:v>184.0</c:v>
                </c:pt>
                <c:pt idx="26">
                  <c:v>220.0</c:v>
                </c:pt>
                <c:pt idx="27">
                  <c:v>220.0</c:v>
                </c:pt>
                <c:pt idx="28">
                  <c:v>231.0</c:v>
                </c:pt>
                <c:pt idx="29">
                  <c:v>221.0</c:v>
                </c:pt>
                <c:pt idx="30">
                  <c:v>213.0</c:v>
                </c:pt>
                <c:pt idx="31">
                  <c:v>206.0</c:v>
                </c:pt>
                <c:pt idx="32">
                  <c:v>195.0</c:v>
                </c:pt>
                <c:pt idx="33">
                  <c:v>223.0</c:v>
                </c:pt>
                <c:pt idx="34">
                  <c:v>217.0</c:v>
                </c:pt>
                <c:pt idx="35">
                  <c:v>219.0</c:v>
                </c:pt>
                <c:pt idx="36">
                  <c:v>218.0</c:v>
                </c:pt>
                <c:pt idx="37">
                  <c:v>210.0</c:v>
                </c:pt>
                <c:pt idx="38">
                  <c:v>173.0</c:v>
                </c:pt>
                <c:pt idx="39">
                  <c:v>165.0</c:v>
                </c:pt>
                <c:pt idx="40">
                  <c:v>211.0</c:v>
                </c:pt>
                <c:pt idx="41">
                  <c:v>214.0</c:v>
                </c:pt>
                <c:pt idx="42">
                  <c:v>216.0</c:v>
                </c:pt>
                <c:pt idx="43">
                  <c:v>216.0</c:v>
                </c:pt>
                <c:pt idx="44">
                  <c:v>213.0</c:v>
                </c:pt>
                <c:pt idx="45">
                  <c:v>182.0</c:v>
                </c:pt>
                <c:pt idx="46">
                  <c:v>179.0</c:v>
                </c:pt>
                <c:pt idx="47">
                  <c:v>218.0</c:v>
                </c:pt>
                <c:pt idx="48">
                  <c:v>225.0</c:v>
                </c:pt>
                <c:pt idx="49">
                  <c:v>217.0</c:v>
                </c:pt>
                <c:pt idx="50">
                  <c:v>214.0</c:v>
                </c:pt>
                <c:pt idx="51">
                  <c:v>207.0</c:v>
                </c:pt>
                <c:pt idx="52">
                  <c:v>174.0</c:v>
                </c:pt>
                <c:pt idx="53">
                  <c:v>166.0</c:v>
                </c:pt>
                <c:pt idx="54">
                  <c:v>219.0</c:v>
                </c:pt>
                <c:pt idx="55">
                  <c:v>214.0</c:v>
                </c:pt>
                <c:pt idx="56">
                  <c:v>212.0</c:v>
                </c:pt>
                <c:pt idx="57">
                  <c:v>212.0</c:v>
                </c:pt>
                <c:pt idx="58">
                  <c:v>207.0</c:v>
                </c:pt>
                <c:pt idx="59">
                  <c:v>189.0</c:v>
                </c:pt>
                <c:pt idx="60">
                  <c:v>176.0</c:v>
                </c:pt>
                <c:pt idx="61">
                  <c:v>223.0</c:v>
                </c:pt>
                <c:pt idx="62">
                  <c:v>223.0</c:v>
                </c:pt>
                <c:pt idx="63">
                  <c:v>231.0</c:v>
                </c:pt>
                <c:pt idx="64">
                  <c:v>223.0</c:v>
                </c:pt>
                <c:pt idx="65">
                  <c:v>215.0</c:v>
                </c:pt>
                <c:pt idx="66">
                  <c:v>183.0</c:v>
                </c:pt>
                <c:pt idx="67">
                  <c:v>174.0</c:v>
                </c:pt>
                <c:pt idx="68">
                  <c:v>225.0</c:v>
                </c:pt>
                <c:pt idx="69">
                  <c:v>222.0</c:v>
                </c:pt>
                <c:pt idx="70">
                  <c:v>227.0</c:v>
                </c:pt>
                <c:pt idx="71">
                  <c:v>228.0</c:v>
                </c:pt>
                <c:pt idx="72">
                  <c:v>221.0</c:v>
                </c:pt>
                <c:pt idx="73">
                  <c:v>193.0</c:v>
                </c:pt>
                <c:pt idx="74">
                  <c:v>184.0</c:v>
                </c:pt>
                <c:pt idx="75">
                  <c:v>221.0</c:v>
                </c:pt>
                <c:pt idx="76">
                  <c:v>231.0</c:v>
                </c:pt>
                <c:pt idx="77">
                  <c:v>230.0</c:v>
                </c:pt>
                <c:pt idx="78">
                  <c:v>225.0</c:v>
                </c:pt>
                <c:pt idx="79">
                  <c:v>203.0</c:v>
                </c:pt>
                <c:pt idx="80">
                  <c:v>181.0</c:v>
                </c:pt>
                <c:pt idx="81">
                  <c:v>174.0</c:v>
                </c:pt>
                <c:pt idx="82">
                  <c:v>218.0</c:v>
                </c:pt>
                <c:pt idx="83">
                  <c:v>217.0</c:v>
                </c:pt>
                <c:pt idx="84">
                  <c:v>217.0</c:v>
                </c:pt>
                <c:pt idx="85">
                  <c:v>214.0</c:v>
                </c:pt>
                <c:pt idx="86">
                  <c:v>207.0</c:v>
                </c:pt>
                <c:pt idx="87">
                  <c:v>176.0</c:v>
                </c:pt>
                <c:pt idx="88">
                  <c:v>167.0</c:v>
                </c:pt>
                <c:pt idx="89">
                  <c:v>210.0</c:v>
                </c:pt>
                <c:pt idx="90">
                  <c:v>211.0</c:v>
                </c:pt>
                <c:pt idx="91">
                  <c:v>185.0</c:v>
                </c:pt>
                <c:pt idx="92">
                  <c:v>208.0</c:v>
                </c:pt>
                <c:pt idx="93">
                  <c:v>198.0</c:v>
                </c:pt>
                <c:pt idx="94">
                  <c:v>183.0</c:v>
                </c:pt>
                <c:pt idx="95">
                  <c:v>195.0</c:v>
                </c:pt>
                <c:pt idx="96">
                  <c:v>210.0</c:v>
                </c:pt>
                <c:pt idx="97">
                  <c:v>209.0</c:v>
                </c:pt>
                <c:pt idx="98">
                  <c:v>185.0</c:v>
                </c:pt>
                <c:pt idx="99">
                  <c:v>173.0</c:v>
                </c:pt>
                <c:pt idx="100">
                  <c:v>178.0</c:v>
                </c:pt>
                <c:pt idx="101">
                  <c:v>177.0</c:v>
                </c:pt>
                <c:pt idx="102">
                  <c:v>172.0</c:v>
                </c:pt>
                <c:pt idx="103">
                  <c:v>224.0</c:v>
                </c:pt>
                <c:pt idx="104">
                  <c:v>228.0</c:v>
                </c:pt>
                <c:pt idx="105">
                  <c:v>207.0</c:v>
                </c:pt>
                <c:pt idx="106">
                  <c:v>182.0</c:v>
                </c:pt>
                <c:pt idx="107">
                  <c:v>210.0</c:v>
                </c:pt>
                <c:pt idx="108">
                  <c:v>196.0</c:v>
                </c:pt>
                <c:pt idx="109">
                  <c:v>183.0</c:v>
                </c:pt>
                <c:pt idx="110">
                  <c:v>223.0</c:v>
                </c:pt>
                <c:pt idx="111">
                  <c:v>231.0</c:v>
                </c:pt>
                <c:pt idx="112">
                  <c:v>233.0</c:v>
                </c:pt>
                <c:pt idx="113">
                  <c:v>234.0</c:v>
                </c:pt>
                <c:pt idx="114">
                  <c:v>216.0</c:v>
                </c:pt>
                <c:pt idx="115">
                  <c:v>201.0</c:v>
                </c:pt>
                <c:pt idx="116">
                  <c:v>188.0</c:v>
                </c:pt>
                <c:pt idx="117">
                  <c:v>224.0</c:v>
                </c:pt>
                <c:pt idx="118">
                  <c:v>233.0</c:v>
                </c:pt>
                <c:pt idx="119">
                  <c:v>231.0</c:v>
                </c:pt>
                <c:pt idx="120">
                  <c:v>229.0</c:v>
                </c:pt>
                <c:pt idx="121">
                  <c:v>225.0</c:v>
                </c:pt>
                <c:pt idx="122">
                  <c:v>199.0</c:v>
                </c:pt>
                <c:pt idx="123">
                  <c:v>193.0</c:v>
                </c:pt>
                <c:pt idx="124">
                  <c:v>257.0</c:v>
                </c:pt>
                <c:pt idx="125">
                  <c:v>236.0</c:v>
                </c:pt>
                <c:pt idx="126">
                  <c:v>232.0</c:v>
                </c:pt>
                <c:pt idx="127">
                  <c:v>230.0</c:v>
                </c:pt>
                <c:pt idx="128">
                  <c:v>237.0</c:v>
                </c:pt>
                <c:pt idx="129">
                  <c:v>205.0</c:v>
                </c:pt>
                <c:pt idx="130">
                  <c:v>189.0</c:v>
                </c:pt>
                <c:pt idx="131">
                  <c:v>226.0</c:v>
                </c:pt>
                <c:pt idx="132">
                  <c:v>249.0</c:v>
                </c:pt>
                <c:pt idx="133">
                  <c:v>239.0</c:v>
                </c:pt>
                <c:pt idx="134">
                  <c:v>241.0</c:v>
                </c:pt>
                <c:pt idx="135">
                  <c:v>224.0</c:v>
                </c:pt>
                <c:pt idx="136">
                  <c:v>192.0</c:v>
                </c:pt>
                <c:pt idx="137">
                  <c:v>202.0</c:v>
                </c:pt>
                <c:pt idx="138">
                  <c:v>232.0</c:v>
                </c:pt>
                <c:pt idx="139">
                  <c:v>235.0</c:v>
                </c:pt>
                <c:pt idx="140">
                  <c:v>246.0</c:v>
                </c:pt>
                <c:pt idx="141">
                  <c:v>266.0</c:v>
                </c:pt>
                <c:pt idx="142">
                  <c:v>249.0</c:v>
                </c:pt>
                <c:pt idx="143">
                  <c:v>207.0</c:v>
                </c:pt>
                <c:pt idx="144">
                  <c:v>228.0</c:v>
                </c:pt>
                <c:pt idx="145">
                  <c:v>241.0</c:v>
                </c:pt>
                <c:pt idx="146">
                  <c:v>225.0</c:v>
                </c:pt>
                <c:pt idx="147">
                  <c:v>221.0</c:v>
                </c:pt>
                <c:pt idx="148">
                  <c:v>219.0</c:v>
                </c:pt>
                <c:pt idx="149">
                  <c:v>212.0</c:v>
                </c:pt>
                <c:pt idx="150">
                  <c:v>181.0</c:v>
                </c:pt>
                <c:pt idx="151">
                  <c:v>179.0</c:v>
                </c:pt>
                <c:pt idx="152">
                  <c:v>224.0</c:v>
                </c:pt>
                <c:pt idx="153">
                  <c:v>225.0</c:v>
                </c:pt>
                <c:pt idx="154">
                  <c:v>233.0</c:v>
                </c:pt>
                <c:pt idx="155">
                  <c:v>234.0</c:v>
                </c:pt>
                <c:pt idx="156">
                  <c:v>225.0</c:v>
                </c:pt>
                <c:pt idx="157">
                  <c:v>192.0</c:v>
                </c:pt>
                <c:pt idx="158">
                  <c:v>182.0</c:v>
                </c:pt>
                <c:pt idx="159">
                  <c:v>224.0</c:v>
                </c:pt>
                <c:pt idx="160">
                  <c:v>221.0</c:v>
                </c:pt>
                <c:pt idx="161">
                  <c:v>225.0</c:v>
                </c:pt>
                <c:pt idx="162">
                  <c:v>224.0</c:v>
                </c:pt>
                <c:pt idx="163">
                  <c:v>217.0</c:v>
                </c:pt>
                <c:pt idx="164">
                  <c:v>180.0</c:v>
                </c:pt>
                <c:pt idx="165">
                  <c:v>171.0</c:v>
                </c:pt>
                <c:pt idx="166">
                  <c:v>218.0</c:v>
                </c:pt>
                <c:pt idx="167">
                  <c:v>223.0</c:v>
                </c:pt>
                <c:pt idx="168">
                  <c:v>226.0</c:v>
                </c:pt>
                <c:pt idx="169">
                  <c:v>226.0</c:v>
                </c:pt>
                <c:pt idx="170">
                  <c:v>206.0</c:v>
                </c:pt>
                <c:pt idx="171">
                  <c:v>188.0</c:v>
                </c:pt>
                <c:pt idx="172">
                  <c:v>190.0</c:v>
                </c:pt>
                <c:pt idx="173">
                  <c:v>226.0</c:v>
                </c:pt>
                <c:pt idx="174">
                  <c:v>219.0</c:v>
                </c:pt>
                <c:pt idx="175">
                  <c:v>218.0</c:v>
                </c:pt>
                <c:pt idx="176">
                  <c:v>230.0</c:v>
                </c:pt>
                <c:pt idx="177">
                  <c:v>217.0</c:v>
                </c:pt>
                <c:pt idx="178">
                  <c:v>188.0</c:v>
                </c:pt>
                <c:pt idx="179">
                  <c:v>179.0</c:v>
                </c:pt>
                <c:pt idx="180">
                  <c:v>222.0</c:v>
                </c:pt>
                <c:pt idx="181">
                  <c:v>217.0</c:v>
                </c:pt>
                <c:pt idx="182">
                  <c:v>218.0</c:v>
                </c:pt>
                <c:pt idx="183">
                  <c:v>218.0</c:v>
                </c:pt>
                <c:pt idx="184">
                  <c:v>209.0</c:v>
                </c:pt>
                <c:pt idx="185">
                  <c:v>178.0</c:v>
                </c:pt>
                <c:pt idx="186">
                  <c:v>170.0</c:v>
                </c:pt>
                <c:pt idx="187">
                  <c:v>212.0</c:v>
                </c:pt>
                <c:pt idx="188">
                  <c:v>211.0</c:v>
                </c:pt>
                <c:pt idx="189">
                  <c:v>218.0</c:v>
                </c:pt>
                <c:pt idx="190">
                  <c:v>210.0</c:v>
                </c:pt>
                <c:pt idx="191">
                  <c:v>200.0</c:v>
                </c:pt>
                <c:pt idx="192">
                  <c:v>186.0</c:v>
                </c:pt>
                <c:pt idx="193">
                  <c:v>181.0</c:v>
                </c:pt>
                <c:pt idx="194">
                  <c:v>225.0</c:v>
                </c:pt>
                <c:pt idx="195">
                  <c:v>237.0</c:v>
                </c:pt>
                <c:pt idx="196">
                  <c:v>220.0</c:v>
                </c:pt>
                <c:pt idx="197">
                  <c:v>203.0</c:v>
                </c:pt>
                <c:pt idx="198">
                  <c:v>174.0</c:v>
                </c:pt>
                <c:pt idx="199">
                  <c:v>179.0</c:v>
                </c:pt>
                <c:pt idx="200">
                  <c:v>168.0</c:v>
                </c:pt>
                <c:pt idx="201">
                  <c:v>188.0</c:v>
                </c:pt>
                <c:pt idx="202">
                  <c:v>213.0</c:v>
                </c:pt>
                <c:pt idx="203">
                  <c:v>214.0</c:v>
                </c:pt>
                <c:pt idx="204">
                  <c:v>217.0</c:v>
                </c:pt>
                <c:pt idx="205">
                  <c:v>220.0</c:v>
                </c:pt>
                <c:pt idx="206">
                  <c:v>188.0</c:v>
                </c:pt>
                <c:pt idx="207">
                  <c:v>195.0</c:v>
                </c:pt>
                <c:pt idx="208">
                  <c:v>219.0</c:v>
                </c:pt>
                <c:pt idx="209">
                  <c:v>231.0</c:v>
                </c:pt>
                <c:pt idx="210">
                  <c:v>227.0</c:v>
                </c:pt>
                <c:pt idx="211">
                  <c:v>233.0</c:v>
                </c:pt>
                <c:pt idx="212">
                  <c:v>223.0</c:v>
                </c:pt>
                <c:pt idx="213">
                  <c:v>183.0</c:v>
                </c:pt>
                <c:pt idx="214">
                  <c:v>178.0</c:v>
                </c:pt>
                <c:pt idx="215">
                  <c:v>221.0</c:v>
                </c:pt>
                <c:pt idx="216">
                  <c:v>214.0</c:v>
                </c:pt>
                <c:pt idx="217">
                  <c:v>216.0</c:v>
                </c:pt>
                <c:pt idx="218">
                  <c:v>213.0</c:v>
                </c:pt>
                <c:pt idx="219">
                  <c:v>205.0</c:v>
                </c:pt>
                <c:pt idx="220">
                  <c:v>179.0</c:v>
                </c:pt>
                <c:pt idx="221">
                  <c:v>171.0</c:v>
                </c:pt>
                <c:pt idx="222">
                  <c:v>207.0</c:v>
                </c:pt>
                <c:pt idx="223">
                  <c:v>211.0</c:v>
                </c:pt>
                <c:pt idx="224">
                  <c:v>207.0</c:v>
                </c:pt>
                <c:pt idx="225">
                  <c:v>206.0</c:v>
                </c:pt>
                <c:pt idx="226">
                  <c:v>195.0</c:v>
                </c:pt>
                <c:pt idx="227">
                  <c:v>173.0</c:v>
                </c:pt>
                <c:pt idx="228">
                  <c:v>174.0</c:v>
                </c:pt>
                <c:pt idx="229">
                  <c:v>200.0</c:v>
                </c:pt>
                <c:pt idx="230">
                  <c:v>202.0</c:v>
                </c:pt>
                <c:pt idx="231">
                  <c:v>209.0</c:v>
                </c:pt>
                <c:pt idx="232">
                  <c:v>209.0</c:v>
                </c:pt>
                <c:pt idx="233">
                  <c:v>202.0</c:v>
                </c:pt>
                <c:pt idx="234">
                  <c:v>175.0</c:v>
                </c:pt>
                <c:pt idx="235">
                  <c:v>166.0</c:v>
                </c:pt>
                <c:pt idx="236">
                  <c:v>212.0</c:v>
                </c:pt>
                <c:pt idx="237">
                  <c:v>212.0</c:v>
                </c:pt>
                <c:pt idx="238">
                  <c:v>216.0</c:v>
                </c:pt>
                <c:pt idx="239">
                  <c:v>211.0</c:v>
                </c:pt>
                <c:pt idx="240">
                  <c:v>207.0</c:v>
                </c:pt>
                <c:pt idx="241">
                  <c:v>186.0</c:v>
                </c:pt>
                <c:pt idx="242">
                  <c:v>180.0</c:v>
                </c:pt>
                <c:pt idx="243">
                  <c:v>208.0</c:v>
                </c:pt>
                <c:pt idx="244">
                  <c:v>214.0</c:v>
                </c:pt>
                <c:pt idx="245">
                  <c:v>214.0</c:v>
                </c:pt>
                <c:pt idx="246">
                  <c:v>236.0</c:v>
                </c:pt>
                <c:pt idx="247">
                  <c:v>226.0</c:v>
                </c:pt>
                <c:pt idx="248">
                  <c:v>198.0</c:v>
                </c:pt>
                <c:pt idx="249">
                  <c:v>186.0</c:v>
                </c:pt>
                <c:pt idx="250">
                  <c:v>204.0</c:v>
                </c:pt>
                <c:pt idx="251">
                  <c:v>228.0</c:v>
                </c:pt>
                <c:pt idx="252">
                  <c:v>222.0</c:v>
                </c:pt>
                <c:pt idx="253">
                  <c:v>222.0</c:v>
                </c:pt>
                <c:pt idx="254">
                  <c:v>214.0</c:v>
                </c:pt>
                <c:pt idx="255">
                  <c:v>181.0</c:v>
                </c:pt>
                <c:pt idx="256">
                  <c:v>175.0</c:v>
                </c:pt>
                <c:pt idx="257">
                  <c:v>204.0</c:v>
                </c:pt>
                <c:pt idx="258">
                  <c:v>221.0</c:v>
                </c:pt>
                <c:pt idx="259">
                  <c:v>217.0</c:v>
                </c:pt>
                <c:pt idx="260">
                  <c:v>303.0</c:v>
                </c:pt>
                <c:pt idx="261">
                  <c:v>252.0</c:v>
                </c:pt>
                <c:pt idx="262">
                  <c:v>200.0</c:v>
                </c:pt>
                <c:pt idx="263">
                  <c:v>190.0</c:v>
                </c:pt>
                <c:pt idx="264">
                  <c:v>230.0</c:v>
                </c:pt>
                <c:pt idx="265">
                  <c:v>225.0</c:v>
                </c:pt>
                <c:pt idx="266">
                  <c:v>222.0</c:v>
                </c:pt>
                <c:pt idx="267">
                  <c:v>213.0</c:v>
                </c:pt>
                <c:pt idx="268">
                  <c:v>206.0</c:v>
                </c:pt>
                <c:pt idx="269">
                  <c:v>197.0</c:v>
                </c:pt>
                <c:pt idx="270">
                  <c:v>195.0</c:v>
                </c:pt>
                <c:pt idx="271">
                  <c:v>220.0</c:v>
                </c:pt>
                <c:pt idx="272">
                  <c:v>219.0</c:v>
                </c:pt>
                <c:pt idx="273">
                  <c:v>244.0</c:v>
                </c:pt>
                <c:pt idx="274">
                  <c:v>227.0</c:v>
                </c:pt>
                <c:pt idx="275">
                  <c:v>207.0</c:v>
                </c:pt>
                <c:pt idx="276">
                  <c:v>187.0</c:v>
                </c:pt>
                <c:pt idx="277">
                  <c:v>175.0</c:v>
                </c:pt>
                <c:pt idx="278">
                  <c:v>228.0</c:v>
                </c:pt>
                <c:pt idx="279">
                  <c:v>225.0</c:v>
                </c:pt>
                <c:pt idx="280">
                  <c:v>231.0</c:v>
                </c:pt>
                <c:pt idx="281">
                  <c:v>232.0</c:v>
                </c:pt>
                <c:pt idx="282">
                  <c:v>230.0</c:v>
                </c:pt>
                <c:pt idx="283">
                  <c:v>192.0</c:v>
                </c:pt>
                <c:pt idx="284">
                  <c:v>187.0</c:v>
                </c:pt>
                <c:pt idx="285">
                  <c:v>226.0</c:v>
                </c:pt>
                <c:pt idx="286">
                  <c:v>224.0</c:v>
                </c:pt>
                <c:pt idx="287">
                  <c:v>206.0</c:v>
                </c:pt>
                <c:pt idx="288">
                  <c:v>217.0</c:v>
                </c:pt>
                <c:pt idx="289">
                  <c:v>212.0</c:v>
                </c:pt>
                <c:pt idx="290">
                  <c:v>191.0</c:v>
                </c:pt>
                <c:pt idx="291">
                  <c:v>188.0</c:v>
                </c:pt>
                <c:pt idx="292">
                  <c:v>223.0</c:v>
                </c:pt>
                <c:pt idx="293">
                  <c:v>262.0</c:v>
                </c:pt>
                <c:pt idx="294">
                  <c:v>248.0</c:v>
                </c:pt>
                <c:pt idx="295">
                  <c:v>225.0</c:v>
                </c:pt>
                <c:pt idx="296">
                  <c:v>212.0</c:v>
                </c:pt>
                <c:pt idx="297">
                  <c:v>183.0</c:v>
                </c:pt>
                <c:pt idx="298">
                  <c:v>174.0</c:v>
                </c:pt>
                <c:pt idx="299">
                  <c:v>223.0</c:v>
                </c:pt>
                <c:pt idx="300">
                  <c:v>231.0</c:v>
                </c:pt>
                <c:pt idx="301">
                  <c:v>221.0</c:v>
                </c:pt>
                <c:pt idx="302">
                  <c:v>220.0</c:v>
                </c:pt>
                <c:pt idx="303">
                  <c:v>215.0</c:v>
                </c:pt>
                <c:pt idx="304">
                  <c:v>181.0</c:v>
                </c:pt>
                <c:pt idx="305">
                  <c:v>181.0</c:v>
                </c:pt>
                <c:pt idx="306">
                  <c:v>198.0</c:v>
                </c:pt>
                <c:pt idx="307">
                  <c:v>220.0</c:v>
                </c:pt>
                <c:pt idx="308">
                  <c:v>229.0</c:v>
                </c:pt>
                <c:pt idx="309">
                  <c:v>226.0</c:v>
                </c:pt>
                <c:pt idx="310">
                  <c:v>222.0</c:v>
                </c:pt>
                <c:pt idx="311">
                  <c:v>192.0</c:v>
                </c:pt>
                <c:pt idx="312">
                  <c:v>189.0</c:v>
                </c:pt>
                <c:pt idx="313">
                  <c:v>230.0</c:v>
                </c:pt>
                <c:pt idx="314">
                  <c:v>234.0</c:v>
                </c:pt>
                <c:pt idx="315">
                  <c:v>230.0</c:v>
                </c:pt>
                <c:pt idx="316">
                  <c:v>230.0</c:v>
                </c:pt>
                <c:pt idx="317">
                  <c:v>219.0</c:v>
                </c:pt>
                <c:pt idx="318">
                  <c:v>195.0</c:v>
                </c:pt>
                <c:pt idx="319">
                  <c:v>197.0</c:v>
                </c:pt>
                <c:pt idx="320">
                  <c:v>235.0</c:v>
                </c:pt>
                <c:pt idx="321">
                  <c:v>233.0</c:v>
                </c:pt>
                <c:pt idx="322">
                  <c:v>237.0</c:v>
                </c:pt>
                <c:pt idx="323">
                  <c:v>235.0</c:v>
                </c:pt>
                <c:pt idx="324">
                  <c:v>221.0</c:v>
                </c:pt>
                <c:pt idx="325">
                  <c:v>194.0</c:v>
                </c:pt>
                <c:pt idx="326">
                  <c:v>190.0</c:v>
                </c:pt>
                <c:pt idx="327">
                  <c:v>239.0</c:v>
                </c:pt>
                <c:pt idx="328">
                  <c:v>232.0</c:v>
                </c:pt>
                <c:pt idx="329">
                  <c:v>234.0</c:v>
                </c:pt>
                <c:pt idx="330">
                  <c:v>231.0</c:v>
                </c:pt>
                <c:pt idx="331">
                  <c:v>226.0</c:v>
                </c:pt>
                <c:pt idx="332">
                  <c:v>199.0</c:v>
                </c:pt>
                <c:pt idx="333">
                  <c:v>191.0</c:v>
                </c:pt>
                <c:pt idx="334">
                  <c:v>232.0</c:v>
                </c:pt>
                <c:pt idx="335">
                  <c:v>234.0</c:v>
                </c:pt>
                <c:pt idx="336">
                  <c:v>237.0</c:v>
                </c:pt>
                <c:pt idx="337">
                  <c:v>237.0</c:v>
                </c:pt>
                <c:pt idx="338">
                  <c:v>232.0</c:v>
                </c:pt>
                <c:pt idx="339">
                  <c:v>195.0</c:v>
                </c:pt>
                <c:pt idx="340">
                  <c:v>185.0</c:v>
                </c:pt>
                <c:pt idx="341">
                  <c:v>219.0</c:v>
                </c:pt>
                <c:pt idx="342">
                  <c:v>242.0</c:v>
                </c:pt>
                <c:pt idx="343">
                  <c:v>234.0</c:v>
                </c:pt>
                <c:pt idx="344">
                  <c:v>238.0</c:v>
                </c:pt>
                <c:pt idx="345">
                  <c:v>232.0</c:v>
                </c:pt>
                <c:pt idx="346">
                  <c:v>201.0</c:v>
                </c:pt>
                <c:pt idx="347">
                  <c:v>191.0</c:v>
                </c:pt>
                <c:pt idx="348">
                  <c:v>235.0</c:v>
                </c:pt>
                <c:pt idx="349">
                  <c:v>242.0</c:v>
                </c:pt>
                <c:pt idx="350">
                  <c:v>245.0</c:v>
                </c:pt>
                <c:pt idx="351">
                  <c:v>243.0</c:v>
                </c:pt>
                <c:pt idx="352">
                  <c:v>228.0</c:v>
                </c:pt>
                <c:pt idx="353">
                  <c:v>219.0</c:v>
                </c:pt>
                <c:pt idx="354">
                  <c:v>205.0</c:v>
                </c:pt>
                <c:pt idx="355">
                  <c:v>240.0</c:v>
                </c:pt>
                <c:pt idx="356">
                  <c:v>239.0</c:v>
                </c:pt>
                <c:pt idx="357">
                  <c:v>257.0</c:v>
                </c:pt>
                <c:pt idx="358">
                  <c:v>267.0</c:v>
                </c:pt>
                <c:pt idx="359">
                  <c:v>257.0</c:v>
                </c:pt>
                <c:pt idx="360">
                  <c:v>221.0</c:v>
                </c:pt>
                <c:pt idx="361">
                  <c:v>212.0</c:v>
                </c:pt>
                <c:pt idx="362">
                  <c:v>256.0</c:v>
                </c:pt>
                <c:pt idx="363">
                  <c:v>265.0</c:v>
                </c:pt>
                <c:pt idx="364">
                  <c:v>267.0</c:v>
                </c:pt>
                <c:pt idx="365">
                  <c:v>266.0</c:v>
                </c:pt>
                <c:pt idx="366">
                  <c:v>260.0</c:v>
                </c:pt>
                <c:pt idx="367">
                  <c:v>221.0</c:v>
                </c:pt>
                <c:pt idx="368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45400"/>
        <c:axId val="-2131142440"/>
      </c:scatterChart>
      <c:valAx>
        <c:axId val="-2131145400"/>
        <c:scaling>
          <c:orientation val="minMax"/>
          <c:max val="500.0"/>
          <c:min val="0.0"/>
        </c:scaling>
        <c:delete val="0"/>
        <c:axPos val="b"/>
        <c:majorTickMark val="out"/>
        <c:minorTickMark val="none"/>
        <c:tickLblPos val="nextTo"/>
        <c:crossAx val="-2131142440"/>
        <c:crosses val="autoZero"/>
        <c:crossBetween val="midCat"/>
      </c:valAx>
      <c:valAx>
        <c:axId val="-2131142440"/>
        <c:scaling>
          <c:orientation val="minMax"/>
          <c:min val="1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3114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Pages/Day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13959260527217"/>
          <c:y val="0.137022397891963"/>
          <c:w val="0.947734508729887"/>
          <c:h val="0.5522180033819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Engagement!$A$3:$A$801</c:f>
              <c:numCache>
                <c:formatCode>ddd\ \ \ \ dd/mmm/yy</c:formatCode>
                <c:ptCount val="799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  <c:pt idx="548">
                  <c:v>42447.0</c:v>
                </c:pt>
                <c:pt idx="549">
                  <c:v>42448.0</c:v>
                </c:pt>
                <c:pt idx="550">
                  <c:v>42449.0</c:v>
                </c:pt>
                <c:pt idx="551">
                  <c:v>42450.0</c:v>
                </c:pt>
                <c:pt idx="552">
                  <c:v>42451.0</c:v>
                </c:pt>
                <c:pt idx="553">
                  <c:v>42452.0</c:v>
                </c:pt>
                <c:pt idx="554">
                  <c:v>42453.0</c:v>
                </c:pt>
                <c:pt idx="555">
                  <c:v>42454.0</c:v>
                </c:pt>
                <c:pt idx="556">
                  <c:v>42455.0</c:v>
                </c:pt>
                <c:pt idx="557">
                  <c:v>42456.0</c:v>
                </c:pt>
                <c:pt idx="558">
                  <c:v>42457.0</c:v>
                </c:pt>
                <c:pt idx="559">
                  <c:v>42458.0</c:v>
                </c:pt>
                <c:pt idx="560">
                  <c:v>42459.0</c:v>
                </c:pt>
                <c:pt idx="561">
                  <c:v>42460.0</c:v>
                </c:pt>
                <c:pt idx="562">
                  <c:v>42461.0</c:v>
                </c:pt>
                <c:pt idx="563">
                  <c:v>42462.0</c:v>
                </c:pt>
                <c:pt idx="564">
                  <c:v>42463.0</c:v>
                </c:pt>
                <c:pt idx="565">
                  <c:v>42464.0</c:v>
                </c:pt>
                <c:pt idx="566">
                  <c:v>42465.0</c:v>
                </c:pt>
                <c:pt idx="567">
                  <c:v>42466.0</c:v>
                </c:pt>
                <c:pt idx="568">
                  <c:v>42467.0</c:v>
                </c:pt>
                <c:pt idx="569">
                  <c:v>42468.0</c:v>
                </c:pt>
                <c:pt idx="570">
                  <c:v>42469.0</c:v>
                </c:pt>
                <c:pt idx="571">
                  <c:v>42470.0</c:v>
                </c:pt>
                <c:pt idx="572">
                  <c:v>42471.0</c:v>
                </c:pt>
                <c:pt idx="573">
                  <c:v>42472.0</c:v>
                </c:pt>
                <c:pt idx="574">
                  <c:v>42473.0</c:v>
                </c:pt>
                <c:pt idx="575">
                  <c:v>42474.0</c:v>
                </c:pt>
                <c:pt idx="576">
                  <c:v>42475.0</c:v>
                </c:pt>
                <c:pt idx="577">
                  <c:v>42476.0</c:v>
                </c:pt>
                <c:pt idx="578">
                  <c:v>42477.0</c:v>
                </c:pt>
                <c:pt idx="579">
                  <c:v>42478.0</c:v>
                </c:pt>
                <c:pt idx="580">
                  <c:v>42479.0</c:v>
                </c:pt>
                <c:pt idx="581">
                  <c:v>42480.0</c:v>
                </c:pt>
                <c:pt idx="582">
                  <c:v>42481.0</c:v>
                </c:pt>
                <c:pt idx="583">
                  <c:v>42482.0</c:v>
                </c:pt>
                <c:pt idx="584">
                  <c:v>42483.0</c:v>
                </c:pt>
                <c:pt idx="585">
                  <c:v>42484.0</c:v>
                </c:pt>
                <c:pt idx="586">
                  <c:v>42485.0</c:v>
                </c:pt>
                <c:pt idx="587">
                  <c:v>42486.0</c:v>
                </c:pt>
                <c:pt idx="588">
                  <c:v>42487.0</c:v>
                </c:pt>
                <c:pt idx="589">
                  <c:v>42488.0</c:v>
                </c:pt>
                <c:pt idx="590">
                  <c:v>42489.0</c:v>
                </c:pt>
                <c:pt idx="591">
                  <c:v>42490.0</c:v>
                </c:pt>
                <c:pt idx="592">
                  <c:v>42491.0</c:v>
                </c:pt>
                <c:pt idx="593">
                  <c:v>42492.0</c:v>
                </c:pt>
                <c:pt idx="594">
                  <c:v>42493.0</c:v>
                </c:pt>
                <c:pt idx="595">
                  <c:v>42494.0</c:v>
                </c:pt>
                <c:pt idx="596">
                  <c:v>42495.0</c:v>
                </c:pt>
                <c:pt idx="597">
                  <c:v>42496.0</c:v>
                </c:pt>
                <c:pt idx="598">
                  <c:v>42497.0</c:v>
                </c:pt>
                <c:pt idx="599">
                  <c:v>42498.0</c:v>
                </c:pt>
                <c:pt idx="600">
                  <c:v>42499.0</c:v>
                </c:pt>
                <c:pt idx="601">
                  <c:v>42500.0</c:v>
                </c:pt>
                <c:pt idx="602">
                  <c:v>42501.0</c:v>
                </c:pt>
                <c:pt idx="603">
                  <c:v>42502.0</c:v>
                </c:pt>
                <c:pt idx="604">
                  <c:v>42503.0</c:v>
                </c:pt>
                <c:pt idx="605">
                  <c:v>42504.0</c:v>
                </c:pt>
                <c:pt idx="606">
                  <c:v>42505.0</c:v>
                </c:pt>
                <c:pt idx="607">
                  <c:v>42506.0</c:v>
                </c:pt>
                <c:pt idx="608">
                  <c:v>42507.0</c:v>
                </c:pt>
                <c:pt idx="609">
                  <c:v>42508.0</c:v>
                </c:pt>
                <c:pt idx="610">
                  <c:v>42509.0</c:v>
                </c:pt>
                <c:pt idx="611">
                  <c:v>42510.0</c:v>
                </c:pt>
                <c:pt idx="612">
                  <c:v>42511.0</c:v>
                </c:pt>
                <c:pt idx="613">
                  <c:v>42512.0</c:v>
                </c:pt>
                <c:pt idx="614">
                  <c:v>42513.0</c:v>
                </c:pt>
                <c:pt idx="615">
                  <c:v>42514.0</c:v>
                </c:pt>
                <c:pt idx="616">
                  <c:v>42515.0</c:v>
                </c:pt>
                <c:pt idx="617">
                  <c:v>42516.0</c:v>
                </c:pt>
                <c:pt idx="618">
                  <c:v>42517.0</c:v>
                </c:pt>
                <c:pt idx="619">
                  <c:v>42518.0</c:v>
                </c:pt>
                <c:pt idx="620">
                  <c:v>42519.0</c:v>
                </c:pt>
                <c:pt idx="621">
                  <c:v>42520.0</c:v>
                </c:pt>
                <c:pt idx="622">
                  <c:v>42521.0</c:v>
                </c:pt>
                <c:pt idx="623">
                  <c:v>42522.0</c:v>
                </c:pt>
                <c:pt idx="624">
                  <c:v>42523.0</c:v>
                </c:pt>
                <c:pt idx="625">
                  <c:v>42524.0</c:v>
                </c:pt>
                <c:pt idx="626">
                  <c:v>42525.0</c:v>
                </c:pt>
                <c:pt idx="627">
                  <c:v>42526.0</c:v>
                </c:pt>
                <c:pt idx="628">
                  <c:v>42527.0</c:v>
                </c:pt>
                <c:pt idx="629">
                  <c:v>42528.0</c:v>
                </c:pt>
                <c:pt idx="630">
                  <c:v>42529.0</c:v>
                </c:pt>
                <c:pt idx="631">
                  <c:v>42530.0</c:v>
                </c:pt>
                <c:pt idx="632">
                  <c:v>42531.0</c:v>
                </c:pt>
                <c:pt idx="633">
                  <c:v>42532.0</c:v>
                </c:pt>
                <c:pt idx="634">
                  <c:v>42533.0</c:v>
                </c:pt>
                <c:pt idx="635">
                  <c:v>42534.0</c:v>
                </c:pt>
                <c:pt idx="636">
                  <c:v>42535.0</c:v>
                </c:pt>
                <c:pt idx="637">
                  <c:v>42536.0</c:v>
                </c:pt>
                <c:pt idx="638">
                  <c:v>42537.0</c:v>
                </c:pt>
                <c:pt idx="639">
                  <c:v>42538.0</c:v>
                </c:pt>
                <c:pt idx="640">
                  <c:v>42539.0</c:v>
                </c:pt>
                <c:pt idx="641">
                  <c:v>42540.0</c:v>
                </c:pt>
                <c:pt idx="642">
                  <c:v>42541.0</c:v>
                </c:pt>
                <c:pt idx="643">
                  <c:v>42542.0</c:v>
                </c:pt>
                <c:pt idx="644">
                  <c:v>42543.0</c:v>
                </c:pt>
                <c:pt idx="645">
                  <c:v>42544.0</c:v>
                </c:pt>
                <c:pt idx="646">
                  <c:v>42545.0</c:v>
                </c:pt>
                <c:pt idx="647">
                  <c:v>42546.0</c:v>
                </c:pt>
                <c:pt idx="648">
                  <c:v>42547.0</c:v>
                </c:pt>
                <c:pt idx="649">
                  <c:v>42548.0</c:v>
                </c:pt>
                <c:pt idx="650">
                  <c:v>42549.0</c:v>
                </c:pt>
                <c:pt idx="651">
                  <c:v>42550.0</c:v>
                </c:pt>
                <c:pt idx="652">
                  <c:v>42551.0</c:v>
                </c:pt>
                <c:pt idx="653">
                  <c:v>42552.0</c:v>
                </c:pt>
                <c:pt idx="654">
                  <c:v>42553.0</c:v>
                </c:pt>
                <c:pt idx="655">
                  <c:v>42554.0</c:v>
                </c:pt>
                <c:pt idx="656">
                  <c:v>42555.0</c:v>
                </c:pt>
                <c:pt idx="657">
                  <c:v>42556.0</c:v>
                </c:pt>
                <c:pt idx="658">
                  <c:v>42557.0</c:v>
                </c:pt>
                <c:pt idx="659">
                  <c:v>42558.0</c:v>
                </c:pt>
                <c:pt idx="660">
                  <c:v>42559.0</c:v>
                </c:pt>
                <c:pt idx="661">
                  <c:v>42560.0</c:v>
                </c:pt>
                <c:pt idx="662">
                  <c:v>42561.0</c:v>
                </c:pt>
                <c:pt idx="663">
                  <c:v>42562.0</c:v>
                </c:pt>
                <c:pt idx="664">
                  <c:v>42563.0</c:v>
                </c:pt>
                <c:pt idx="665">
                  <c:v>42564.0</c:v>
                </c:pt>
                <c:pt idx="666">
                  <c:v>42565.0</c:v>
                </c:pt>
                <c:pt idx="667">
                  <c:v>42566.0</c:v>
                </c:pt>
                <c:pt idx="668">
                  <c:v>42567.0</c:v>
                </c:pt>
                <c:pt idx="669">
                  <c:v>42568.0</c:v>
                </c:pt>
                <c:pt idx="670">
                  <c:v>42569.0</c:v>
                </c:pt>
                <c:pt idx="671">
                  <c:v>42570.0</c:v>
                </c:pt>
                <c:pt idx="672">
                  <c:v>42571.0</c:v>
                </c:pt>
                <c:pt idx="673">
                  <c:v>42572.0</c:v>
                </c:pt>
                <c:pt idx="674">
                  <c:v>42573.0</c:v>
                </c:pt>
                <c:pt idx="675">
                  <c:v>42574.0</c:v>
                </c:pt>
                <c:pt idx="676">
                  <c:v>42575.0</c:v>
                </c:pt>
                <c:pt idx="677">
                  <c:v>42576.0</c:v>
                </c:pt>
                <c:pt idx="678">
                  <c:v>42577.0</c:v>
                </c:pt>
                <c:pt idx="679">
                  <c:v>42578.0</c:v>
                </c:pt>
                <c:pt idx="680">
                  <c:v>42579.0</c:v>
                </c:pt>
                <c:pt idx="681">
                  <c:v>42580.0</c:v>
                </c:pt>
                <c:pt idx="682">
                  <c:v>42581.0</c:v>
                </c:pt>
                <c:pt idx="683">
                  <c:v>42582.0</c:v>
                </c:pt>
                <c:pt idx="684">
                  <c:v>42583.0</c:v>
                </c:pt>
                <c:pt idx="685">
                  <c:v>42584.0</c:v>
                </c:pt>
                <c:pt idx="686">
                  <c:v>42585.0</c:v>
                </c:pt>
                <c:pt idx="687">
                  <c:v>42586.0</c:v>
                </c:pt>
                <c:pt idx="688">
                  <c:v>42587.0</c:v>
                </c:pt>
                <c:pt idx="689">
                  <c:v>42588.0</c:v>
                </c:pt>
                <c:pt idx="690">
                  <c:v>42589.0</c:v>
                </c:pt>
                <c:pt idx="691">
                  <c:v>42590.0</c:v>
                </c:pt>
                <c:pt idx="692">
                  <c:v>42591.0</c:v>
                </c:pt>
                <c:pt idx="693">
                  <c:v>42592.0</c:v>
                </c:pt>
                <c:pt idx="694">
                  <c:v>42593.0</c:v>
                </c:pt>
                <c:pt idx="695">
                  <c:v>42594.0</c:v>
                </c:pt>
                <c:pt idx="696">
                  <c:v>42595.0</c:v>
                </c:pt>
                <c:pt idx="697">
                  <c:v>42596.0</c:v>
                </c:pt>
                <c:pt idx="698">
                  <c:v>42597.0</c:v>
                </c:pt>
                <c:pt idx="699">
                  <c:v>42598.0</c:v>
                </c:pt>
                <c:pt idx="700">
                  <c:v>42599.0</c:v>
                </c:pt>
                <c:pt idx="701">
                  <c:v>42600.0</c:v>
                </c:pt>
                <c:pt idx="702">
                  <c:v>42601.0</c:v>
                </c:pt>
                <c:pt idx="703">
                  <c:v>42602.0</c:v>
                </c:pt>
                <c:pt idx="704">
                  <c:v>42603.0</c:v>
                </c:pt>
                <c:pt idx="705">
                  <c:v>42604.0</c:v>
                </c:pt>
                <c:pt idx="706">
                  <c:v>42605.0</c:v>
                </c:pt>
                <c:pt idx="707">
                  <c:v>42606.0</c:v>
                </c:pt>
                <c:pt idx="708">
                  <c:v>42607.0</c:v>
                </c:pt>
                <c:pt idx="709">
                  <c:v>42608.0</c:v>
                </c:pt>
                <c:pt idx="710">
                  <c:v>42609.0</c:v>
                </c:pt>
                <c:pt idx="711">
                  <c:v>42610.0</c:v>
                </c:pt>
                <c:pt idx="712">
                  <c:v>42611.0</c:v>
                </c:pt>
                <c:pt idx="713">
                  <c:v>42612.0</c:v>
                </c:pt>
                <c:pt idx="714">
                  <c:v>42613.0</c:v>
                </c:pt>
                <c:pt idx="715">
                  <c:v>42614.0</c:v>
                </c:pt>
                <c:pt idx="716">
                  <c:v>42615.0</c:v>
                </c:pt>
                <c:pt idx="717">
                  <c:v>42616.0</c:v>
                </c:pt>
                <c:pt idx="718">
                  <c:v>42617.0</c:v>
                </c:pt>
                <c:pt idx="719">
                  <c:v>42618.0</c:v>
                </c:pt>
                <c:pt idx="720">
                  <c:v>42619.0</c:v>
                </c:pt>
                <c:pt idx="721">
                  <c:v>42620.0</c:v>
                </c:pt>
                <c:pt idx="722">
                  <c:v>42621.0</c:v>
                </c:pt>
                <c:pt idx="723">
                  <c:v>42622.0</c:v>
                </c:pt>
                <c:pt idx="724">
                  <c:v>42623.0</c:v>
                </c:pt>
                <c:pt idx="725">
                  <c:v>42624.0</c:v>
                </c:pt>
                <c:pt idx="726">
                  <c:v>42625.0</c:v>
                </c:pt>
                <c:pt idx="727">
                  <c:v>42626.0</c:v>
                </c:pt>
                <c:pt idx="728">
                  <c:v>42627.0</c:v>
                </c:pt>
                <c:pt idx="729">
                  <c:v>42628.0</c:v>
                </c:pt>
                <c:pt idx="730">
                  <c:v>42629.0</c:v>
                </c:pt>
                <c:pt idx="731">
                  <c:v>42630.0</c:v>
                </c:pt>
                <c:pt idx="732">
                  <c:v>42631.0</c:v>
                </c:pt>
                <c:pt idx="733">
                  <c:v>42632.0</c:v>
                </c:pt>
                <c:pt idx="734">
                  <c:v>42633.0</c:v>
                </c:pt>
                <c:pt idx="735">
                  <c:v>42634.0</c:v>
                </c:pt>
                <c:pt idx="736">
                  <c:v>42635.0</c:v>
                </c:pt>
                <c:pt idx="737">
                  <c:v>42636.0</c:v>
                </c:pt>
                <c:pt idx="738">
                  <c:v>42637.0</c:v>
                </c:pt>
                <c:pt idx="739">
                  <c:v>42638.0</c:v>
                </c:pt>
                <c:pt idx="740">
                  <c:v>42639.0</c:v>
                </c:pt>
                <c:pt idx="741">
                  <c:v>42640.0</c:v>
                </c:pt>
                <c:pt idx="742">
                  <c:v>42641.0</c:v>
                </c:pt>
                <c:pt idx="743">
                  <c:v>42642.0</c:v>
                </c:pt>
                <c:pt idx="744">
                  <c:v>42643.0</c:v>
                </c:pt>
                <c:pt idx="745">
                  <c:v>42644.0</c:v>
                </c:pt>
                <c:pt idx="746">
                  <c:v>42645.0</c:v>
                </c:pt>
                <c:pt idx="747">
                  <c:v>42646.0</c:v>
                </c:pt>
                <c:pt idx="748">
                  <c:v>42647.0</c:v>
                </c:pt>
                <c:pt idx="749">
                  <c:v>42648.0</c:v>
                </c:pt>
                <c:pt idx="750">
                  <c:v>42649.0</c:v>
                </c:pt>
                <c:pt idx="751">
                  <c:v>42650.0</c:v>
                </c:pt>
                <c:pt idx="752">
                  <c:v>42651.0</c:v>
                </c:pt>
                <c:pt idx="753">
                  <c:v>42652.0</c:v>
                </c:pt>
                <c:pt idx="754">
                  <c:v>42653.0</c:v>
                </c:pt>
                <c:pt idx="755">
                  <c:v>42654.0</c:v>
                </c:pt>
                <c:pt idx="756">
                  <c:v>42655.0</c:v>
                </c:pt>
                <c:pt idx="757">
                  <c:v>42656.0</c:v>
                </c:pt>
                <c:pt idx="758">
                  <c:v>42657.0</c:v>
                </c:pt>
                <c:pt idx="759">
                  <c:v>42658.0</c:v>
                </c:pt>
                <c:pt idx="760">
                  <c:v>42659.0</c:v>
                </c:pt>
                <c:pt idx="761">
                  <c:v>42660.0</c:v>
                </c:pt>
                <c:pt idx="762">
                  <c:v>42661.0</c:v>
                </c:pt>
                <c:pt idx="763">
                  <c:v>42662.0</c:v>
                </c:pt>
                <c:pt idx="764">
                  <c:v>42663.0</c:v>
                </c:pt>
                <c:pt idx="765">
                  <c:v>42664.0</c:v>
                </c:pt>
                <c:pt idx="766">
                  <c:v>42665.0</c:v>
                </c:pt>
                <c:pt idx="767">
                  <c:v>42666.0</c:v>
                </c:pt>
                <c:pt idx="768">
                  <c:v>42667.0</c:v>
                </c:pt>
                <c:pt idx="769">
                  <c:v>42668.0</c:v>
                </c:pt>
                <c:pt idx="770">
                  <c:v>42669.0</c:v>
                </c:pt>
                <c:pt idx="771">
                  <c:v>42670.0</c:v>
                </c:pt>
                <c:pt idx="772">
                  <c:v>42671.0</c:v>
                </c:pt>
                <c:pt idx="773">
                  <c:v>42672.0</c:v>
                </c:pt>
                <c:pt idx="774">
                  <c:v>42673.0</c:v>
                </c:pt>
                <c:pt idx="775">
                  <c:v>42674.0</c:v>
                </c:pt>
                <c:pt idx="776">
                  <c:v>42675.0</c:v>
                </c:pt>
                <c:pt idx="777">
                  <c:v>42676.0</c:v>
                </c:pt>
                <c:pt idx="778">
                  <c:v>42677.0</c:v>
                </c:pt>
                <c:pt idx="779">
                  <c:v>42678.0</c:v>
                </c:pt>
                <c:pt idx="780">
                  <c:v>42679.0</c:v>
                </c:pt>
                <c:pt idx="781">
                  <c:v>42680.0</c:v>
                </c:pt>
                <c:pt idx="782">
                  <c:v>42681.0</c:v>
                </c:pt>
                <c:pt idx="783">
                  <c:v>42682.0</c:v>
                </c:pt>
                <c:pt idx="784">
                  <c:v>42683.0</c:v>
                </c:pt>
                <c:pt idx="785">
                  <c:v>42684.0</c:v>
                </c:pt>
                <c:pt idx="786">
                  <c:v>42685.0</c:v>
                </c:pt>
                <c:pt idx="787">
                  <c:v>42686.0</c:v>
                </c:pt>
                <c:pt idx="788">
                  <c:v>42687.0</c:v>
                </c:pt>
                <c:pt idx="789">
                  <c:v>42688.0</c:v>
                </c:pt>
                <c:pt idx="790">
                  <c:v>42689.0</c:v>
                </c:pt>
                <c:pt idx="791">
                  <c:v>42690.0</c:v>
                </c:pt>
                <c:pt idx="792">
                  <c:v>42691.0</c:v>
                </c:pt>
                <c:pt idx="793">
                  <c:v>42692.0</c:v>
                </c:pt>
                <c:pt idx="794">
                  <c:v>42693.0</c:v>
                </c:pt>
                <c:pt idx="795">
                  <c:v>42694.0</c:v>
                </c:pt>
                <c:pt idx="796">
                  <c:v>42695.0</c:v>
                </c:pt>
                <c:pt idx="797">
                  <c:v>42696.0</c:v>
                </c:pt>
                <c:pt idx="798">
                  <c:v>42697.0</c:v>
                </c:pt>
              </c:numCache>
            </c:numRef>
          </c:xVal>
          <c:yVal>
            <c:numRef>
              <c:f>Engagement!$B$3:$B$801</c:f>
              <c:numCache>
                <c:formatCode>#,##0_);\(#,##0\)</c:formatCode>
                <c:ptCount val="799"/>
                <c:pt idx="0">
                  <c:v>2.01E6</c:v>
                </c:pt>
                <c:pt idx="1">
                  <c:v>1.911E6</c:v>
                </c:pt>
                <c:pt idx="2">
                  <c:v>2.13E6</c:v>
                </c:pt>
                <c:pt idx="3">
                  <c:v>1.6E6</c:v>
                </c:pt>
                <c:pt idx="4">
                  <c:v>1.44E6</c:v>
                </c:pt>
                <c:pt idx="5">
                  <c:v>1.75E6</c:v>
                </c:pt>
                <c:pt idx="6">
                  <c:v>2.1E6</c:v>
                </c:pt>
                <c:pt idx="7">
                  <c:v>1.946E6</c:v>
                </c:pt>
                <c:pt idx="8">
                  <c:v>1.966E6</c:v>
                </c:pt>
                <c:pt idx="9">
                  <c:v>1.94E6</c:v>
                </c:pt>
                <c:pt idx="10">
                  <c:v>1.4E6</c:v>
                </c:pt>
                <c:pt idx="11">
                  <c:v>1.47E6</c:v>
                </c:pt>
                <c:pt idx="12">
                  <c:v>1.958E6</c:v>
                </c:pt>
                <c:pt idx="13">
                  <c:v>1.948E6</c:v>
                </c:pt>
                <c:pt idx="14">
                  <c:v>1.932E6</c:v>
                </c:pt>
                <c:pt idx="15">
                  <c:v>2.044E6</c:v>
                </c:pt>
                <c:pt idx="16">
                  <c:v>1.982E6</c:v>
                </c:pt>
                <c:pt idx="17">
                  <c:v>1.325E6</c:v>
                </c:pt>
                <c:pt idx="18">
                  <c:v>1.205E6</c:v>
                </c:pt>
                <c:pt idx="19">
                  <c:v>1.457E6</c:v>
                </c:pt>
                <c:pt idx="20">
                  <c:v>1.874E6</c:v>
                </c:pt>
                <c:pt idx="21">
                  <c:v>1.92E6</c:v>
                </c:pt>
                <c:pt idx="22">
                  <c:v>1.936E6</c:v>
                </c:pt>
                <c:pt idx="23">
                  <c:v>1.92E6</c:v>
                </c:pt>
                <c:pt idx="24">
                  <c:v>1.666E6</c:v>
                </c:pt>
                <c:pt idx="25">
                  <c:v>1.613E6</c:v>
                </c:pt>
                <c:pt idx="26">
                  <c:v>2.005E6</c:v>
                </c:pt>
                <c:pt idx="27">
                  <c:v>2.004E6</c:v>
                </c:pt>
                <c:pt idx="28">
                  <c:v>2.235E6</c:v>
                </c:pt>
                <c:pt idx="29">
                  <c:v>2.088E6</c:v>
                </c:pt>
                <c:pt idx="30">
                  <c:v>2.03E6</c:v>
                </c:pt>
                <c:pt idx="31">
                  <c:v>1.961E6</c:v>
                </c:pt>
                <c:pt idx="32">
                  <c:v>1.682E6</c:v>
                </c:pt>
                <c:pt idx="33">
                  <c:v>2.005E6</c:v>
                </c:pt>
                <c:pt idx="34">
                  <c:v>2.025E6</c:v>
                </c:pt>
                <c:pt idx="35">
                  <c:v>2.051E6</c:v>
                </c:pt>
                <c:pt idx="36">
                  <c:v>2.049E6</c:v>
                </c:pt>
                <c:pt idx="37">
                  <c:v>1.96E6</c:v>
                </c:pt>
                <c:pt idx="38">
                  <c:v>1.444E6</c:v>
                </c:pt>
                <c:pt idx="39">
                  <c:v>1.262E6</c:v>
                </c:pt>
                <c:pt idx="40">
                  <c:v>1.981E6</c:v>
                </c:pt>
                <c:pt idx="41">
                  <c:v>2.094E6</c:v>
                </c:pt>
                <c:pt idx="42">
                  <c:v>2.008E6</c:v>
                </c:pt>
                <c:pt idx="43">
                  <c:v>1.925E6</c:v>
                </c:pt>
                <c:pt idx="44">
                  <c:v>1.98E6</c:v>
                </c:pt>
                <c:pt idx="45">
                  <c:v>1.54E6</c:v>
                </c:pt>
                <c:pt idx="46">
                  <c:v>1.449E6</c:v>
                </c:pt>
                <c:pt idx="47">
                  <c:v>1.901E6</c:v>
                </c:pt>
                <c:pt idx="48">
                  <c:v>2.178E6</c:v>
                </c:pt>
                <c:pt idx="49">
                  <c:v>1.933E6</c:v>
                </c:pt>
                <c:pt idx="50">
                  <c:v>2.021E6</c:v>
                </c:pt>
                <c:pt idx="51">
                  <c:v>1.913E6</c:v>
                </c:pt>
                <c:pt idx="52">
                  <c:v>1.442E6</c:v>
                </c:pt>
                <c:pt idx="53">
                  <c:v>1.329E6</c:v>
                </c:pt>
                <c:pt idx="54">
                  <c:v>1.92E6</c:v>
                </c:pt>
                <c:pt idx="55">
                  <c:v>2.021E6</c:v>
                </c:pt>
                <c:pt idx="56">
                  <c:v>1.881E6</c:v>
                </c:pt>
                <c:pt idx="57">
                  <c:v>1.945E6</c:v>
                </c:pt>
                <c:pt idx="58">
                  <c:v>1.945E6</c:v>
                </c:pt>
                <c:pt idx="59">
                  <c:v>1.705E6</c:v>
                </c:pt>
                <c:pt idx="60">
                  <c:v>1.506E6</c:v>
                </c:pt>
                <c:pt idx="61">
                  <c:v>2.248E6</c:v>
                </c:pt>
                <c:pt idx="62">
                  <c:v>2.093E6</c:v>
                </c:pt>
                <c:pt idx="63">
                  <c:v>2.226E6</c:v>
                </c:pt>
                <c:pt idx="64">
                  <c:v>2.201E6</c:v>
                </c:pt>
                <c:pt idx="65">
                  <c:v>2.035E6</c:v>
                </c:pt>
                <c:pt idx="66">
                  <c:v>1.654E6</c:v>
                </c:pt>
                <c:pt idx="67">
                  <c:v>1.478E6</c:v>
                </c:pt>
                <c:pt idx="68">
                  <c:v>2.173E6</c:v>
                </c:pt>
                <c:pt idx="69">
                  <c:v>2.274E6</c:v>
                </c:pt>
                <c:pt idx="70">
                  <c:v>2.341E6</c:v>
                </c:pt>
                <c:pt idx="71">
                  <c:v>2.371E6</c:v>
                </c:pt>
                <c:pt idx="72">
                  <c:v>2.303E6</c:v>
                </c:pt>
                <c:pt idx="73">
                  <c:v>1.753E6</c:v>
                </c:pt>
                <c:pt idx="74">
                  <c:v>1.627E6</c:v>
                </c:pt>
                <c:pt idx="75">
                  <c:v>2.223E6</c:v>
                </c:pt>
                <c:pt idx="76">
                  <c:v>2.202E6</c:v>
                </c:pt>
                <c:pt idx="77">
                  <c:v>2.139E6</c:v>
                </c:pt>
                <c:pt idx="78">
                  <c:v>2.165E6</c:v>
                </c:pt>
                <c:pt idx="79">
                  <c:v>1.907E6</c:v>
                </c:pt>
                <c:pt idx="80">
                  <c:v>1.467E6</c:v>
                </c:pt>
                <c:pt idx="81">
                  <c:v>1.546E6</c:v>
                </c:pt>
                <c:pt idx="82">
                  <c:v>2.158E6</c:v>
                </c:pt>
                <c:pt idx="83">
                  <c:v>2.215E6</c:v>
                </c:pt>
                <c:pt idx="84">
                  <c:v>2.007E6</c:v>
                </c:pt>
                <c:pt idx="85">
                  <c:v>2.063E6</c:v>
                </c:pt>
                <c:pt idx="86">
                  <c:v>1.944E6</c:v>
                </c:pt>
                <c:pt idx="87">
                  <c:v>1.514E6</c:v>
                </c:pt>
                <c:pt idx="88">
                  <c:v>1.419E6</c:v>
                </c:pt>
                <c:pt idx="89">
                  <c:v>1.923E6</c:v>
                </c:pt>
                <c:pt idx="90">
                  <c:v>2.035E6</c:v>
                </c:pt>
                <c:pt idx="91">
                  <c:v>1.677E6</c:v>
                </c:pt>
                <c:pt idx="92">
                  <c:v>1.926E6</c:v>
                </c:pt>
                <c:pt idx="93">
                  <c:v>1.742E6</c:v>
                </c:pt>
                <c:pt idx="94">
                  <c:v>1.686E6</c:v>
                </c:pt>
                <c:pt idx="95">
                  <c:v>1.839E6</c:v>
                </c:pt>
                <c:pt idx="96">
                  <c:v>1.993E6</c:v>
                </c:pt>
                <c:pt idx="97">
                  <c:v>2.033E6</c:v>
                </c:pt>
                <c:pt idx="98">
                  <c:v>1.851E6</c:v>
                </c:pt>
                <c:pt idx="99">
                  <c:v>1.61E6</c:v>
                </c:pt>
                <c:pt idx="100">
                  <c:v>1.614E6</c:v>
                </c:pt>
                <c:pt idx="101">
                  <c:v>1.541E6</c:v>
                </c:pt>
                <c:pt idx="102">
                  <c:v>1.611E6</c:v>
                </c:pt>
                <c:pt idx="103">
                  <c:v>2.378E6</c:v>
                </c:pt>
                <c:pt idx="104">
                  <c:v>2.299E6</c:v>
                </c:pt>
                <c:pt idx="105">
                  <c:v>2.125E6</c:v>
                </c:pt>
                <c:pt idx="106">
                  <c:v>1.63E6</c:v>
                </c:pt>
                <c:pt idx="107">
                  <c:v>2.062E6</c:v>
                </c:pt>
                <c:pt idx="108">
                  <c:v>1.987E6</c:v>
                </c:pt>
                <c:pt idx="109">
                  <c:v>1.832E6</c:v>
                </c:pt>
                <c:pt idx="110">
                  <c:v>2.255E6</c:v>
                </c:pt>
                <c:pt idx="111">
                  <c:v>2.396E6</c:v>
                </c:pt>
                <c:pt idx="112">
                  <c:v>2.37E6</c:v>
                </c:pt>
                <c:pt idx="113">
                  <c:v>2.349E6</c:v>
                </c:pt>
                <c:pt idx="114">
                  <c:v>1.994E6</c:v>
                </c:pt>
                <c:pt idx="115">
                  <c:v>1.787E6</c:v>
                </c:pt>
                <c:pt idx="116">
                  <c:v>1.685E6</c:v>
                </c:pt>
                <c:pt idx="117">
                  <c:v>2.174E6</c:v>
                </c:pt>
                <c:pt idx="118">
                  <c:v>2.521E6</c:v>
                </c:pt>
                <c:pt idx="119">
                  <c:v>2.36E6</c:v>
                </c:pt>
                <c:pt idx="120">
                  <c:v>2.206E6</c:v>
                </c:pt>
                <c:pt idx="121">
                  <c:v>2.105E6</c:v>
                </c:pt>
                <c:pt idx="122">
                  <c:v>1.792E6</c:v>
                </c:pt>
                <c:pt idx="123">
                  <c:v>1.798E6</c:v>
                </c:pt>
                <c:pt idx="124">
                  <c:v>2.485E6</c:v>
                </c:pt>
                <c:pt idx="125">
                  <c:v>2.156E6</c:v>
                </c:pt>
                <c:pt idx="126">
                  <c:v>2.289E6</c:v>
                </c:pt>
                <c:pt idx="127">
                  <c:v>2.248E6</c:v>
                </c:pt>
                <c:pt idx="128">
                  <c:v>2.37E6</c:v>
                </c:pt>
                <c:pt idx="129">
                  <c:v>2.081E6</c:v>
                </c:pt>
                <c:pt idx="130">
                  <c:v>1.826E6</c:v>
                </c:pt>
                <c:pt idx="131">
                  <c:v>2.269E6</c:v>
                </c:pt>
                <c:pt idx="132">
                  <c:v>2.669E6</c:v>
                </c:pt>
                <c:pt idx="133">
                  <c:v>2.449E6</c:v>
                </c:pt>
                <c:pt idx="134">
                  <c:v>2.581E6</c:v>
                </c:pt>
                <c:pt idx="135">
                  <c:v>2.194E6</c:v>
                </c:pt>
                <c:pt idx="136">
                  <c:v>1.728E6</c:v>
                </c:pt>
                <c:pt idx="137">
                  <c:v>1.983E6</c:v>
                </c:pt>
                <c:pt idx="138">
                  <c:v>2.425E6</c:v>
                </c:pt>
                <c:pt idx="139">
                  <c:v>2.627E6</c:v>
                </c:pt>
                <c:pt idx="140">
                  <c:v>2.635E6</c:v>
                </c:pt>
                <c:pt idx="141">
                  <c:v>3.027E6</c:v>
                </c:pt>
                <c:pt idx="142">
                  <c:v>2.715E6</c:v>
                </c:pt>
                <c:pt idx="143">
                  <c:v>2.071E6</c:v>
                </c:pt>
                <c:pt idx="144">
                  <c:v>2.347E6</c:v>
                </c:pt>
                <c:pt idx="145">
                  <c:v>2.395E6</c:v>
                </c:pt>
                <c:pt idx="146">
                  <c:v>2.362E6</c:v>
                </c:pt>
                <c:pt idx="147">
                  <c:v>2.101E6</c:v>
                </c:pt>
                <c:pt idx="148">
                  <c:v>2.476E6</c:v>
                </c:pt>
                <c:pt idx="149">
                  <c:v>2.196E6</c:v>
                </c:pt>
                <c:pt idx="150">
                  <c:v>1.698E6</c:v>
                </c:pt>
                <c:pt idx="151">
                  <c:v>1.76E6</c:v>
                </c:pt>
                <c:pt idx="152">
                  <c:v>2.336E6</c:v>
                </c:pt>
                <c:pt idx="153">
                  <c:v>2.411E6</c:v>
                </c:pt>
                <c:pt idx="154">
                  <c:v>2.666E6</c:v>
                </c:pt>
                <c:pt idx="155">
                  <c:v>2.532E6</c:v>
                </c:pt>
                <c:pt idx="156">
                  <c:v>2.317E6</c:v>
                </c:pt>
                <c:pt idx="157">
                  <c:v>1.832E6</c:v>
                </c:pt>
                <c:pt idx="158">
                  <c:v>1.64E6</c:v>
                </c:pt>
                <c:pt idx="159">
                  <c:v>2.257E6</c:v>
                </c:pt>
                <c:pt idx="160">
                  <c:v>2.186E6</c:v>
                </c:pt>
                <c:pt idx="161">
                  <c:v>2.253E6</c:v>
                </c:pt>
                <c:pt idx="162">
                  <c:v>2.312E6</c:v>
                </c:pt>
                <c:pt idx="163">
                  <c:v>2.249E6</c:v>
                </c:pt>
                <c:pt idx="164">
                  <c:v>1.581E6</c:v>
                </c:pt>
                <c:pt idx="165">
                  <c:v>1.394E6</c:v>
                </c:pt>
                <c:pt idx="166">
                  <c:v>2.038E6</c:v>
                </c:pt>
                <c:pt idx="167">
                  <c:v>2.155E6</c:v>
                </c:pt>
                <c:pt idx="168">
                  <c:v>2.315E6</c:v>
                </c:pt>
                <c:pt idx="169">
                  <c:v>2.154E6</c:v>
                </c:pt>
                <c:pt idx="170">
                  <c:v>1.914E6</c:v>
                </c:pt>
                <c:pt idx="171">
                  <c:v>1.818E6</c:v>
                </c:pt>
                <c:pt idx="172">
                  <c:v>1.694E6</c:v>
                </c:pt>
                <c:pt idx="173">
                  <c:v>2.207E6</c:v>
                </c:pt>
                <c:pt idx="174">
                  <c:v>2.109E6</c:v>
                </c:pt>
                <c:pt idx="175">
                  <c:v>2.146E6</c:v>
                </c:pt>
                <c:pt idx="176">
                  <c:v>2.39E6</c:v>
                </c:pt>
                <c:pt idx="177">
                  <c:v>2.143E6</c:v>
                </c:pt>
                <c:pt idx="178">
                  <c:v>1.664E6</c:v>
                </c:pt>
                <c:pt idx="179">
                  <c:v>1.591E6</c:v>
                </c:pt>
                <c:pt idx="180">
                  <c:v>2.168E6</c:v>
                </c:pt>
                <c:pt idx="181">
                  <c:v>2.069E6</c:v>
                </c:pt>
                <c:pt idx="182">
                  <c:v>2.066E6</c:v>
                </c:pt>
                <c:pt idx="183">
                  <c:v>2.057E6</c:v>
                </c:pt>
                <c:pt idx="184">
                  <c:v>1.983E6</c:v>
                </c:pt>
                <c:pt idx="185">
                  <c:v>1.506E6</c:v>
                </c:pt>
                <c:pt idx="186">
                  <c:v>1.407E6</c:v>
                </c:pt>
                <c:pt idx="187">
                  <c:v>2.075E6</c:v>
                </c:pt>
                <c:pt idx="188">
                  <c:v>2.045E6</c:v>
                </c:pt>
                <c:pt idx="189">
                  <c:v>2.134E6</c:v>
                </c:pt>
                <c:pt idx="190">
                  <c:v>1.984E6</c:v>
                </c:pt>
                <c:pt idx="191">
                  <c:v>1.898E6</c:v>
                </c:pt>
                <c:pt idx="192">
                  <c:v>1.693E6</c:v>
                </c:pt>
                <c:pt idx="193">
                  <c:v>1.584E6</c:v>
                </c:pt>
                <c:pt idx="194">
                  <c:v>2.164E6</c:v>
                </c:pt>
                <c:pt idx="195">
                  <c:v>2.359E6</c:v>
                </c:pt>
                <c:pt idx="196">
                  <c:v>2.145E6</c:v>
                </c:pt>
                <c:pt idx="197">
                  <c:v>1.919E6</c:v>
                </c:pt>
                <c:pt idx="198">
                  <c:v>1.57E6</c:v>
                </c:pt>
                <c:pt idx="199">
                  <c:v>1.564E6</c:v>
                </c:pt>
                <c:pt idx="200">
                  <c:v>1.408E6</c:v>
                </c:pt>
                <c:pt idx="201">
                  <c:v>1.799E6</c:v>
                </c:pt>
                <c:pt idx="202">
                  <c:v>2.085E6</c:v>
                </c:pt>
                <c:pt idx="203">
                  <c:v>1.946E6</c:v>
                </c:pt>
                <c:pt idx="204">
                  <c:v>2.096E6</c:v>
                </c:pt>
                <c:pt idx="205">
                  <c:v>2.019E6</c:v>
                </c:pt>
                <c:pt idx="206">
                  <c:v>1.537E6</c:v>
                </c:pt>
                <c:pt idx="207">
                  <c:v>1.62E6</c:v>
                </c:pt>
                <c:pt idx="208">
                  <c:v>2.082E6</c:v>
                </c:pt>
                <c:pt idx="209">
                  <c:v>2.091E6</c:v>
                </c:pt>
                <c:pt idx="210">
                  <c:v>2.036E6</c:v>
                </c:pt>
                <c:pt idx="211">
                  <c:v>2.223E6</c:v>
                </c:pt>
                <c:pt idx="212">
                  <c:v>2.08E6</c:v>
                </c:pt>
                <c:pt idx="213">
                  <c:v>1.633E6</c:v>
                </c:pt>
                <c:pt idx="214">
                  <c:v>1.539E6</c:v>
                </c:pt>
                <c:pt idx="215">
                  <c:v>2.076E6</c:v>
                </c:pt>
                <c:pt idx="216">
                  <c:v>2.035E6</c:v>
                </c:pt>
                <c:pt idx="217">
                  <c:v>2.056E6</c:v>
                </c:pt>
                <c:pt idx="218">
                  <c:v>2.011E6</c:v>
                </c:pt>
                <c:pt idx="219">
                  <c:v>1.865E6</c:v>
                </c:pt>
                <c:pt idx="220">
                  <c:v>1.521E6</c:v>
                </c:pt>
                <c:pt idx="221">
                  <c:v>1.459E6</c:v>
                </c:pt>
                <c:pt idx="222">
                  <c:v>1.932E6</c:v>
                </c:pt>
                <c:pt idx="223">
                  <c:v>1.941E6</c:v>
                </c:pt>
                <c:pt idx="224">
                  <c:v>1.927E6</c:v>
                </c:pt>
                <c:pt idx="225">
                  <c:v>2.001E6</c:v>
                </c:pt>
                <c:pt idx="226">
                  <c:v>1.676E6</c:v>
                </c:pt>
                <c:pt idx="227">
                  <c:v>1.441E6</c:v>
                </c:pt>
                <c:pt idx="228">
                  <c:v>1.499E6</c:v>
                </c:pt>
                <c:pt idx="229">
                  <c:v>1.849E6</c:v>
                </c:pt>
                <c:pt idx="230">
                  <c:v>1.857E6</c:v>
                </c:pt>
                <c:pt idx="231">
                  <c:v>2.061E6</c:v>
                </c:pt>
                <c:pt idx="232">
                  <c:v>2.097E6</c:v>
                </c:pt>
                <c:pt idx="233">
                  <c:v>1.93E6</c:v>
                </c:pt>
                <c:pt idx="234">
                  <c:v>1.528E6</c:v>
                </c:pt>
                <c:pt idx="235">
                  <c:v>1.486E6</c:v>
                </c:pt>
                <c:pt idx="236">
                  <c:v>2.095E6</c:v>
                </c:pt>
                <c:pt idx="237">
                  <c:v>2.271E6</c:v>
                </c:pt>
                <c:pt idx="238">
                  <c:v>2.189E6</c:v>
                </c:pt>
                <c:pt idx="239">
                  <c:v>2.097E6</c:v>
                </c:pt>
                <c:pt idx="240">
                  <c:v>2.059E6</c:v>
                </c:pt>
                <c:pt idx="241">
                  <c:v>1.889E6</c:v>
                </c:pt>
                <c:pt idx="242">
                  <c:v>1.893E6</c:v>
                </c:pt>
                <c:pt idx="243">
                  <c:v>2.047E6</c:v>
                </c:pt>
                <c:pt idx="244">
                  <c:v>2.099E6</c:v>
                </c:pt>
                <c:pt idx="245">
                  <c:v>2.079E6</c:v>
                </c:pt>
                <c:pt idx="246">
                  <c:v>2.491E6</c:v>
                </c:pt>
                <c:pt idx="247">
                  <c:v>2.312E6</c:v>
                </c:pt>
                <c:pt idx="248">
                  <c:v>2.232E6</c:v>
                </c:pt>
                <c:pt idx="249">
                  <c:v>2.03E6</c:v>
                </c:pt>
                <c:pt idx="250">
                  <c:v>2.366E6</c:v>
                </c:pt>
                <c:pt idx="251">
                  <c:v>2.535E6</c:v>
                </c:pt>
                <c:pt idx="252">
                  <c:v>2.362E6</c:v>
                </c:pt>
                <c:pt idx="253">
                  <c:v>2.435E6</c:v>
                </c:pt>
                <c:pt idx="254">
                  <c:v>2.314E6</c:v>
                </c:pt>
                <c:pt idx="255">
                  <c:v>1.704E6</c:v>
                </c:pt>
                <c:pt idx="256">
                  <c:v>1.589E6</c:v>
                </c:pt>
                <c:pt idx="257">
                  <c:v>2.019E6</c:v>
                </c:pt>
                <c:pt idx="258">
                  <c:v>2.451E6</c:v>
                </c:pt>
                <c:pt idx="259">
                  <c:v>2.305E6</c:v>
                </c:pt>
                <c:pt idx="260">
                  <c:v>3.709E6</c:v>
                </c:pt>
                <c:pt idx="261">
                  <c:v>2.713E6</c:v>
                </c:pt>
                <c:pt idx="262">
                  <c:v>1.949E6</c:v>
                </c:pt>
                <c:pt idx="263">
                  <c:v>1.819E6</c:v>
                </c:pt>
                <c:pt idx="264">
                  <c:v>2.218E6</c:v>
                </c:pt>
                <c:pt idx="265">
                  <c:v>2.315E6</c:v>
                </c:pt>
                <c:pt idx="266">
                  <c:v>2.157E6</c:v>
                </c:pt>
                <c:pt idx="267">
                  <c:v>2.166E6</c:v>
                </c:pt>
                <c:pt idx="268">
                  <c:v>2.084E6</c:v>
                </c:pt>
                <c:pt idx="269">
                  <c:v>2.21E6</c:v>
                </c:pt>
                <c:pt idx="270">
                  <c:v>2.044E6</c:v>
                </c:pt>
                <c:pt idx="271">
                  <c:v>2.35E6</c:v>
                </c:pt>
                <c:pt idx="272">
                  <c:v>2.394E6</c:v>
                </c:pt>
                <c:pt idx="273">
                  <c:v>2.39E6</c:v>
                </c:pt>
                <c:pt idx="274">
                  <c:v>2.38E6</c:v>
                </c:pt>
                <c:pt idx="275">
                  <c:v>2.231E6</c:v>
                </c:pt>
                <c:pt idx="276">
                  <c:v>1.783E6</c:v>
                </c:pt>
                <c:pt idx="277">
                  <c:v>1.622E6</c:v>
                </c:pt>
                <c:pt idx="278">
                  <c:v>2.519E6</c:v>
                </c:pt>
                <c:pt idx="279">
                  <c:v>2.506E6</c:v>
                </c:pt>
                <c:pt idx="280">
                  <c:v>2.546E6</c:v>
                </c:pt>
                <c:pt idx="281">
                  <c:v>2.45E6</c:v>
                </c:pt>
                <c:pt idx="282">
                  <c:v>2.383E6</c:v>
                </c:pt>
                <c:pt idx="283">
                  <c:v>1.767E6</c:v>
                </c:pt>
                <c:pt idx="284">
                  <c:v>1.71E6</c:v>
                </c:pt>
                <c:pt idx="285">
                  <c:v>2.379E6</c:v>
                </c:pt>
                <c:pt idx="286">
                  <c:v>2.303E6</c:v>
                </c:pt>
                <c:pt idx="287">
                  <c:v>2.065E6</c:v>
                </c:pt>
                <c:pt idx="288">
                  <c:v>2.092E6</c:v>
                </c:pt>
                <c:pt idx="289">
                  <c:v>2.111E6</c:v>
                </c:pt>
                <c:pt idx="290">
                  <c:v>1.774E6</c:v>
                </c:pt>
                <c:pt idx="291">
                  <c:v>1.814E6</c:v>
                </c:pt>
                <c:pt idx="292">
                  <c:v>2.28E6</c:v>
                </c:pt>
                <c:pt idx="293">
                  <c:v>2.928E6</c:v>
                </c:pt>
                <c:pt idx="294">
                  <c:v>2.577E6</c:v>
                </c:pt>
                <c:pt idx="295">
                  <c:v>2.439E6</c:v>
                </c:pt>
                <c:pt idx="296">
                  <c:v>2.136E6</c:v>
                </c:pt>
                <c:pt idx="297">
                  <c:v>1.73E6</c:v>
                </c:pt>
                <c:pt idx="298">
                  <c:v>1.788E6</c:v>
                </c:pt>
                <c:pt idx="299">
                  <c:v>2.224E6</c:v>
                </c:pt>
                <c:pt idx="300">
                  <c:v>2.225E6</c:v>
                </c:pt>
                <c:pt idx="301">
                  <c:v>2.27E6</c:v>
                </c:pt>
                <c:pt idx="302">
                  <c:v>2.381E6</c:v>
                </c:pt>
                <c:pt idx="303">
                  <c:v>2.142E6</c:v>
                </c:pt>
                <c:pt idx="304">
                  <c:v>1.538E6</c:v>
                </c:pt>
                <c:pt idx="305">
                  <c:v>1.674E6</c:v>
                </c:pt>
                <c:pt idx="306">
                  <c:v>1.912E6</c:v>
                </c:pt>
                <c:pt idx="307">
                  <c:v>2.188E6</c:v>
                </c:pt>
                <c:pt idx="308">
                  <c:v>2.098E6</c:v>
                </c:pt>
                <c:pt idx="309">
                  <c:v>2.166E6</c:v>
                </c:pt>
                <c:pt idx="310">
                  <c:v>2.082E6</c:v>
                </c:pt>
                <c:pt idx="311">
                  <c:v>1.827E6</c:v>
                </c:pt>
                <c:pt idx="312">
                  <c:v>1.742E6</c:v>
                </c:pt>
                <c:pt idx="313">
                  <c:v>2.366E6</c:v>
                </c:pt>
                <c:pt idx="314">
                  <c:v>2.518E6</c:v>
                </c:pt>
                <c:pt idx="315">
                  <c:v>2.309E6</c:v>
                </c:pt>
                <c:pt idx="316">
                  <c:v>2.185E6</c:v>
                </c:pt>
                <c:pt idx="317">
                  <c:v>1.964E6</c:v>
                </c:pt>
                <c:pt idx="318">
                  <c:v>1.631E6</c:v>
                </c:pt>
                <c:pt idx="319">
                  <c:v>1.78E6</c:v>
                </c:pt>
                <c:pt idx="320">
                  <c:v>2.291E6</c:v>
                </c:pt>
                <c:pt idx="321">
                  <c:v>2.334E6</c:v>
                </c:pt>
                <c:pt idx="322">
                  <c:v>2.3E6</c:v>
                </c:pt>
                <c:pt idx="323">
                  <c:v>2.293E6</c:v>
                </c:pt>
                <c:pt idx="324">
                  <c:v>2.008E6</c:v>
                </c:pt>
                <c:pt idx="325">
                  <c:v>1.787E6</c:v>
                </c:pt>
                <c:pt idx="326">
                  <c:v>1.783E6</c:v>
                </c:pt>
                <c:pt idx="327">
                  <c:v>2.327E6</c:v>
                </c:pt>
                <c:pt idx="328">
                  <c:v>2.232E6</c:v>
                </c:pt>
                <c:pt idx="329">
                  <c:v>2.3E6</c:v>
                </c:pt>
                <c:pt idx="330">
                  <c:v>2.149E6</c:v>
                </c:pt>
                <c:pt idx="331">
                  <c:v>2.07E6</c:v>
                </c:pt>
                <c:pt idx="332">
                  <c:v>1.704E6</c:v>
                </c:pt>
                <c:pt idx="333">
                  <c:v>1.641E6</c:v>
                </c:pt>
                <c:pt idx="334">
                  <c:v>2.142E6</c:v>
                </c:pt>
                <c:pt idx="335">
                  <c:v>2.332E6</c:v>
                </c:pt>
                <c:pt idx="336">
                  <c:v>2.331E6</c:v>
                </c:pt>
                <c:pt idx="337">
                  <c:v>2.321E6</c:v>
                </c:pt>
                <c:pt idx="338">
                  <c:v>2.259E6</c:v>
                </c:pt>
                <c:pt idx="339">
                  <c:v>1.656E6</c:v>
                </c:pt>
                <c:pt idx="340">
                  <c:v>1.588E6</c:v>
                </c:pt>
                <c:pt idx="341">
                  <c:v>2.035E6</c:v>
                </c:pt>
                <c:pt idx="342">
                  <c:v>2.294E6</c:v>
                </c:pt>
                <c:pt idx="343">
                  <c:v>2.226E6</c:v>
                </c:pt>
                <c:pt idx="344">
                  <c:v>2.307E6</c:v>
                </c:pt>
                <c:pt idx="345">
                  <c:v>2.238E6</c:v>
                </c:pt>
                <c:pt idx="346">
                  <c:v>1.714E6</c:v>
                </c:pt>
                <c:pt idx="347">
                  <c:v>1.639E6</c:v>
                </c:pt>
                <c:pt idx="348">
                  <c:v>2.323E6</c:v>
                </c:pt>
                <c:pt idx="349">
                  <c:v>2.545E6</c:v>
                </c:pt>
                <c:pt idx="350">
                  <c:v>2.627E6</c:v>
                </c:pt>
                <c:pt idx="351">
                  <c:v>2.483E6</c:v>
                </c:pt>
                <c:pt idx="352">
                  <c:v>2.249E6</c:v>
                </c:pt>
                <c:pt idx="353">
                  <c:v>1.972E6</c:v>
                </c:pt>
                <c:pt idx="354">
                  <c:v>1.865E6</c:v>
                </c:pt>
                <c:pt idx="355">
                  <c:v>2.498E6</c:v>
                </c:pt>
                <c:pt idx="356">
                  <c:v>2.417E6</c:v>
                </c:pt>
                <c:pt idx="357">
                  <c:v>2.651E6</c:v>
                </c:pt>
                <c:pt idx="358">
                  <c:v>2.806E6</c:v>
                </c:pt>
                <c:pt idx="359">
                  <c:v>2.59E6</c:v>
                </c:pt>
                <c:pt idx="360">
                  <c:v>2.001E6</c:v>
                </c:pt>
                <c:pt idx="361">
                  <c:v>1.932E6</c:v>
                </c:pt>
                <c:pt idx="362">
                  <c:v>2.48E6</c:v>
                </c:pt>
                <c:pt idx="363">
                  <c:v>2.44E6</c:v>
                </c:pt>
                <c:pt idx="364">
                  <c:v>2.563E6</c:v>
                </c:pt>
                <c:pt idx="365">
                  <c:v>2.632E6</c:v>
                </c:pt>
                <c:pt idx="366">
                  <c:v>2.511E6</c:v>
                </c:pt>
                <c:pt idx="367">
                  <c:v>1.891E6</c:v>
                </c:pt>
                <c:pt idx="368">
                  <c:v>1.8E6</c:v>
                </c:pt>
                <c:pt idx="369">
                  <c:v>2.0E6</c:v>
                </c:pt>
                <c:pt idx="370">
                  <c:v>2.597E6</c:v>
                </c:pt>
                <c:pt idx="371">
                  <c:v>2.505E6</c:v>
                </c:pt>
                <c:pt idx="372">
                  <c:v>2.179E6</c:v>
                </c:pt>
                <c:pt idx="373">
                  <c:v>2.328E6</c:v>
                </c:pt>
                <c:pt idx="374">
                  <c:v>1.745E6</c:v>
                </c:pt>
                <c:pt idx="375">
                  <c:v>1.86E6</c:v>
                </c:pt>
                <c:pt idx="376">
                  <c:v>2.409E6</c:v>
                </c:pt>
                <c:pt idx="377">
                  <c:v>2.332E6</c:v>
                </c:pt>
                <c:pt idx="378">
                  <c:v>2.25E6</c:v>
                </c:pt>
                <c:pt idx="379">
                  <c:v>2.207E6</c:v>
                </c:pt>
                <c:pt idx="380">
                  <c:v>2.17E6</c:v>
                </c:pt>
                <c:pt idx="381">
                  <c:v>1.741E6</c:v>
                </c:pt>
                <c:pt idx="382">
                  <c:v>1.706E6</c:v>
                </c:pt>
                <c:pt idx="383">
                  <c:v>2.411E6</c:v>
                </c:pt>
                <c:pt idx="384">
                  <c:v>2.457E6</c:v>
                </c:pt>
                <c:pt idx="385">
                  <c:v>2.558E6</c:v>
                </c:pt>
                <c:pt idx="386">
                  <c:v>2.45E6</c:v>
                </c:pt>
                <c:pt idx="387">
                  <c:v>2.462E6</c:v>
                </c:pt>
                <c:pt idx="388">
                  <c:v>1.976E6</c:v>
                </c:pt>
                <c:pt idx="389">
                  <c:v>1.83E6</c:v>
                </c:pt>
                <c:pt idx="390">
                  <c:v>2.433E6</c:v>
                </c:pt>
                <c:pt idx="391">
                  <c:v>2.646E6</c:v>
                </c:pt>
                <c:pt idx="392">
                  <c:v>2.701E6</c:v>
                </c:pt>
                <c:pt idx="393">
                  <c:v>2.557E6</c:v>
                </c:pt>
                <c:pt idx="394">
                  <c:v>2.501E6</c:v>
                </c:pt>
                <c:pt idx="395">
                  <c:v>1.861E6</c:v>
                </c:pt>
                <c:pt idx="396">
                  <c:v>1.781E6</c:v>
                </c:pt>
                <c:pt idx="397">
                  <c:v>2.283E6</c:v>
                </c:pt>
                <c:pt idx="398">
                  <c:v>2.338E6</c:v>
                </c:pt>
                <c:pt idx="399">
                  <c:v>2.304E6</c:v>
                </c:pt>
                <c:pt idx="400">
                  <c:v>2.287E6</c:v>
                </c:pt>
                <c:pt idx="401">
                  <c:v>2.356E6</c:v>
                </c:pt>
                <c:pt idx="402">
                  <c:v>1.951E6</c:v>
                </c:pt>
                <c:pt idx="403">
                  <c:v>1.955E6</c:v>
                </c:pt>
                <c:pt idx="404">
                  <c:v>2.68E6</c:v>
                </c:pt>
                <c:pt idx="405">
                  <c:v>2.581E6</c:v>
                </c:pt>
                <c:pt idx="406">
                  <c:v>2.533E6</c:v>
                </c:pt>
                <c:pt idx="407">
                  <c:v>2.493E6</c:v>
                </c:pt>
                <c:pt idx="408">
                  <c:v>2.381E6</c:v>
                </c:pt>
                <c:pt idx="409">
                  <c:v>1.835E6</c:v>
                </c:pt>
                <c:pt idx="410">
                  <c:v>1.713E6</c:v>
                </c:pt>
                <c:pt idx="411">
                  <c:v>2.495E6</c:v>
                </c:pt>
                <c:pt idx="412">
                  <c:v>2.61E6</c:v>
                </c:pt>
                <c:pt idx="413">
                  <c:v>2.57E6</c:v>
                </c:pt>
                <c:pt idx="414">
                  <c:v>2.502E6</c:v>
                </c:pt>
                <c:pt idx="415">
                  <c:v>2.452E6</c:v>
                </c:pt>
                <c:pt idx="416">
                  <c:v>1.988E6</c:v>
                </c:pt>
                <c:pt idx="417">
                  <c:v>1.745E6</c:v>
                </c:pt>
                <c:pt idx="418">
                  <c:v>2.37E6</c:v>
                </c:pt>
                <c:pt idx="419">
                  <c:v>2.588E6</c:v>
                </c:pt>
                <c:pt idx="420">
                  <c:v>2.561E6</c:v>
                </c:pt>
                <c:pt idx="421">
                  <c:v>2.648E6</c:v>
                </c:pt>
                <c:pt idx="422">
                  <c:v>2.675E6</c:v>
                </c:pt>
                <c:pt idx="423">
                  <c:v>2.119E6</c:v>
                </c:pt>
                <c:pt idx="424">
                  <c:v>2.059E6</c:v>
                </c:pt>
                <c:pt idx="425">
                  <c:v>2.571E6</c:v>
                </c:pt>
                <c:pt idx="426">
                  <c:v>2.966E6</c:v>
                </c:pt>
                <c:pt idx="427">
                  <c:v>2.654E6</c:v>
                </c:pt>
                <c:pt idx="428">
                  <c:v>2.639E6</c:v>
                </c:pt>
                <c:pt idx="429">
                  <c:v>2.547E6</c:v>
                </c:pt>
                <c:pt idx="430">
                  <c:v>2.466E6</c:v>
                </c:pt>
                <c:pt idx="431">
                  <c:v>2.595E6</c:v>
                </c:pt>
                <c:pt idx="432">
                  <c:v>2.947E6</c:v>
                </c:pt>
                <c:pt idx="433">
                  <c:v>2.815E6</c:v>
                </c:pt>
                <c:pt idx="434">
                  <c:v>2.678E6</c:v>
                </c:pt>
                <c:pt idx="435">
                  <c:v>2.727E6</c:v>
                </c:pt>
                <c:pt idx="436">
                  <c:v>2.499E6</c:v>
                </c:pt>
                <c:pt idx="437">
                  <c:v>2.153E6</c:v>
                </c:pt>
                <c:pt idx="438">
                  <c:v>1.991E6</c:v>
                </c:pt>
                <c:pt idx="439">
                  <c:v>2.409E6</c:v>
                </c:pt>
                <c:pt idx="440">
                  <c:v>2.431E6</c:v>
                </c:pt>
                <c:pt idx="441">
                  <c:v>2.439E6</c:v>
                </c:pt>
                <c:pt idx="442">
                  <c:v>2.503E6</c:v>
                </c:pt>
                <c:pt idx="443">
                  <c:v>2.163E6</c:v>
                </c:pt>
                <c:pt idx="444">
                  <c:v>1.821E6</c:v>
                </c:pt>
                <c:pt idx="445">
                  <c:v>1.751E6</c:v>
                </c:pt>
                <c:pt idx="446">
                  <c:v>2.514E6</c:v>
                </c:pt>
                <c:pt idx="447">
                  <c:v>2.386E6</c:v>
                </c:pt>
                <c:pt idx="448">
                  <c:v>2.396E6</c:v>
                </c:pt>
                <c:pt idx="449">
                  <c:v>2.469E6</c:v>
                </c:pt>
                <c:pt idx="450">
                  <c:v>2.431E6</c:v>
                </c:pt>
                <c:pt idx="451">
                  <c:v>1.987E6</c:v>
                </c:pt>
                <c:pt idx="452">
                  <c:v>1.889E6</c:v>
                </c:pt>
                <c:pt idx="453">
                  <c:v>2.449E6</c:v>
                </c:pt>
                <c:pt idx="454">
                  <c:v>2.65E6</c:v>
                </c:pt>
                <c:pt idx="455">
                  <c:v>2.629E6</c:v>
                </c:pt>
                <c:pt idx="456">
                  <c:v>2.389E6</c:v>
                </c:pt>
                <c:pt idx="457">
                  <c:v>2.301E6</c:v>
                </c:pt>
                <c:pt idx="458">
                  <c:v>2.083E6</c:v>
                </c:pt>
                <c:pt idx="459">
                  <c:v>1.875E6</c:v>
                </c:pt>
                <c:pt idx="460">
                  <c:v>2.366E6</c:v>
                </c:pt>
                <c:pt idx="461">
                  <c:v>2.326E6</c:v>
                </c:pt>
                <c:pt idx="462">
                  <c:v>2.404E6</c:v>
                </c:pt>
                <c:pt idx="463">
                  <c:v>2.198E6</c:v>
                </c:pt>
                <c:pt idx="464">
                  <c:v>1.761E6</c:v>
                </c:pt>
                <c:pt idx="465">
                  <c:v>1.904E6</c:v>
                </c:pt>
                <c:pt idx="466">
                  <c:v>1.995E6</c:v>
                </c:pt>
                <c:pt idx="467">
                  <c:v>2.305E6</c:v>
                </c:pt>
                <c:pt idx="468">
                  <c:v>2.305E6</c:v>
                </c:pt>
                <c:pt idx="469">
                  <c:v>2.356E6</c:v>
                </c:pt>
                <c:pt idx="470">
                  <c:v>2.431E6</c:v>
                </c:pt>
                <c:pt idx="471">
                  <c:v>2.124E6</c:v>
                </c:pt>
                <c:pt idx="472">
                  <c:v>2.265E6</c:v>
                </c:pt>
                <c:pt idx="473">
                  <c:v>2.037E6</c:v>
                </c:pt>
                <c:pt idx="474">
                  <c:v>2.436E6</c:v>
                </c:pt>
                <c:pt idx="475">
                  <c:v>2.651E6</c:v>
                </c:pt>
                <c:pt idx="476">
                  <c:v>2.65E6</c:v>
                </c:pt>
                <c:pt idx="477">
                  <c:v>2.775E6</c:v>
                </c:pt>
                <c:pt idx="478">
                  <c:v>2.735E6</c:v>
                </c:pt>
                <c:pt idx="479">
                  <c:v>2.3E6</c:v>
                </c:pt>
                <c:pt idx="480">
                  <c:v>2.225E6</c:v>
                </c:pt>
                <c:pt idx="481">
                  <c:v>2.987E6</c:v>
                </c:pt>
                <c:pt idx="482">
                  <c:v>2.75E6</c:v>
                </c:pt>
                <c:pt idx="483">
                  <c:v>2.541E6</c:v>
                </c:pt>
                <c:pt idx="484">
                  <c:v>2.525E6</c:v>
                </c:pt>
                <c:pt idx="485">
                  <c:v>2.614E6</c:v>
                </c:pt>
                <c:pt idx="486">
                  <c:v>2.204E6</c:v>
                </c:pt>
                <c:pt idx="487">
                  <c:v>2.069E6</c:v>
                </c:pt>
                <c:pt idx="488">
                  <c:v>2.742E6</c:v>
                </c:pt>
                <c:pt idx="489">
                  <c:v>2.633E6</c:v>
                </c:pt>
                <c:pt idx="490">
                  <c:v>2.989E6</c:v>
                </c:pt>
                <c:pt idx="491">
                  <c:v>2.641E6</c:v>
                </c:pt>
                <c:pt idx="492">
                  <c:v>2.486E6</c:v>
                </c:pt>
                <c:pt idx="493">
                  <c:v>2.029E6</c:v>
                </c:pt>
                <c:pt idx="494">
                  <c:v>1.863E6</c:v>
                </c:pt>
                <c:pt idx="495">
                  <c:v>2.439E6</c:v>
                </c:pt>
                <c:pt idx="496">
                  <c:v>2.434E6</c:v>
                </c:pt>
                <c:pt idx="497">
                  <c:v>2.514E6</c:v>
                </c:pt>
                <c:pt idx="498">
                  <c:v>2.48E6</c:v>
                </c:pt>
                <c:pt idx="499">
                  <c:v>2.355E6</c:v>
                </c:pt>
                <c:pt idx="500">
                  <c:v>2.008E6</c:v>
                </c:pt>
                <c:pt idx="501">
                  <c:v>2.019E6</c:v>
                </c:pt>
                <c:pt idx="502">
                  <c:v>2.592E6</c:v>
                </c:pt>
                <c:pt idx="503">
                  <c:v>2.523E6</c:v>
                </c:pt>
                <c:pt idx="504">
                  <c:v>2.576E6</c:v>
                </c:pt>
                <c:pt idx="505">
                  <c:v>2.82E6</c:v>
                </c:pt>
                <c:pt idx="506">
                  <c:v>2.712E6</c:v>
                </c:pt>
                <c:pt idx="507">
                  <c:v>2.299E6</c:v>
                </c:pt>
                <c:pt idx="508">
                  <c:v>2.174E6</c:v>
                </c:pt>
                <c:pt idx="509">
                  <c:v>2.74E6</c:v>
                </c:pt>
                <c:pt idx="510">
                  <c:v>3.515E6</c:v>
                </c:pt>
                <c:pt idx="511">
                  <c:v>3.266E6</c:v>
                </c:pt>
                <c:pt idx="512">
                  <c:v>3.298E6</c:v>
                </c:pt>
                <c:pt idx="513">
                  <c:v>3.257E6</c:v>
                </c:pt>
                <c:pt idx="514">
                  <c:v>2.495E6</c:v>
                </c:pt>
                <c:pt idx="515">
                  <c:v>2.072E6</c:v>
                </c:pt>
                <c:pt idx="516">
                  <c:v>2.805E6</c:v>
                </c:pt>
                <c:pt idx="517">
                  <c:v>2.959E6</c:v>
                </c:pt>
                <c:pt idx="518">
                  <c:v>2.832E6</c:v>
                </c:pt>
                <c:pt idx="519">
                  <c:v>3.325E6</c:v>
                </c:pt>
                <c:pt idx="520">
                  <c:v>2.925E6</c:v>
                </c:pt>
                <c:pt idx="521">
                  <c:v>2.237E6</c:v>
                </c:pt>
                <c:pt idx="522">
                  <c:v>2.099E6</c:v>
                </c:pt>
                <c:pt idx="523">
                  <c:v>2.8E6</c:v>
                </c:pt>
                <c:pt idx="524">
                  <c:v>2.777E6</c:v>
                </c:pt>
                <c:pt idx="525">
                  <c:v>2.701E6</c:v>
                </c:pt>
                <c:pt idx="526">
                  <c:v>2.882E6</c:v>
                </c:pt>
                <c:pt idx="527">
                  <c:v>2.68E6</c:v>
                </c:pt>
                <c:pt idx="528">
                  <c:v>2.344E6</c:v>
                </c:pt>
                <c:pt idx="529">
                  <c:v>2.213E6</c:v>
                </c:pt>
                <c:pt idx="530">
                  <c:v>2.867E6</c:v>
                </c:pt>
                <c:pt idx="531">
                  <c:v>2.839E6</c:v>
                </c:pt>
                <c:pt idx="532">
                  <c:v>2.787E6</c:v>
                </c:pt>
                <c:pt idx="533">
                  <c:v>2.824E6</c:v>
                </c:pt>
                <c:pt idx="534">
                  <c:v>2.937E6</c:v>
                </c:pt>
                <c:pt idx="535">
                  <c:v>2.27E6</c:v>
                </c:pt>
                <c:pt idx="536">
                  <c:v>2.404E6</c:v>
                </c:pt>
                <c:pt idx="537">
                  <c:v>2.743E6</c:v>
                </c:pt>
                <c:pt idx="538">
                  <c:v>3.105E6</c:v>
                </c:pt>
                <c:pt idx="539">
                  <c:v>3.065E6</c:v>
                </c:pt>
                <c:pt idx="540">
                  <c:v>3.021E6</c:v>
                </c:pt>
                <c:pt idx="541">
                  <c:v>3.003E6</c:v>
                </c:pt>
                <c:pt idx="542">
                  <c:v>2.362E6</c:v>
                </c:pt>
                <c:pt idx="543">
                  <c:v>2.361E6</c:v>
                </c:pt>
                <c:pt idx="544">
                  <c:v>3.21E6</c:v>
                </c:pt>
                <c:pt idx="545">
                  <c:v>2.948E6</c:v>
                </c:pt>
                <c:pt idx="546">
                  <c:v>2.939E6</c:v>
                </c:pt>
                <c:pt idx="547">
                  <c:v>3.004E6</c:v>
                </c:pt>
                <c:pt idx="548">
                  <c:v>2.949E6</c:v>
                </c:pt>
                <c:pt idx="549">
                  <c:v>2.32E6</c:v>
                </c:pt>
                <c:pt idx="550">
                  <c:v>2.613E6</c:v>
                </c:pt>
                <c:pt idx="551">
                  <c:v>3.034E6</c:v>
                </c:pt>
                <c:pt idx="552">
                  <c:v>3.039E6</c:v>
                </c:pt>
                <c:pt idx="553">
                  <c:v>3.08E6</c:v>
                </c:pt>
                <c:pt idx="554">
                  <c:v>3.092E6</c:v>
                </c:pt>
                <c:pt idx="555">
                  <c:v>2.591E6</c:v>
                </c:pt>
                <c:pt idx="556">
                  <c:v>2.324E6</c:v>
                </c:pt>
                <c:pt idx="557">
                  <c:v>2.283E6</c:v>
                </c:pt>
                <c:pt idx="558">
                  <c:v>2.685E6</c:v>
                </c:pt>
                <c:pt idx="559">
                  <c:v>2.888E6</c:v>
                </c:pt>
                <c:pt idx="560">
                  <c:v>3.103E6</c:v>
                </c:pt>
                <c:pt idx="561">
                  <c:v>2.963E6</c:v>
                </c:pt>
                <c:pt idx="562">
                  <c:v>3.023E6</c:v>
                </c:pt>
                <c:pt idx="563">
                  <c:v>2.239E6</c:v>
                </c:pt>
                <c:pt idx="564">
                  <c:v>2.28E6</c:v>
                </c:pt>
                <c:pt idx="565">
                  <c:v>2.933E6</c:v>
                </c:pt>
                <c:pt idx="566">
                  <c:v>3.055E6</c:v>
                </c:pt>
                <c:pt idx="567">
                  <c:v>3.123E6</c:v>
                </c:pt>
                <c:pt idx="568">
                  <c:v>2.937E6</c:v>
                </c:pt>
                <c:pt idx="569">
                  <c:v>2.682E6</c:v>
                </c:pt>
                <c:pt idx="570">
                  <c:v>2.248E6</c:v>
                </c:pt>
                <c:pt idx="571">
                  <c:v>2.068E6</c:v>
                </c:pt>
                <c:pt idx="572">
                  <c:v>3.021E6</c:v>
                </c:pt>
                <c:pt idx="573">
                  <c:v>3.215E6</c:v>
                </c:pt>
                <c:pt idx="574">
                  <c:v>2.994E6</c:v>
                </c:pt>
                <c:pt idx="575">
                  <c:v>2.761E6</c:v>
                </c:pt>
                <c:pt idx="576">
                  <c:v>2.992E6</c:v>
                </c:pt>
                <c:pt idx="577">
                  <c:v>2.15E6</c:v>
                </c:pt>
                <c:pt idx="578">
                  <c:v>2.002E6</c:v>
                </c:pt>
                <c:pt idx="579">
                  <c:v>2.92E6</c:v>
                </c:pt>
                <c:pt idx="580">
                  <c:v>2.656E6</c:v>
                </c:pt>
                <c:pt idx="581">
                  <c:v>2.764E6</c:v>
                </c:pt>
                <c:pt idx="582">
                  <c:v>2.739E6</c:v>
                </c:pt>
                <c:pt idx="583">
                  <c:v>2.809E6</c:v>
                </c:pt>
                <c:pt idx="584">
                  <c:v>2.077E6</c:v>
                </c:pt>
                <c:pt idx="585">
                  <c:v>2.1E6</c:v>
                </c:pt>
                <c:pt idx="586">
                  <c:v>2.756E6</c:v>
                </c:pt>
                <c:pt idx="587">
                  <c:v>2.83E6</c:v>
                </c:pt>
                <c:pt idx="588">
                  <c:v>2.798E6</c:v>
                </c:pt>
                <c:pt idx="589">
                  <c:v>2.772E6</c:v>
                </c:pt>
                <c:pt idx="590">
                  <c:v>2.539E6</c:v>
                </c:pt>
                <c:pt idx="591">
                  <c:v>2.083E6</c:v>
                </c:pt>
                <c:pt idx="592">
                  <c:v>2.033E6</c:v>
                </c:pt>
                <c:pt idx="593">
                  <c:v>2.513E6</c:v>
                </c:pt>
                <c:pt idx="594">
                  <c:v>2.836E6</c:v>
                </c:pt>
                <c:pt idx="595">
                  <c:v>2.875E6</c:v>
                </c:pt>
                <c:pt idx="596">
                  <c:v>2.848E6</c:v>
                </c:pt>
                <c:pt idx="597">
                  <c:v>2.648E6</c:v>
                </c:pt>
                <c:pt idx="598">
                  <c:v>2.159E6</c:v>
                </c:pt>
                <c:pt idx="599">
                  <c:v>2.205E6</c:v>
                </c:pt>
                <c:pt idx="600">
                  <c:v>2.846E6</c:v>
                </c:pt>
                <c:pt idx="601">
                  <c:v>2.853E6</c:v>
                </c:pt>
                <c:pt idx="602">
                  <c:v>2.665E6</c:v>
                </c:pt>
                <c:pt idx="603">
                  <c:v>2.604E6</c:v>
                </c:pt>
                <c:pt idx="604">
                  <c:v>2.474E6</c:v>
                </c:pt>
                <c:pt idx="605">
                  <c:v>2.068E6</c:v>
                </c:pt>
                <c:pt idx="606">
                  <c:v>1.832E6</c:v>
                </c:pt>
                <c:pt idx="607">
                  <c:v>2.634E6</c:v>
                </c:pt>
                <c:pt idx="608">
                  <c:v>2.73E6</c:v>
                </c:pt>
                <c:pt idx="609">
                  <c:v>2.748E6</c:v>
                </c:pt>
                <c:pt idx="610">
                  <c:v>2.714E6</c:v>
                </c:pt>
                <c:pt idx="611">
                  <c:v>2.736E6</c:v>
                </c:pt>
                <c:pt idx="612">
                  <c:v>2.173E6</c:v>
                </c:pt>
                <c:pt idx="613">
                  <c:v>2.232E6</c:v>
                </c:pt>
                <c:pt idx="614">
                  <c:v>2.789E6</c:v>
                </c:pt>
                <c:pt idx="615">
                  <c:v>2.704E6</c:v>
                </c:pt>
                <c:pt idx="616">
                  <c:v>2.303E6</c:v>
                </c:pt>
                <c:pt idx="617">
                  <c:v>2.63E6</c:v>
                </c:pt>
                <c:pt idx="618">
                  <c:v>2.506E6</c:v>
                </c:pt>
                <c:pt idx="619">
                  <c:v>2.061E6</c:v>
                </c:pt>
                <c:pt idx="620">
                  <c:v>2.134E6</c:v>
                </c:pt>
                <c:pt idx="621">
                  <c:v>2.859E6</c:v>
                </c:pt>
                <c:pt idx="622">
                  <c:v>2.705E6</c:v>
                </c:pt>
                <c:pt idx="623">
                  <c:v>2.671E6</c:v>
                </c:pt>
                <c:pt idx="624">
                  <c:v>2.672E6</c:v>
                </c:pt>
                <c:pt idx="625">
                  <c:v>2.493E6</c:v>
                </c:pt>
                <c:pt idx="626">
                  <c:v>2.085E6</c:v>
                </c:pt>
                <c:pt idx="627">
                  <c:v>2.3E6</c:v>
                </c:pt>
                <c:pt idx="628">
                  <c:v>2.658E6</c:v>
                </c:pt>
                <c:pt idx="629">
                  <c:v>2.584E6</c:v>
                </c:pt>
                <c:pt idx="630">
                  <c:v>2.579E6</c:v>
                </c:pt>
                <c:pt idx="631">
                  <c:v>2.984E6</c:v>
                </c:pt>
                <c:pt idx="632">
                  <c:v>2.459E6</c:v>
                </c:pt>
                <c:pt idx="633">
                  <c:v>2.026E6</c:v>
                </c:pt>
                <c:pt idx="634">
                  <c:v>2.211E6</c:v>
                </c:pt>
                <c:pt idx="635">
                  <c:v>2.635E6</c:v>
                </c:pt>
                <c:pt idx="636">
                  <c:v>2.631E6</c:v>
                </c:pt>
                <c:pt idx="637">
                  <c:v>2.835E6</c:v>
                </c:pt>
                <c:pt idx="638">
                  <c:v>2.793E6</c:v>
                </c:pt>
                <c:pt idx="639">
                  <c:v>2.695E6</c:v>
                </c:pt>
                <c:pt idx="640">
                  <c:v>2.163E6</c:v>
                </c:pt>
                <c:pt idx="641">
                  <c:v>1.898E6</c:v>
                </c:pt>
                <c:pt idx="642">
                  <c:v>2.509E6</c:v>
                </c:pt>
                <c:pt idx="643">
                  <c:v>2.525E6</c:v>
                </c:pt>
                <c:pt idx="644">
                  <c:v>2.545E6</c:v>
                </c:pt>
                <c:pt idx="645">
                  <c:v>2.701E6</c:v>
                </c:pt>
                <c:pt idx="646">
                  <c:v>2.545E6</c:v>
                </c:pt>
                <c:pt idx="647">
                  <c:v>1.974E6</c:v>
                </c:pt>
                <c:pt idx="648">
                  <c:v>2.033E6</c:v>
                </c:pt>
                <c:pt idx="649">
                  <c:v>2.691E6</c:v>
                </c:pt>
                <c:pt idx="650">
                  <c:v>2.72E6</c:v>
                </c:pt>
                <c:pt idx="651">
                  <c:v>3.098E6</c:v>
                </c:pt>
                <c:pt idx="652">
                  <c:v>2.841E6</c:v>
                </c:pt>
                <c:pt idx="653">
                  <c:v>2.443E6</c:v>
                </c:pt>
                <c:pt idx="654">
                  <c:v>2.051E6</c:v>
                </c:pt>
                <c:pt idx="655">
                  <c:v>1.968E6</c:v>
                </c:pt>
                <c:pt idx="656">
                  <c:v>2.653E6</c:v>
                </c:pt>
                <c:pt idx="657">
                  <c:v>2.775E6</c:v>
                </c:pt>
                <c:pt idx="658">
                  <c:v>2.267E6</c:v>
                </c:pt>
                <c:pt idx="659">
                  <c:v>2.594E6</c:v>
                </c:pt>
                <c:pt idx="660">
                  <c:v>2.288E6</c:v>
                </c:pt>
                <c:pt idx="661">
                  <c:v>2.027E6</c:v>
                </c:pt>
                <c:pt idx="662">
                  <c:v>1.887E6</c:v>
                </c:pt>
                <c:pt idx="663">
                  <c:v>2.433E6</c:v>
                </c:pt>
                <c:pt idx="664">
                  <c:v>2.626E6</c:v>
                </c:pt>
                <c:pt idx="665">
                  <c:v>2.597E6</c:v>
                </c:pt>
                <c:pt idx="666">
                  <c:v>2.683E6</c:v>
                </c:pt>
                <c:pt idx="667">
                  <c:v>2.629E6</c:v>
                </c:pt>
                <c:pt idx="668">
                  <c:v>2.202E6</c:v>
                </c:pt>
                <c:pt idx="669">
                  <c:v>2.299E6</c:v>
                </c:pt>
                <c:pt idx="670">
                  <c:v>2.912E6</c:v>
                </c:pt>
                <c:pt idx="671">
                  <c:v>2.728E6</c:v>
                </c:pt>
                <c:pt idx="672">
                  <c:v>2.722E6</c:v>
                </c:pt>
                <c:pt idx="673">
                  <c:v>2.639E6</c:v>
                </c:pt>
                <c:pt idx="674">
                  <c:v>2.572E6</c:v>
                </c:pt>
                <c:pt idx="675">
                  <c:v>2.104E6</c:v>
                </c:pt>
                <c:pt idx="676">
                  <c:v>2.115E6</c:v>
                </c:pt>
                <c:pt idx="677">
                  <c:v>2.477E6</c:v>
                </c:pt>
                <c:pt idx="678">
                  <c:v>2.514E6</c:v>
                </c:pt>
                <c:pt idx="679">
                  <c:v>2.828E6</c:v>
                </c:pt>
                <c:pt idx="680">
                  <c:v>2.739E6</c:v>
                </c:pt>
                <c:pt idx="681">
                  <c:v>2.981E6</c:v>
                </c:pt>
                <c:pt idx="682">
                  <c:v>2.292E6</c:v>
                </c:pt>
                <c:pt idx="683">
                  <c:v>2.071E6</c:v>
                </c:pt>
                <c:pt idx="684">
                  <c:v>2.763E6</c:v>
                </c:pt>
                <c:pt idx="685">
                  <c:v>2.702E6</c:v>
                </c:pt>
                <c:pt idx="686">
                  <c:v>2.501E6</c:v>
                </c:pt>
                <c:pt idx="687">
                  <c:v>2.546E6</c:v>
                </c:pt>
                <c:pt idx="688">
                  <c:v>2.411E6</c:v>
                </c:pt>
                <c:pt idx="689">
                  <c:v>1.892E6</c:v>
                </c:pt>
                <c:pt idx="690">
                  <c:v>1.963E6</c:v>
                </c:pt>
                <c:pt idx="691">
                  <c:v>2.613E6</c:v>
                </c:pt>
                <c:pt idx="692">
                  <c:v>2.741E6</c:v>
                </c:pt>
                <c:pt idx="693">
                  <c:v>2.833E6</c:v>
                </c:pt>
                <c:pt idx="694">
                  <c:v>2.623E6</c:v>
                </c:pt>
                <c:pt idx="695">
                  <c:v>2.619E6</c:v>
                </c:pt>
                <c:pt idx="696">
                  <c:v>2.064E6</c:v>
                </c:pt>
                <c:pt idx="697">
                  <c:v>2.184E6</c:v>
                </c:pt>
                <c:pt idx="698">
                  <c:v>2.725E6</c:v>
                </c:pt>
                <c:pt idx="699">
                  <c:v>2.631E6</c:v>
                </c:pt>
                <c:pt idx="700">
                  <c:v>2.744E6</c:v>
                </c:pt>
                <c:pt idx="701">
                  <c:v>2.777E6</c:v>
                </c:pt>
                <c:pt idx="702">
                  <c:v>2.47E6</c:v>
                </c:pt>
                <c:pt idx="703">
                  <c:v>1.999E6</c:v>
                </c:pt>
                <c:pt idx="704">
                  <c:v>2.041E6</c:v>
                </c:pt>
                <c:pt idx="705">
                  <c:v>3.044E6</c:v>
                </c:pt>
                <c:pt idx="706">
                  <c:v>3.182E6</c:v>
                </c:pt>
                <c:pt idx="707">
                  <c:v>3.31E6</c:v>
                </c:pt>
                <c:pt idx="708">
                  <c:v>3.195E6</c:v>
                </c:pt>
                <c:pt idx="709">
                  <c:v>2.894E6</c:v>
                </c:pt>
                <c:pt idx="710">
                  <c:v>2.336E6</c:v>
                </c:pt>
                <c:pt idx="711">
                  <c:v>2.362E6</c:v>
                </c:pt>
                <c:pt idx="712">
                  <c:v>2.835E6</c:v>
                </c:pt>
                <c:pt idx="713">
                  <c:v>2.962E6</c:v>
                </c:pt>
                <c:pt idx="714">
                  <c:v>2.998E6</c:v>
                </c:pt>
                <c:pt idx="715">
                  <c:v>2.972E6</c:v>
                </c:pt>
                <c:pt idx="716">
                  <c:v>2.249E6</c:v>
                </c:pt>
                <c:pt idx="717">
                  <c:v>2.337E6</c:v>
                </c:pt>
                <c:pt idx="718">
                  <c:v>2.262E6</c:v>
                </c:pt>
                <c:pt idx="719">
                  <c:v>2.745E6</c:v>
                </c:pt>
                <c:pt idx="720">
                  <c:v>2.988E6</c:v>
                </c:pt>
                <c:pt idx="721">
                  <c:v>2.971E6</c:v>
                </c:pt>
                <c:pt idx="722">
                  <c:v>2.839E6</c:v>
                </c:pt>
                <c:pt idx="723">
                  <c:v>2.688E6</c:v>
                </c:pt>
                <c:pt idx="724">
                  <c:v>2.274E6</c:v>
                </c:pt>
                <c:pt idx="725">
                  <c:v>2.278E6</c:v>
                </c:pt>
                <c:pt idx="726">
                  <c:v>2.387E6</c:v>
                </c:pt>
                <c:pt idx="727">
                  <c:v>2.737E6</c:v>
                </c:pt>
                <c:pt idx="728">
                  <c:v>2.713E6</c:v>
                </c:pt>
                <c:pt idx="729">
                  <c:v>2.824E6</c:v>
                </c:pt>
                <c:pt idx="730">
                  <c:v>2.57E6</c:v>
                </c:pt>
                <c:pt idx="731">
                  <c:v>2.135E6</c:v>
                </c:pt>
                <c:pt idx="732">
                  <c:v>1.885E6</c:v>
                </c:pt>
                <c:pt idx="733">
                  <c:v>2.551E6</c:v>
                </c:pt>
                <c:pt idx="734">
                  <c:v>2.543E6</c:v>
                </c:pt>
                <c:pt idx="735">
                  <c:v>2.445E6</c:v>
                </c:pt>
                <c:pt idx="736">
                  <c:v>2.662E6</c:v>
                </c:pt>
                <c:pt idx="737">
                  <c:v>2.48E6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12952"/>
        <c:axId val="-2137456632"/>
      </c:scatterChart>
      <c:valAx>
        <c:axId val="-2137412952"/>
        <c:scaling>
          <c:orientation val="minMax"/>
          <c:min val="41889.0"/>
        </c:scaling>
        <c:delete val="0"/>
        <c:axPos val="b"/>
        <c:numFmt formatCode="ddd\ \ \ \ dd/mmm/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7456632"/>
        <c:crosses val="autoZero"/>
        <c:crossBetween val="midCat"/>
        <c:majorUnit val="7.0"/>
      </c:valAx>
      <c:valAx>
        <c:axId val="-2137456632"/>
        <c:scaling>
          <c:orientation val="minMax"/>
          <c:min val="1.0E6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crossAx val="-2137412952"/>
        <c:crosses val="autoZero"/>
        <c:crossBetween val="midCat"/>
        <c:majorUnit val="2500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</a:t>
            </a:r>
          </a:p>
        </c:rich>
      </c:tx>
      <c:layout>
        <c:manualLayout>
          <c:xMode val="edge"/>
          <c:yMode val="edge"/>
          <c:x val="0.386269338122765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59633828666154"/>
          <c:y val="0.0386266061786856"/>
          <c:w val="0.811365372091646"/>
          <c:h val="0.87656670300372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Engagement!$A$3:$A$343</c:f>
              <c:numCache>
                <c:formatCode>ddd\ \ \ \ dd/mmm/yy</c:formatCode>
                <c:ptCount val="341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</c:numCache>
            </c:numRef>
          </c:xVal>
          <c:yVal>
            <c:numRef>
              <c:f>Engagement!$F$3:$F$343</c:f>
              <c:numCache>
                <c:formatCode>General</c:formatCode>
                <c:ptCount val="341"/>
                <c:pt idx="0">
                  <c:v>2443.0</c:v>
                </c:pt>
                <c:pt idx="1">
                  <c:v>2704.0</c:v>
                </c:pt>
                <c:pt idx="2">
                  <c:v>3068.0</c:v>
                </c:pt>
                <c:pt idx="3">
                  <c:v>2009.0</c:v>
                </c:pt>
                <c:pt idx="4">
                  <c:v>1905.0</c:v>
                </c:pt>
                <c:pt idx="5">
                  <c:v>2083.0</c:v>
                </c:pt>
                <c:pt idx="6">
                  <c:v>2630.0</c:v>
                </c:pt>
                <c:pt idx="7">
                  <c:v>2730.0</c:v>
                </c:pt>
                <c:pt idx="8">
                  <c:v>2352.0</c:v>
                </c:pt>
                <c:pt idx="9">
                  <c:v>2542.0</c:v>
                </c:pt>
                <c:pt idx="10">
                  <c:v>1558.0</c:v>
                </c:pt>
                <c:pt idx="11">
                  <c:v>1640.0</c:v>
                </c:pt>
                <c:pt idx="12">
                  <c:v>2701.0</c:v>
                </c:pt>
                <c:pt idx="13">
                  <c:v>2396.0</c:v>
                </c:pt>
                <c:pt idx="14">
                  <c:v>2396.0</c:v>
                </c:pt>
                <c:pt idx="15">
                  <c:v>2617.0</c:v>
                </c:pt>
                <c:pt idx="16">
                  <c:v>2616.0</c:v>
                </c:pt>
                <c:pt idx="17">
                  <c:v>1826.0</c:v>
                </c:pt>
                <c:pt idx="18">
                  <c:v>1602.0</c:v>
                </c:pt>
                <c:pt idx="19">
                  <c:v>1909.0</c:v>
                </c:pt>
                <c:pt idx="20">
                  <c:v>2403.0</c:v>
                </c:pt>
                <c:pt idx="21">
                  <c:v>2110.0</c:v>
                </c:pt>
                <c:pt idx="22">
                  <c:v>2454.0</c:v>
                </c:pt>
                <c:pt idx="23">
                  <c:v>2634.0</c:v>
                </c:pt>
                <c:pt idx="24">
                  <c:v>1703.0</c:v>
                </c:pt>
                <c:pt idx="25">
                  <c:v>1849.0</c:v>
                </c:pt>
                <c:pt idx="26">
                  <c:v>2207.0</c:v>
                </c:pt>
                <c:pt idx="27">
                  <c:v>2454.0</c:v>
                </c:pt>
                <c:pt idx="28">
                  <c:v>2277.0</c:v>
                </c:pt>
                <c:pt idx="29">
                  <c:v>2311.0</c:v>
                </c:pt>
                <c:pt idx="30">
                  <c:v>2827.0</c:v>
                </c:pt>
                <c:pt idx="31">
                  <c:v>2169.0</c:v>
                </c:pt>
                <c:pt idx="32">
                  <c:v>1675.0</c:v>
                </c:pt>
                <c:pt idx="33">
                  <c:v>2236.0</c:v>
                </c:pt>
                <c:pt idx="34">
                  <c:v>2683.0</c:v>
                </c:pt>
                <c:pt idx="35">
                  <c:v>2701.0</c:v>
                </c:pt>
                <c:pt idx="36">
                  <c:v>2712.0</c:v>
                </c:pt>
                <c:pt idx="37">
                  <c:v>2655.0</c:v>
                </c:pt>
                <c:pt idx="38">
                  <c:v>1763.0</c:v>
                </c:pt>
                <c:pt idx="39">
                  <c:v>1218.0</c:v>
                </c:pt>
                <c:pt idx="40">
                  <c:v>2086.0</c:v>
                </c:pt>
                <c:pt idx="41">
                  <c:v>2438.0</c:v>
                </c:pt>
                <c:pt idx="42">
                  <c:v>2482.0</c:v>
                </c:pt>
                <c:pt idx="43">
                  <c:v>2059.0</c:v>
                </c:pt>
                <c:pt idx="44">
                  <c:v>2464.0</c:v>
                </c:pt>
                <c:pt idx="45">
                  <c:v>1865.0</c:v>
                </c:pt>
                <c:pt idx="46">
                  <c:v>1470.0</c:v>
                </c:pt>
                <c:pt idx="47">
                  <c:v>2042.0</c:v>
                </c:pt>
                <c:pt idx="48">
                  <c:v>2389.0</c:v>
                </c:pt>
                <c:pt idx="49">
                  <c:v>2197.0</c:v>
                </c:pt>
                <c:pt idx="50">
                  <c:v>2353.0</c:v>
                </c:pt>
                <c:pt idx="51">
                  <c:v>2362.0</c:v>
                </c:pt>
                <c:pt idx="52">
                  <c:v>1671.0</c:v>
                </c:pt>
                <c:pt idx="53">
                  <c:v>1438.0</c:v>
                </c:pt>
                <c:pt idx="54">
                  <c:v>2360.0</c:v>
                </c:pt>
                <c:pt idx="55">
                  <c:v>2392.0</c:v>
                </c:pt>
                <c:pt idx="56">
                  <c:v>2479.0</c:v>
                </c:pt>
                <c:pt idx="57">
                  <c:v>2593.0</c:v>
                </c:pt>
                <c:pt idx="58">
                  <c:v>2563.0</c:v>
                </c:pt>
                <c:pt idx="59">
                  <c:v>2236.0</c:v>
                </c:pt>
                <c:pt idx="60">
                  <c:v>1811.0</c:v>
                </c:pt>
                <c:pt idx="61">
                  <c:v>2876.0</c:v>
                </c:pt>
                <c:pt idx="62">
                  <c:v>2930.0</c:v>
                </c:pt>
                <c:pt idx="63">
                  <c:v>2408.0</c:v>
                </c:pt>
                <c:pt idx="64">
                  <c:v>2721.0</c:v>
                </c:pt>
                <c:pt idx="65">
                  <c:v>2156.0</c:v>
                </c:pt>
                <c:pt idx="66">
                  <c:v>1930.0</c:v>
                </c:pt>
                <c:pt idx="67">
                  <c:v>1762.0</c:v>
                </c:pt>
                <c:pt idx="68">
                  <c:v>2404.0</c:v>
                </c:pt>
                <c:pt idx="69">
                  <c:v>2837.0</c:v>
                </c:pt>
                <c:pt idx="70">
                  <c:v>2374.0</c:v>
                </c:pt>
                <c:pt idx="71">
                  <c:v>2616.0</c:v>
                </c:pt>
                <c:pt idx="72">
                  <c:v>2766.0</c:v>
                </c:pt>
                <c:pt idx="73">
                  <c:v>1935.0</c:v>
                </c:pt>
                <c:pt idx="74">
                  <c:v>1528.0</c:v>
                </c:pt>
                <c:pt idx="75">
                  <c:v>2372.0</c:v>
                </c:pt>
                <c:pt idx="76">
                  <c:v>2545.0</c:v>
                </c:pt>
                <c:pt idx="77">
                  <c:v>2594.0</c:v>
                </c:pt>
                <c:pt idx="78">
                  <c:v>2520.0</c:v>
                </c:pt>
                <c:pt idx="79">
                  <c:v>2033.0</c:v>
                </c:pt>
                <c:pt idx="80">
                  <c:v>1605.0</c:v>
                </c:pt>
                <c:pt idx="81">
                  <c:v>2341.0</c:v>
                </c:pt>
                <c:pt idx="82">
                  <c:v>2356.0</c:v>
                </c:pt>
                <c:pt idx="83">
                  <c:v>2215.0</c:v>
                </c:pt>
                <c:pt idx="84">
                  <c:v>2391.0</c:v>
                </c:pt>
                <c:pt idx="85">
                  <c:v>2435.0</c:v>
                </c:pt>
                <c:pt idx="86">
                  <c:v>1808.0</c:v>
                </c:pt>
                <c:pt idx="87">
                  <c:v>1746.0</c:v>
                </c:pt>
                <c:pt idx="88">
                  <c:v>1069.0</c:v>
                </c:pt>
                <c:pt idx="89">
                  <c:v>2322.0</c:v>
                </c:pt>
                <c:pt idx="90">
                  <c:v>2128.0</c:v>
                </c:pt>
                <c:pt idx="91">
                  <c:v>1556.0</c:v>
                </c:pt>
                <c:pt idx="92">
                  <c:v>2018.0</c:v>
                </c:pt>
                <c:pt idx="93">
                  <c:v>1922.0</c:v>
                </c:pt>
                <c:pt idx="94">
                  <c:v>1938.0</c:v>
                </c:pt>
                <c:pt idx="95">
                  <c:v>1781.0</c:v>
                </c:pt>
                <c:pt idx="96">
                  <c:v>2087.0</c:v>
                </c:pt>
                <c:pt idx="97">
                  <c:v>2708.0</c:v>
                </c:pt>
                <c:pt idx="98">
                  <c:v>2338.0</c:v>
                </c:pt>
                <c:pt idx="99">
                  <c:v>2037.0</c:v>
                </c:pt>
                <c:pt idx="100">
                  <c:v>2001.0</c:v>
                </c:pt>
                <c:pt idx="101">
                  <c:v>1544.0</c:v>
                </c:pt>
                <c:pt idx="102">
                  <c:v>2086.0</c:v>
                </c:pt>
                <c:pt idx="103">
                  <c:v>2902.0</c:v>
                </c:pt>
                <c:pt idx="104">
                  <c:v>2631.0</c:v>
                </c:pt>
                <c:pt idx="105">
                  <c:v>2396.0</c:v>
                </c:pt>
                <c:pt idx="106">
                  <c:v>2169.0</c:v>
                </c:pt>
                <c:pt idx="107">
                  <c:v>2062.0</c:v>
                </c:pt>
                <c:pt idx="108">
                  <c:v>1987.0</c:v>
                </c:pt>
                <c:pt idx="109">
                  <c:v>1497.0</c:v>
                </c:pt>
                <c:pt idx="110">
                  <c:v>2437.0</c:v>
                </c:pt>
                <c:pt idx="111">
                  <c:v>2454.0</c:v>
                </c:pt>
                <c:pt idx="112">
                  <c:v>2791.0</c:v>
                </c:pt>
                <c:pt idx="113">
                  <c:v>2545.0</c:v>
                </c:pt>
                <c:pt idx="114">
                  <c:v>2164.0</c:v>
                </c:pt>
                <c:pt idx="115">
                  <c:v>2021.0</c:v>
                </c:pt>
                <c:pt idx="116">
                  <c:v>1833.0</c:v>
                </c:pt>
                <c:pt idx="117">
                  <c:v>2101.0</c:v>
                </c:pt>
                <c:pt idx="118">
                  <c:v>3107.0</c:v>
                </c:pt>
                <c:pt idx="119">
                  <c:v>2879.0</c:v>
                </c:pt>
                <c:pt idx="120">
                  <c:v>2317.0</c:v>
                </c:pt>
                <c:pt idx="121">
                  <c:v>2549.0</c:v>
                </c:pt>
                <c:pt idx="122">
                  <c:v>2026.0</c:v>
                </c:pt>
                <c:pt idx="123">
                  <c:v>2102.0</c:v>
                </c:pt>
                <c:pt idx="124">
                  <c:v>2647.0</c:v>
                </c:pt>
                <c:pt idx="125">
                  <c:v>2272.0</c:v>
                </c:pt>
                <c:pt idx="126">
                  <c:v>2609.0</c:v>
                </c:pt>
                <c:pt idx="127">
                  <c:v>3058.0</c:v>
                </c:pt>
                <c:pt idx="128">
                  <c:v>2921.0</c:v>
                </c:pt>
                <c:pt idx="129">
                  <c:v>2410.0</c:v>
                </c:pt>
                <c:pt idx="130">
                  <c:v>2042.0</c:v>
                </c:pt>
                <c:pt idx="131">
                  <c:v>2384.0</c:v>
                </c:pt>
                <c:pt idx="132">
                  <c:v>2745.0</c:v>
                </c:pt>
                <c:pt idx="133">
                  <c:v>2253.0</c:v>
                </c:pt>
                <c:pt idx="134">
                  <c:v>2626.0</c:v>
                </c:pt>
                <c:pt idx="135">
                  <c:v>2376.0</c:v>
                </c:pt>
                <c:pt idx="136">
                  <c:v>2137.0</c:v>
                </c:pt>
                <c:pt idx="137">
                  <c:v>1842.0</c:v>
                </c:pt>
                <c:pt idx="138">
                  <c:v>2519.0</c:v>
                </c:pt>
                <c:pt idx="139">
                  <c:v>2616.0</c:v>
                </c:pt>
                <c:pt idx="140">
                  <c:v>2684.0</c:v>
                </c:pt>
                <c:pt idx="141">
                  <c:v>2719.0</c:v>
                </c:pt>
                <c:pt idx="142">
                  <c:v>2887.0</c:v>
                </c:pt>
                <c:pt idx="143">
                  <c:v>2271.0</c:v>
                </c:pt>
                <c:pt idx="144">
                  <c:v>2096.0</c:v>
                </c:pt>
                <c:pt idx="145">
                  <c:v>2412.0</c:v>
                </c:pt>
                <c:pt idx="146">
                  <c:v>1511.0</c:v>
                </c:pt>
                <c:pt idx="147">
                  <c:v>2551.0</c:v>
                </c:pt>
                <c:pt idx="148">
                  <c:v>2540.0</c:v>
                </c:pt>
                <c:pt idx="149">
                  <c:v>2415.0</c:v>
                </c:pt>
                <c:pt idx="150">
                  <c:v>2051.0</c:v>
                </c:pt>
                <c:pt idx="151">
                  <c:v>1837.0</c:v>
                </c:pt>
                <c:pt idx="152">
                  <c:v>2230.0</c:v>
                </c:pt>
                <c:pt idx="153">
                  <c:v>2893.0</c:v>
                </c:pt>
                <c:pt idx="154">
                  <c:v>2712.0</c:v>
                </c:pt>
                <c:pt idx="155">
                  <c:v>3267.0</c:v>
                </c:pt>
                <c:pt idx="156">
                  <c:v>3157.0</c:v>
                </c:pt>
                <c:pt idx="157">
                  <c:v>1941.0</c:v>
                </c:pt>
                <c:pt idx="158">
                  <c:v>1872.0</c:v>
                </c:pt>
                <c:pt idx="159">
                  <c:v>2489.0</c:v>
                </c:pt>
                <c:pt idx="160">
                  <c:v>2961.0</c:v>
                </c:pt>
                <c:pt idx="161">
                  <c:v>2508.0</c:v>
                </c:pt>
                <c:pt idx="162">
                  <c:v>2742.0</c:v>
                </c:pt>
                <c:pt idx="163">
                  <c:v>2382.0</c:v>
                </c:pt>
                <c:pt idx="164">
                  <c:v>1718.0</c:v>
                </c:pt>
                <c:pt idx="165">
                  <c:v>1898.0</c:v>
                </c:pt>
                <c:pt idx="166">
                  <c:v>2238.0</c:v>
                </c:pt>
                <c:pt idx="167">
                  <c:v>2376.0</c:v>
                </c:pt>
                <c:pt idx="168">
                  <c:v>2683.0</c:v>
                </c:pt>
                <c:pt idx="169">
                  <c:v>2450.0</c:v>
                </c:pt>
                <c:pt idx="170">
                  <c:v>2468.0</c:v>
                </c:pt>
                <c:pt idx="171">
                  <c:v>1764.0</c:v>
                </c:pt>
                <c:pt idx="172">
                  <c:v>1766.0</c:v>
                </c:pt>
                <c:pt idx="173">
                  <c:v>2148.0</c:v>
                </c:pt>
                <c:pt idx="174">
                  <c:v>2744.0</c:v>
                </c:pt>
                <c:pt idx="175">
                  <c:v>2256.0</c:v>
                </c:pt>
                <c:pt idx="176">
                  <c:v>2850.0</c:v>
                </c:pt>
                <c:pt idx="177">
                  <c:v>2233.0</c:v>
                </c:pt>
                <c:pt idx="178">
                  <c:v>2037.0</c:v>
                </c:pt>
                <c:pt idx="179">
                  <c:v>1439.0</c:v>
                </c:pt>
                <c:pt idx="180">
                  <c:v>2584.0</c:v>
                </c:pt>
                <c:pt idx="181">
                  <c:v>2183.0</c:v>
                </c:pt>
                <c:pt idx="182">
                  <c:v>2133.0</c:v>
                </c:pt>
                <c:pt idx="183">
                  <c:v>2102.0</c:v>
                </c:pt>
                <c:pt idx="184">
                  <c:v>1999.0</c:v>
                </c:pt>
                <c:pt idx="185">
                  <c:v>1485.0</c:v>
                </c:pt>
                <c:pt idx="186">
                  <c:v>1288.0</c:v>
                </c:pt>
                <c:pt idx="187">
                  <c:v>2319.0</c:v>
                </c:pt>
                <c:pt idx="188">
                  <c:v>2378.0</c:v>
                </c:pt>
                <c:pt idx="189">
                  <c:v>2488.0</c:v>
                </c:pt>
                <c:pt idx="190">
                  <c:v>2230.0</c:v>
                </c:pt>
                <c:pt idx="191">
                  <c:v>2084.0</c:v>
                </c:pt>
                <c:pt idx="192">
                  <c:v>1565.0</c:v>
                </c:pt>
                <c:pt idx="193">
                  <c:v>1371.0</c:v>
                </c:pt>
                <c:pt idx="194">
                  <c:v>1929.0</c:v>
                </c:pt>
                <c:pt idx="195">
                  <c:v>2167.0</c:v>
                </c:pt>
                <c:pt idx="196">
                  <c:v>2341.0</c:v>
                </c:pt>
                <c:pt idx="197">
                  <c:v>2230.0</c:v>
                </c:pt>
                <c:pt idx="198">
                  <c:v>1784.0</c:v>
                </c:pt>
                <c:pt idx="199">
                  <c:v>1423.0</c:v>
                </c:pt>
                <c:pt idx="200">
                  <c:v>1227.0</c:v>
                </c:pt>
                <c:pt idx="201">
                  <c:v>2173.0</c:v>
                </c:pt>
                <c:pt idx="202">
                  <c:v>2545.0</c:v>
                </c:pt>
                <c:pt idx="203">
                  <c:v>2003.0</c:v>
                </c:pt>
                <c:pt idx="204">
                  <c:v>2525.0</c:v>
                </c:pt>
                <c:pt idx="205">
                  <c:v>2141.0</c:v>
                </c:pt>
                <c:pt idx="206">
                  <c:v>1537.0</c:v>
                </c:pt>
                <c:pt idx="207">
                  <c:v>1484.0</c:v>
                </c:pt>
                <c:pt idx="208">
                  <c:v>1968.0</c:v>
                </c:pt>
                <c:pt idx="209">
                  <c:v>2131.0</c:v>
                </c:pt>
                <c:pt idx="210">
                  <c:v>2141.0</c:v>
                </c:pt>
                <c:pt idx="211">
                  <c:v>2701.0</c:v>
                </c:pt>
                <c:pt idx="212">
                  <c:v>2470.0</c:v>
                </c:pt>
                <c:pt idx="213">
                  <c:v>1748.0</c:v>
                </c:pt>
                <c:pt idx="214">
                  <c:v>1639.0</c:v>
                </c:pt>
                <c:pt idx="215">
                  <c:v>2784.0</c:v>
                </c:pt>
                <c:pt idx="216">
                  <c:v>2435.0</c:v>
                </c:pt>
                <c:pt idx="217">
                  <c:v>2479.0</c:v>
                </c:pt>
                <c:pt idx="218">
                  <c:v>2277.0</c:v>
                </c:pt>
                <c:pt idx="219">
                  <c:v>1909.0</c:v>
                </c:pt>
                <c:pt idx="220">
                  <c:v>1521.0</c:v>
                </c:pt>
                <c:pt idx="221">
                  <c:v>1515.0</c:v>
                </c:pt>
                <c:pt idx="222">
                  <c:v>1829.0</c:v>
                </c:pt>
                <c:pt idx="223">
                  <c:v>2050.0</c:v>
                </c:pt>
                <c:pt idx="224">
                  <c:v>2422.0</c:v>
                </c:pt>
                <c:pt idx="225">
                  <c:v>2498.0</c:v>
                </c:pt>
                <c:pt idx="226">
                  <c:v>2335.0</c:v>
                </c:pt>
                <c:pt idx="227">
                  <c:v>1094.0</c:v>
                </c:pt>
                <c:pt idx="228">
                  <c:v>1392.0</c:v>
                </c:pt>
                <c:pt idx="229">
                  <c:v>1818.0</c:v>
                </c:pt>
                <c:pt idx="230">
                  <c:v>2262.0</c:v>
                </c:pt>
                <c:pt idx="231">
                  <c:v>2820.0</c:v>
                </c:pt>
                <c:pt idx="232">
                  <c:v>2466.0</c:v>
                </c:pt>
                <c:pt idx="233">
                  <c:v>2285.0</c:v>
                </c:pt>
                <c:pt idx="234">
                  <c:v>1839.0</c:v>
                </c:pt>
                <c:pt idx="235">
                  <c:v>2137.0</c:v>
                </c:pt>
                <c:pt idx="236">
                  <c:v>2521.0</c:v>
                </c:pt>
                <c:pt idx="237">
                  <c:v>2963.0</c:v>
                </c:pt>
                <c:pt idx="238">
                  <c:v>2606.0</c:v>
                </c:pt>
                <c:pt idx="239">
                  <c:v>2438.0</c:v>
                </c:pt>
                <c:pt idx="240">
                  <c:v>2392.0</c:v>
                </c:pt>
                <c:pt idx="241">
                  <c:v>1889.0</c:v>
                </c:pt>
                <c:pt idx="242">
                  <c:v>2423.0</c:v>
                </c:pt>
                <c:pt idx="243">
                  <c:v>2609.0</c:v>
                </c:pt>
                <c:pt idx="244">
                  <c:v>2703.0</c:v>
                </c:pt>
                <c:pt idx="245">
                  <c:v>2493.0</c:v>
                </c:pt>
                <c:pt idx="246">
                  <c:v>2860.0</c:v>
                </c:pt>
                <c:pt idx="247">
                  <c:v>2449.0</c:v>
                </c:pt>
                <c:pt idx="248">
                  <c:v>2515.0</c:v>
                </c:pt>
                <c:pt idx="249">
                  <c:v>1971.0</c:v>
                </c:pt>
                <c:pt idx="250">
                  <c:v>2366.0</c:v>
                </c:pt>
                <c:pt idx="251">
                  <c:v>2598.0</c:v>
                </c:pt>
                <c:pt idx="252">
                  <c:v>2658.0</c:v>
                </c:pt>
                <c:pt idx="253">
                  <c:v>2474.0</c:v>
                </c:pt>
                <c:pt idx="254">
                  <c:v>2341.0</c:v>
                </c:pt>
                <c:pt idx="255">
                  <c:v>2054.0</c:v>
                </c:pt>
                <c:pt idx="256">
                  <c:v>1794.0</c:v>
                </c:pt>
                <c:pt idx="257">
                  <c:v>2043.0</c:v>
                </c:pt>
                <c:pt idx="258">
                  <c:v>2553.0</c:v>
                </c:pt>
                <c:pt idx="259">
                  <c:v>2305.0</c:v>
                </c:pt>
                <c:pt idx="260">
                  <c:v>3042.0</c:v>
                </c:pt>
                <c:pt idx="261">
                  <c:v>2602.0</c:v>
                </c:pt>
                <c:pt idx="262">
                  <c:v>1867.0</c:v>
                </c:pt>
                <c:pt idx="263">
                  <c:v>1821.0</c:v>
                </c:pt>
                <c:pt idx="264">
                  <c:v>2251.0</c:v>
                </c:pt>
                <c:pt idx="265">
                  <c:v>2364.0</c:v>
                </c:pt>
                <c:pt idx="266">
                  <c:v>2521.0</c:v>
                </c:pt>
                <c:pt idx="267">
                  <c:v>2458.0</c:v>
                </c:pt>
                <c:pt idx="268">
                  <c:v>2056.0</c:v>
                </c:pt>
                <c:pt idx="269">
                  <c:v>1701.0</c:v>
                </c:pt>
                <c:pt idx="270">
                  <c:v>2044.0</c:v>
                </c:pt>
                <c:pt idx="271">
                  <c:v>2007.0</c:v>
                </c:pt>
                <c:pt idx="272">
                  <c:v>2323.0</c:v>
                </c:pt>
                <c:pt idx="273">
                  <c:v>2390.0</c:v>
                </c:pt>
                <c:pt idx="274">
                  <c:v>2426.0</c:v>
                </c:pt>
                <c:pt idx="275">
                  <c:v>2335.0</c:v>
                </c:pt>
                <c:pt idx="276">
                  <c:v>1783.0</c:v>
                </c:pt>
                <c:pt idx="277">
                  <c:v>1622.0</c:v>
                </c:pt>
                <c:pt idx="278">
                  <c:v>2119.0</c:v>
                </c:pt>
                <c:pt idx="279">
                  <c:v>2502.0</c:v>
                </c:pt>
                <c:pt idx="280">
                  <c:v>2546.0</c:v>
                </c:pt>
                <c:pt idx="281">
                  <c:v>2450.0</c:v>
                </c:pt>
                <c:pt idx="282">
                  <c:v>2240.0</c:v>
                </c:pt>
                <c:pt idx="283">
                  <c:v>1616.0</c:v>
                </c:pt>
                <c:pt idx="284">
                  <c:v>1681.0</c:v>
                </c:pt>
                <c:pt idx="285">
                  <c:v>2194.0</c:v>
                </c:pt>
                <c:pt idx="286">
                  <c:v>2236.0</c:v>
                </c:pt>
                <c:pt idx="287">
                  <c:v>2129.0</c:v>
                </c:pt>
                <c:pt idx="288">
                  <c:v>2135.0</c:v>
                </c:pt>
                <c:pt idx="289">
                  <c:v>2213.0</c:v>
                </c:pt>
                <c:pt idx="290">
                  <c:v>1921.0</c:v>
                </c:pt>
                <c:pt idx="291">
                  <c:v>1512.0</c:v>
                </c:pt>
                <c:pt idx="292">
                  <c:v>2069.0</c:v>
                </c:pt>
                <c:pt idx="293">
                  <c:v>2686.0</c:v>
                </c:pt>
                <c:pt idx="294">
                  <c:v>1958.0</c:v>
                </c:pt>
                <c:pt idx="295">
                  <c:v>2769.0</c:v>
                </c:pt>
                <c:pt idx="296">
                  <c:v>2598.0</c:v>
                </c:pt>
                <c:pt idx="297">
                  <c:v>1902.0</c:v>
                </c:pt>
                <c:pt idx="298">
                  <c:v>1870.0</c:v>
                </c:pt>
                <c:pt idx="299">
                  <c:v>2191.0</c:v>
                </c:pt>
                <c:pt idx="300">
                  <c:v>2053.0</c:v>
                </c:pt>
                <c:pt idx="301">
                  <c:v>2270.0</c:v>
                </c:pt>
                <c:pt idx="302">
                  <c:v>3089.0</c:v>
                </c:pt>
                <c:pt idx="303">
                  <c:v>2346.0</c:v>
                </c:pt>
                <c:pt idx="304">
                  <c:v>1738.0</c:v>
                </c:pt>
                <c:pt idx="305">
                  <c:v>1875.0</c:v>
                </c:pt>
                <c:pt idx="306">
                  <c:v>2373.0</c:v>
                </c:pt>
                <c:pt idx="307">
                  <c:v>2188.0</c:v>
                </c:pt>
                <c:pt idx="308">
                  <c:v>2224.0</c:v>
                </c:pt>
                <c:pt idx="309">
                  <c:v>2327.0</c:v>
                </c:pt>
                <c:pt idx="310">
                  <c:v>2364.0</c:v>
                </c:pt>
                <c:pt idx="311">
                  <c:v>1572.0</c:v>
                </c:pt>
                <c:pt idx="312">
                  <c:v>1527.0</c:v>
                </c:pt>
                <c:pt idx="313">
                  <c:v>2421.0</c:v>
                </c:pt>
                <c:pt idx="314">
                  <c:v>2995.0</c:v>
                </c:pt>
                <c:pt idx="315">
                  <c:v>2408.0</c:v>
                </c:pt>
                <c:pt idx="316">
                  <c:v>2708.0</c:v>
                </c:pt>
                <c:pt idx="317">
                  <c:v>2202.0</c:v>
                </c:pt>
                <c:pt idx="318">
                  <c:v>1721.0</c:v>
                </c:pt>
                <c:pt idx="319">
                  <c:v>1780.0</c:v>
                </c:pt>
                <c:pt idx="320">
                  <c:v>2464.0</c:v>
                </c:pt>
                <c:pt idx="321">
                  <c:v>2405.0</c:v>
                </c:pt>
                <c:pt idx="322">
                  <c:v>2202.0</c:v>
                </c:pt>
                <c:pt idx="323">
                  <c:v>2735.0</c:v>
                </c:pt>
                <c:pt idx="324">
                  <c:v>2552.0</c:v>
                </c:pt>
                <c:pt idx="325">
                  <c:v>1871.0</c:v>
                </c:pt>
                <c:pt idx="326">
                  <c:v>1585.0</c:v>
                </c:pt>
                <c:pt idx="327">
                  <c:v>2590.0</c:v>
                </c:pt>
                <c:pt idx="328">
                  <c:v>2979.0</c:v>
                </c:pt>
                <c:pt idx="329">
                  <c:v>2741.0</c:v>
                </c:pt>
                <c:pt idx="330">
                  <c:v>2277.0</c:v>
                </c:pt>
                <c:pt idx="331">
                  <c:v>2301.0</c:v>
                </c:pt>
                <c:pt idx="332">
                  <c:v>1852.0</c:v>
                </c:pt>
                <c:pt idx="333">
                  <c:v>1305.0</c:v>
                </c:pt>
                <c:pt idx="334">
                  <c:v>2270.0</c:v>
                </c:pt>
                <c:pt idx="335">
                  <c:v>3284.0</c:v>
                </c:pt>
                <c:pt idx="336">
                  <c:v>3012.0</c:v>
                </c:pt>
                <c:pt idx="337">
                  <c:v>3052.0</c:v>
                </c:pt>
                <c:pt idx="338">
                  <c:v>2769.0</c:v>
                </c:pt>
                <c:pt idx="339">
                  <c:v>1851.0</c:v>
                </c:pt>
                <c:pt idx="340">
                  <c:v>1693.0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14824"/>
        <c:axId val="-2131111720"/>
      </c:scatterChart>
      <c:valAx>
        <c:axId val="-2131114824"/>
        <c:scaling>
          <c:orientation val="minMax"/>
          <c:min val="41897.0"/>
        </c:scaling>
        <c:delete val="0"/>
        <c:axPos val="b"/>
        <c:numFmt formatCode="ddd\ \ \ \ dd/mmm/yy" sourceLinked="1"/>
        <c:majorTickMark val="out"/>
        <c:minorTickMark val="none"/>
        <c:tickLblPos val="nextTo"/>
        <c:txPr>
          <a:bodyPr rot="-4500000" vert="horz"/>
          <a:lstStyle/>
          <a:p>
            <a:pPr>
              <a:defRPr/>
            </a:pPr>
            <a:endParaRPr lang="en-US"/>
          </a:p>
        </c:txPr>
        <c:crossAx val="-2131111720"/>
        <c:crosses val="autoZero"/>
        <c:crossBetween val="midCat"/>
        <c:majorUnit val="7.0"/>
      </c:valAx>
      <c:valAx>
        <c:axId val="-213111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114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Pages/Unique</a:t>
            </a:r>
            <a:r>
              <a:rPr lang="en-US" baseline="0"/>
              <a:t> visitors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Engagement!$A$257:$A$801</c:f>
              <c:numCache>
                <c:formatCode>ddd\ \ \ \ dd/mmm/yy</c:formatCode>
                <c:ptCount val="545"/>
                <c:pt idx="0">
                  <c:v>42153.0</c:v>
                </c:pt>
                <c:pt idx="1">
                  <c:v>42154.0</c:v>
                </c:pt>
                <c:pt idx="2">
                  <c:v>42155.0</c:v>
                </c:pt>
                <c:pt idx="3">
                  <c:v>42156.0</c:v>
                </c:pt>
                <c:pt idx="4">
                  <c:v>42157.0</c:v>
                </c:pt>
                <c:pt idx="5">
                  <c:v>42158.0</c:v>
                </c:pt>
                <c:pt idx="6">
                  <c:v>42159.0</c:v>
                </c:pt>
                <c:pt idx="7">
                  <c:v>42160.0</c:v>
                </c:pt>
                <c:pt idx="8">
                  <c:v>42161.0</c:v>
                </c:pt>
                <c:pt idx="9">
                  <c:v>42162.0</c:v>
                </c:pt>
                <c:pt idx="10">
                  <c:v>42163.0</c:v>
                </c:pt>
                <c:pt idx="11">
                  <c:v>42164.0</c:v>
                </c:pt>
                <c:pt idx="12">
                  <c:v>42165.0</c:v>
                </c:pt>
                <c:pt idx="13">
                  <c:v>42166.0</c:v>
                </c:pt>
                <c:pt idx="14">
                  <c:v>42167.0</c:v>
                </c:pt>
                <c:pt idx="15">
                  <c:v>42168.0</c:v>
                </c:pt>
                <c:pt idx="16">
                  <c:v>42169.0</c:v>
                </c:pt>
                <c:pt idx="17">
                  <c:v>42170.0</c:v>
                </c:pt>
                <c:pt idx="18">
                  <c:v>42171.0</c:v>
                </c:pt>
                <c:pt idx="19">
                  <c:v>42172.0</c:v>
                </c:pt>
                <c:pt idx="20">
                  <c:v>42173.0</c:v>
                </c:pt>
                <c:pt idx="21">
                  <c:v>42174.0</c:v>
                </c:pt>
                <c:pt idx="22">
                  <c:v>42175.0</c:v>
                </c:pt>
                <c:pt idx="23">
                  <c:v>42176.0</c:v>
                </c:pt>
                <c:pt idx="24">
                  <c:v>42177.0</c:v>
                </c:pt>
                <c:pt idx="25">
                  <c:v>42178.0</c:v>
                </c:pt>
                <c:pt idx="26">
                  <c:v>42179.0</c:v>
                </c:pt>
                <c:pt idx="27">
                  <c:v>42180.0</c:v>
                </c:pt>
                <c:pt idx="28">
                  <c:v>42181.0</c:v>
                </c:pt>
                <c:pt idx="29">
                  <c:v>42182.0</c:v>
                </c:pt>
                <c:pt idx="30">
                  <c:v>42183.0</c:v>
                </c:pt>
                <c:pt idx="31">
                  <c:v>42184.0</c:v>
                </c:pt>
                <c:pt idx="32">
                  <c:v>42185.0</c:v>
                </c:pt>
                <c:pt idx="33">
                  <c:v>42186.0</c:v>
                </c:pt>
                <c:pt idx="34">
                  <c:v>42187.0</c:v>
                </c:pt>
                <c:pt idx="35">
                  <c:v>42188.0</c:v>
                </c:pt>
                <c:pt idx="36">
                  <c:v>42189.0</c:v>
                </c:pt>
                <c:pt idx="37">
                  <c:v>42190.0</c:v>
                </c:pt>
                <c:pt idx="38">
                  <c:v>42191.0</c:v>
                </c:pt>
                <c:pt idx="39">
                  <c:v>42192.0</c:v>
                </c:pt>
                <c:pt idx="40">
                  <c:v>42193.0</c:v>
                </c:pt>
                <c:pt idx="41">
                  <c:v>42194.0</c:v>
                </c:pt>
                <c:pt idx="42">
                  <c:v>42195.0</c:v>
                </c:pt>
                <c:pt idx="43">
                  <c:v>42196.0</c:v>
                </c:pt>
                <c:pt idx="44">
                  <c:v>42197.0</c:v>
                </c:pt>
                <c:pt idx="45">
                  <c:v>42198.0</c:v>
                </c:pt>
                <c:pt idx="46">
                  <c:v>42199.0</c:v>
                </c:pt>
                <c:pt idx="47">
                  <c:v>42200.0</c:v>
                </c:pt>
                <c:pt idx="48">
                  <c:v>42201.0</c:v>
                </c:pt>
                <c:pt idx="49">
                  <c:v>42202.0</c:v>
                </c:pt>
                <c:pt idx="50">
                  <c:v>42203.0</c:v>
                </c:pt>
                <c:pt idx="51">
                  <c:v>42204.0</c:v>
                </c:pt>
                <c:pt idx="52">
                  <c:v>42205.0</c:v>
                </c:pt>
                <c:pt idx="53">
                  <c:v>42206.0</c:v>
                </c:pt>
                <c:pt idx="54">
                  <c:v>42207.0</c:v>
                </c:pt>
                <c:pt idx="55">
                  <c:v>42208.0</c:v>
                </c:pt>
                <c:pt idx="56">
                  <c:v>42209.0</c:v>
                </c:pt>
                <c:pt idx="57">
                  <c:v>42210.0</c:v>
                </c:pt>
                <c:pt idx="58">
                  <c:v>42211.0</c:v>
                </c:pt>
                <c:pt idx="59">
                  <c:v>42212.0</c:v>
                </c:pt>
                <c:pt idx="60">
                  <c:v>42213.0</c:v>
                </c:pt>
                <c:pt idx="61">
                  <c:v>42214.0</c:v>
                </c:pt>
                <c:pt idx="62">
                  <c:v>42215.0</c:v>
                </c:pt>
                <c:pt idx="63">
                  <c:v>42216.0</c:v>
                </c:pt>
                <c:pt idx="64">
                  <c:v>42217.0</c:v>
                </c:pt>
                <c:pt idx="65">
                  <c:v>42218.0</c:v>
                </c:pt>
                <c:pt idx="66">
                  <c:v>42219.0</c:v>
                </c:pt>
                <c:pt idx="67">
                  <c:v>42220.0</c:v>
                </c:pt>
                <c:pt idx="68">
                  <c:v>42221.0</c:v>
                </c:pt>
                <c:pt idx="69">
                  <c:v>42222.0</c:v>
                </c:pt>
                <c:pt idx="70">
                  <c:v>42223.0</c:v>
                </c:pt>
                <c:pt idx="71">
                  <c:v>42224.0</c:v>
                </c:pt>
                <c:pt idx="72">
                  <c:v>42225.0</c:v>
                </c:pt>
                <c:pt idx="73">
                  <c:v>42226.0</c:v>
                </c:pt>
                <c:pt idx="74">
                  <c:v>42227.0</c:v>
                </c:pt>
                <c:pt idx="75">
                  <c:v>42228.0</c:v>
                </c:pt>
                <c:pt idx="76">
                  <c:v>42229.0</c:v>
                </c:pt>
                <c:pt idx="77">
                  <c:v>42230.0</c:v>
                </c:pt>
                <c:pt idx="78">
                  <c:v>42231.0</c:v>
                </c:pt>
                <c:pt idx="79">
                  <c:v>42232.0</c:v>
                </c:pt>
                <c:pt idx="80">
                  <c:v>42233.0</c:v>
                </c:pt>
                <c:pt idx="81">
                  <c:v>42234.0</c:v>
                </c:pt>
                <c:pt idx="82">
                  <c:v>42235.0</c:v>
                </c:pt>
                <c:pt idx="83">
                  <c:v>42236.0</c:v>
                </c:pt>
                <c:pt idx="84">
                  <c:v>42237.0</c:v>
                </c:pt>
                <c:pt idx="85">
                  <c:v>42238.0</c:v>
                </c:pt>
                <c:pt idx="86">
                  <c:v>42239.0</c:v>
                </c:pt>
                <c:pt idx="87">
                  <c:v>42240.0</c:v>
                </c:pt>
                <c:pt idx="88">
                  <c:v>42241.0</c:v>
                </c:pt>
                <c:pt idx="89">
                  <c:v>42242.0</c:v>
                </c:pt>
                <c:pt idx="90">
                  <c:v>42243.0</c:v>
                </c:pt>
                <c:pt idx="91">
                  <c:v>42244.0</c:v>
                </c:pt>
                <c:pt idx="92">
                  <c:v>42245.0</c:v>
                </c:pt>
                <c:pt idx="93">
                  <c:v>42246.0</c:v>
                </c:pt>
                <c:pt idx="94">
                  <c:v>42247.0</c:v>
                </c:pt>
                <c:pt idx="95">
                  <c:v>42248.0</c:v>
                </c:pt>
                <c:pt idx="96">
                  <c:v>42249.0</c:v>
                </c:pt>
                <c:pt idx="97">
                  <c:v>42250.0</c:v>
                </c:pt>
                <c:pt idx="98">
                  <c:v>42251.0</c:v>
                </c:pt>
                <c:pt idx="99">
                  <c:v>42252.0</c:v>
                </c:pt>
                <c:pt idx="100">
                  <c:v>42253.0</c:v>
                </c:pt>
                <c:pt idx="101">
                  <c:v>42254.0</c:v>
                </c:pt>
                <c:pt idx="102">
                  <c:v>42255.0</c:v>
                </c:pt>
                <c:pt idx="103">
                  <c:v>42256.0</c:v>
                </c:pt>
                <c:pt idx="104">
                  <c:v>42257.0</c:v>
                </c:pt>
                <c:pt idx="105">
                  <c:v>42258.0</c:v>
                </c:pt>
                <c:pt idx="106">
                  <c:v>42259.0</c:v>
                </c:pt>
                <c:pt idx="107">
                  <c:v>42260.0</c:v>
                </c:pt>
                <c:pt idx="108">
                  <c:v>42261.0</c:v>
                </c:pt>
                <c:pt idx="109">
                  <c:v>42262.0</c:v>
                </c:pt>
                <c:pt idx="110">
                  <c:v>42263.0</c:v>
                </c:pt>
                <c:pt idx="111">
                  <c:v>42264.0</c:v>
                </c:pt>
                <c:pt idx="112">
                  <c:v>42265.0</c:v>
                </c:pt>
                <c:pt idx="113">
                  <c:v>42266.0</c:v>
                </c:pt>
                <c:pt idx="114">
                  <c:v>42267.0</c:v>
                </c:pt>
                <c:pt idx="115">
                  <c:v>42268.0</c:v>
                </c:pt>
                <c:pt idx="116">
                  <c:v>42269.0</c:v>
                </c:pt>
                <c:pt idx="117">
                  <c:v>42270.0</c:v>
                </c:pt>
                <c:pt idx="118">
                  <c:v>42271.0</c:v>
                </c:pt>
                <c:pt idx="119">
                  <c:v>42272.0</c:v>
                </c:pt>
                <c:pt idx="120">
                  <c:v>42273.0</c:v>
                </c:pt>
                <c:pt idx="121">
                  <c:v>42274.0</c:v>
                </c:pt>
                <c:pt idx="122">
                  <c:v>42275.0</c:v>
                </c:pt>
                <c:pt idx="123">
                  <c:v>42276.0</c:v>
                </c:pt>
                <c:pt idx="124">
                  <c:v>42277.0</c:v>
                </c:pt>
                <c:pt idx="125">
                  <c:v>42278.0</c:v>
                </c:pt>
                <c:pt idx="126">
                  <c:v>42279.0</c:v>
                </c:pt>
                <c:pt idx="127">
                  <c:v>42280.0</c:v>
                </c:pt>
                <c:pt idx="128">
                  <c:v>42281.0</c:v>
                </c:pt>
                <c:pt idx="129">
                  <c:v>42282.0</c:v>
                </c:pt>
                <c:pt idx="130">
                  <c:v>42283.0</c:v>
                </c:pt>
                <c:pt idx="131">
                  <c:v>42284.0</c:v>
                </c:pt>
                <c:pt idx="132">
                  <c:v>42285.0</c:v>
                </c:pt>
                <c:pt idx="133">
                  <c:v>42286.0</c:v>
                </c:pt>
                <c:pt idx="134">
                  <c:v>42287.0</c:v>
                </c:pt>
                <c:pt idx="135">
                  <c:v>42288.0</c:v>
                </c:pt>
                <c:pt idx="136">
                  <c:v>42289.0</c:v>
                </c:pt>
                <c:pt idx="137">
                  <c:v>42290.0</c:v>
                </c:pt>
                <c:pt idx="138">
                  <c:v>42291.0</c:v>
                </c:pt>
                <c:pt idx="139">
                  <c:v>42292.0</c:v>
                </c:pt>
                <c:pt idx="140">
                  <c:v>42293.0</c:v>
                </c:pt>
                <c:pt idx="141">
                  <c:v>42294.0</c:v>
                </c:pt>
                <c:pt idx="142">
                  <c:v>42295.0</c:v>
                </c:pt>
                <c:pt idx="143">
                  <c:v>42296.0</c:v>
                </c:pt>
                <c:pt idx="144">
                  <c:v>42297.0</c:v>
                </c:pt>
                <c:pt idx="145">
                  <c:v>42298.0</c:v>
                </c:pt>
                <c:pt idx="146">
                  <c:v>42299.0</c:v>
                </c:pt>
                <c:pt idx="147">
                  <c:v>42300.0</c:v>
                </c:pt>
                <c:pt idx="148">
                  <c:v>42301.0</c:v>
                </c:pt>
                <c:pt idx="149">
                  <c:v>42302.0</c:v>
                </c:pt>
                <c:pt idx="150">
                  <c:v>42303.0</c:v>
                </c:pt>
                <c:pt idx="151">
                  <c:v>42304.0</c:v>
                </c:pt>
                <c:pt idx="152">
                  <c:v>42305.0</c:v>
                </c:pt>
                <c:pt idx="153">
                  <c:v>42306.0</c:v>
                </c:pt>
                <c:pt idx="154">
                  <c:v>42307.0</c:v>
                </c:pt>
                <c:pt idx="155">
                  <c:v>42308.0</c:v>
                </c:pt>
                <c:pt idx="156">
                  <c:v>42309.0</c:v>
                </c:pt>
                <c:pt idx="157">
                  <c:v>42310.0</c:v>
                </c:pt>
                <c:pt idx="158">
                  <c:v>42311.0</c:v>
                </c:pt>
                <c:pt idx="159">
                  <c:v>42312.0</c:v>
                </c:pt>
                <c:pt idx="160">
                  <c:v>42313.0</c:v>
                </c:pt>
                <c:pt idx="161">
                  <c:v>42314.0</c:v>
                </c:pt>
                <c:pt idx="162">
                  <c:v>42315.0</c:v>
                </c:pt>
                <c:pt idx="163">
                  <c:v>42316.0</c:v>
                </c:pt>
                <c:pt idx="164">
                  <c:v>42317.0</c:v>
                </c:pt>
                <c:pt idx="165">
                  <c:v>42318.0</c:v>
                </c:pt>
                <c:pt idx="166">
                  <c:v>42319.0</c:v>
                </c:pt>
                <c:pt idx="167">
                  <c:v>42320.0</c:v>
                </c:pt>
                <c:pt idx="168">
                  <c:v>42321.0</c:v>
                </c:pt>
                <c:pt idx="169">
                  <c:v>42322.0</c:v>
                </c:pt>
                <c:pt idx="170">
                  <c:v>42323.0</c:v>
                </c:pt>
                <c:pt idx="171">
                  <c:v>42324.0</c:v>
                </c:pt>
                <c:pt idx="172">
                  <c:v>42325.0</c:v>
                </c:pt>
                <c:pt idx="173">
                  <c:v>42326.0</c:v>
                </c:pt>
                <c:pt idx="174">
                  <c:v>42327.0</c:v>
                </c:pt>
                <c:pt idx="175">
                  <c:v>42328.0</c:v>
                </c:pt>
                <c:pt idx="176">
                  <c:v>42329.0</c:v>
                </c:pt>
                <c:pt idx="177">
                  <c:v>42330.0</c:v>
                </c:pt>
                <c:pt idx="178">
                  <c:v>42331.0</c:v>
                </c:pt>
                <c:pt idx="179">
                  <c:v>42332.0</c:v>
                </c:pt>
                <c:pt idx="180">
                  <c:v>42333.0</c:v>
                </c:pt>
                <c:pt idx="181">
                  <c:v>42334.0</c:v>
                </c:pt>
                <c:pt idx="182">
                  <c:v>42335.0</c:v>
                </c:pt>
                <c:pt idx="183">
                  <c:v>42336.0</c:v>
                </c:pt>
                <c:pt idx="184">
                  <c:v>42337.0</c:v>
                </c:pt>
                <c:pt idx="185">
                  <c:v>42338.0</c:v>
                </c:pt>
                <c:pt idx="186">
                  <c:v>42339.0</c:v>
                </c:pt>
                <c:pt idx="187">
                  <c:v>42340.0</c:v>
                </c:pt>
                <c:pt idx="188">
                  <c:v>42341.0</c:v>
                </c:pt>
                <c:pt idx="189">
                  <c:v>42342.0</c:v>
                </c:pt>
                <c:pt idx="190">
                  <c:v>42343.0</c:v>
                </c:pt>
                <c:pt idx="191">
                  <c:v>42344.0</c:v>
                </c:pt>
                <c:pt idx="192">
                  <c:v>42345.0</c:v>
                </c:pt>
                <c:pt idx="193">
                  <c:v>42346.0</c:v>
                </c:pt>
                <c:pt idx="194">
                  <c:v>42347.0</c:v>
                </c:pt>
                <c:pt idx="195">
                  <c:v>42348.0</c:v>
                </c:pt>
                <c:pt idx="196">
                  <c:v>42349.0</c:v>
                </c:pt>
                <c:pt idx="197">
                  <c:v>42350.0</c:v>
                </c:pt>
                <c:pt idx="198">
                  <c:v>42351.0</c:v>
                </c:pt>
                <c:pt idx="199">
                  <c:v>42352.0</c:v>
                </c:pt>
                <c:pt idx="200">
                  <c:v>42353.0</c:v>
                </c:pt>
                <c:pt idx="201">
                  <c:v>42354.0</c:v>
                </c:pt>
                <c:pt idx="202">
                  <c:v>42355.0</c:v>
                </c:pt>
                <c:pt idx="203">
                  <c:v>42356.0</c:v>
                </c:pt>
                <c:pt idx="204">
                  <c:v>42357.0</c:v>
                </c:pt>
                <c:pt idx="205">
                  <c:v>42358.0</c:v>
                </c:pt>
                <c:pt idx="206">
                  <c:v>42359.0</c:v>
                </c:pt>
                <c:pt idx="207">
                  <c:v>42360.0</c:v>
                </c:pt>
                <c:pt idx="208">
                  <c:v>42361.0</c:v>
                </c:pt>
                <c:pt idx="209">
                  <c:v>42362.0</c:v>
                </c:pt>
                <c:pt idx="210">
                  <c:v>42363.0</c:v>
                </c:pt>
                <c:pt idx="211">
                  <c:v>42364.0</c:v>
                </c:pt>
                <c:pt idx="212">
                  <c:v>42365.0</c:v>
                </c:pt>
                <c:pt idx="213">
                  <c:v>42366.0</c:v>
                </c:pt>
                <c:pt idx="214">
                  <c:v>42367.0</c:v>
                </c:pt>
                <c:pt idx="215">
                  <c:v>42368.0</c:v>
                </c:pt>
                <c:pt idx="216">
                  <c:v>42369.0</c:v>
                </c:pt>
                <c:pt idx="217">
                  <c:v>42370.0</c:v>
                </c:pt>
                <c:pt idx="218">
                  <c:v>42371.0</c:v>
                </c:pt>
                <c:pt idx="219">
                  <c:v>42372.0</c:v>
                </c:pt>
                <c:pt idx="220">
                  <c:v>42373.0</c:v>
                </c:pt>
                <c:pt idx="221">
                  <c:v>42374.0</c:v>
                </c:pt>
                <c:pt idx="222">
                  <c:v>42375.0</c:v>
                </c:pt>
                <c:pt idx="223">
                  <c:v>42376.0</c:v>
                </c:pt>
                <c:pt idx="224">
                  <c:v>42377.0</c:v>
                </c:pt>
                <c:pt idx="225">
                  <c:v>42378.0</c:v>
                </c:pt>
                <c:pt idx="226">
                  <c:v>42379.0</c:v>
                </c:pt>
                <c:pt idx="227">
                  <c:v>42380.0</c:v>
                </c:pt>
                <c:pt idx="228">
                  <c:v>42381.0</c:v>
                </c:pt>
                <c:pt idx="229">
                  <c:v>42382.0</c:v>
                </c:pt>
                <c:pt idx="230">
                  <c:v>42383.0</c:v>
                </c:pt>
                <c:pt idx="231">
                  <c:v>42384.0</c:v>
                </c:pt>
                <c:pt idx="232">
                  <c:v>42385.0</c:v>
                </c:pt>
                <c:pt idx="233">
                  <c:v>42386.0</c:v>
                </c:pt>
                <c:pt idx="234">
                  <c:v>42387.0</c:v>
                </c:pt>
                <c:pt idx="235">
                  <c:v>42388.0</c:v>
                </c:pt>
                <c:pt idx="236">
                  <c:v>42389.0</c:v>
                </c:pt>
                <c:pt idx="237">
                  <c:v>42390.0</c:v>
                </c:pt>
                <c:pt idx="238">
                  <c:v>42391.0</c:v>
                </c:pt>
                <c:pt idx="239">
                  <c:v>42392.0</c:v>
                </c:pt>
                <c:pt idx="240">
                  <c:v>42393.0</c:v>
                </c:pt>
                <c:pt idx="241">
                  <c:v>42394.0</c:v>
                </c:pt>
                <c:pt idx="242">
                  <c:v>42395.0</c:v>
                </c:pt>
                <c:pt idx="243">
                  <c:v>42396.0</c:v>
                </c:pt>
                <c:pt idx="244">
                  <c:v>42397.0</c:v>
                </c:pt>
                <c:pt idx="245">
                  <c:v>42398.0</c:v>
                </c:pt>
                <c:pt idx="246">
                  <c:v>42399.0</c:v>
                </c:pt>
                <c:pt idx="247">
                  <c:v>42400.0</c:v>
                </c:pt>
                <c:pt idx="248">
                  <c:v>42401.0</c:v>
                </c:pt>
                <c:pt idx="249">
                  <c:v>42402.0</c:v>
                </c:pt>
                <c:pt idx="250">
                  <c:v>42403.0</c:v>
                </c:pt>
                <c:pt idx="251">
                  <c:v>42404.0</c:v>
                </c:pt>
                <c:pt idx="252">
                  <c:v>42405.0</c:v>
                </c:pt>
                <c:pt idx="253">
                  <c:v>42406.0</c:v>
                </c:pt>
                <c:pt idx="254">
                  <c:v>42407.0</c:v>
                </c:pt>
                <c:pt idx="255">
                  <c:v>42408.0</c:v>
                </c:pt>
                <c:pt idx="256">
                  <c:v>42409.0</c:v>
                </c:pt>
                <c:pt idx="257">
                  <c:v>42410.0</c:v>
                </c:pt>
                <c:pt idx="258">
                  <c:v>42411.0</c:v>
                </c:pt>
                <c:pt idx="259">
                  <c:v>42412.0</c:v>
                </c:pt>
                <c:pt idx="260">
                  <c:v>42413.0</c:v>
                </c:pt>
                <c:pt idx="261">
                  <c:v>42414.0</c:v>
                </c:pt>
                <c:pt idx="262">
                  <c:v>42415.0</c:v>
                </c:pt>
                <c:pt idx="263">
                  <c:v>42416.0</c:v>
                </c:pt>
                <c:pt idx="264">
                  <c:v>42417.0</c:v>
                </c:pt>
                <c:pt idx="265">
                  <c:v>42418.0</c:v>
                </c:pt>
                <c:pt idx="266">
                  <c:v>42419.0</c:v>
                </c:pt>
                <c:pt idx="267">
                  <c:v>42420.0</c:v>
                </c:pt>
                <c:pt idx="268">
                  <c:v>42421.0</c:v>
                </c:pt>
                <c:pt idx="269">
                  <c:v>42422.0</c:v>
                </c:pt>
                <c:pt idx="270">
                  <c:v>42423.0</c:v>
                </c:pt>
                <c:pt idx="271">
                  <c:v>42424.0</c:v>
                </c:pt>
                <c:pt idx="272">
                  <c:v>42425.0</c:v>
                </c:pt>
                <c:pt idx="273">
                  <c:v>42426.0</c:v>
                </c:pt>
                <c:pt idx="274">
                  <c:v>42427.0</c:v>
                </c:pt>
                <c:pt idx="275">
                  <c:v>42428.0</c:v>
                </c:pt>
                <c:pt idx="276">
                  <c:v>42429.0</c:v>
                </c:pt>
                <c:pt idx="277">
                  <c:v>42430.0</c:v>
                </c:pt>
                <c:pt idx="278">
                  <c:v>42431.0</c:v>
                </c:pt>
                <c:pt idx="279">
                  <c:v>42432.0</c:v>
                </c:pt>
                <c:pt idx="280">
                  <c:v>42433.0</c:v>
                </c:pt>
                <c:pt idx="281">
                  <c:v>42434.0</c:v>
                </c:pt>
                <c:pt idx="282">
                  <c:v>42435.0</c:v>
                </c:pt>
                <c:pt idx="283">
                  <c:v>42436.0</c:v>
                </c:pt>
                <c:pt idx="284">
                  <c:v>42437.0</c:v>
                </c:pt>
                <c:pt idx="285">
                  <c:v>42438.0</c:v>
                </c:pt>
                <c:pt idx="286">
                  <c:v>42439.0</c:v>
                </c:pt>
                <c:pt idx="287">
                  <c:v>42440.0</c:v>
                </c:pt>
                <c:pt idx="288">
                  <c:v>42441.0</c:v>
                </c:pt>
                <c:pt idx="289">
                  <c:v>42442.0</c:v>
                </c:pt>
                <c:pt idx="290">
                  <c:v>42443.0</c:v>
                </c:pt>
                <c:pt idx="291">
                  <c:v>42444.0</c:v>
                </c:pt>
                <c:pt idx="292">
                  <c:v>42445.0</c:v>
                </c:pt>
                <c:pt idx="293">
                  <c:v>42446.0</c:v>
                </c:pt>
                <c:pt idx="294">
                  <c:v>42447.0</c:v>
                </c:pt>
                <c:pt idx="295">
                  <c:v>42448.0</c:v>
                </c:pt>
                <c:pt idx="296">
                  <c:v>42449.0</c:v>
                </c:pt>
                <c:pt idx="297">
                  <c:v>42450.0</c:v>
                </c:pt>
                <c:pt idx="298">
                  <c:v>42451.0</c:v>
                </c:pt>
                <c:pt idx="299">
                  <c:v>42452.0</c:v>
                </c:pt>
                <c:pt idx="300">
                  <c:v>42453.0</c:v>
                </c:pt>
                <c:pt idx="301">
                  <c:v>42454.0</c:v>
                </c:pt>
                <c:pt idx="302">
                  <c:v>42455.0</c:v>
                </c:pt>
                <c:pt idx="303">
                  <c:v>42456.0</c:v>
                </c:pt>
                <c:pt idx="304">
                  <c:v>42457.0</c:v>
                </c:pt>
                <c:pt idx="305">
                  <c:v>42458.0</c:v>
                </c:pt>
                <c:pt idx="306">
                  <c:v>42459.0</c:v>
                </c:pt>
                <c:pt idx="307">
                  <c:v>42460.0</c:v>
                </c:pt>
                <c:pt idx="308">
                  <c:v>42461.0</c:v>
                </c:pt>
                <c:pt idx="309">
                  <c:v>42462.0</c:v>
                </c:pt>
                <c:pt idx="310">
                  <c:v>42463.0</c:v>
                </c:pt>
                <c:pt idx="311">
                  <c:v>42464.0</c:v>
                </c:pt>
                <c:pt idx="312">
                  <c:v>42465.0</c:v>
                </c:pt>
                <c:pt idx="313">
                  <c:v>42466.0</c:v>
                </c:pt>
                <c:pt idx="314">
                  <c:v>42467.0</c:v>
                </c:pt>
                <c:pt idx="315">
                  <c:v>42468.0</c:v>
                </c:pt>
                <c:pt idx="316">
                  <c:v>42469.0</c:v>
                </c:pt>
                <c:pt idx="317">
                  <c:v>42470.0</c:v>
                </c:pt>
                <c:pt idx="318">
                  <c:v>42471.0</c:v>
                </c:pt>
                <c:pt idx="319">
                  <c:v>42472.0</c:v>
                </c:pt>
                <c:pt idx="320">
                  <c:v>42473.0</c:v>
                </c:pt>
                <c:pt idx="321">
                  <c:v>42474.0</c:v>
                </c:pt>
                <c:pt idx="322">
                  <c:v>42475.0</c:v>
                </c:pt>
                <c:pt idx="323">
                  <c:v>42476.0</c:v>
                </c:pt>
                <c:pt idx="324">
                  <c:v>42477.0</c:v>
                </c:pt>
                <c:pt idx="325">
                  <c:v>42478.0</c:v>
                </c:pt>
                <c:pt idx="326">
                  <c:v>42479.0</c:v>
                </c:pt>
                <c:pt idx="327">
                  <c:v>42480.0</c:v>
                </c:pt>
                <c:pt idx="328">
                  <c:v>42481.0</c:v>
                </c:pt>
                <c:pt idx="329">
                  <c:v>42482.0</c:v>
                </c:pt>
                <c:pt idx="330">
                  <c:v>42483.0</c:v>
                </c:pt>
                <c:pt idx="331">
                  <c:v>42484.0</c:v>
                </c:pt>
                <c:pt idx="332">
                  <c:v>42485.0</c:v>
                </c:pt>
                <c:pt idx="333">
                  <c:v>42486.0</c:v>
                </c:pt>
                <c:pt idx="334">
                  <c:v>42487.0</c:v>
                </c:pt>
                <c:pt idx="335">
                  <c:v>42488.0</c:v>
                </c:pt>
                <c:pt idx="336">
                  <c:v>42489.0</c:v>
                </c:pt>
                <c:pt idx="337">
                  <c:v>42490.0</c:v>
                </c:pt>
                <c:pt idx="338">
                  <c:v>42491.0</c:v>
                </c:pt>
                <c:pt idx="339">
                  <c:v>42492.0</c:v>
                </c:pt>
                <c:pt idx="340">
                  <c:v>42493.0</c:v>
                </c:pt>
                <c:pt idx="341">
                  <c:v>42494.0</c:v>
                </c:pt>
                <c:pt idx="342">
                  <c:v>42495.0</c:v>
                </c:pt>
                <c:pt idx="343">
                  <c:v>42496.0</c:v>
                </c:pt>
                <c:pt idx="344">
                  <c:v>42497.0</c:v>
                </c:pt>
                <c:pt idx="345">
                  <c:v>42498.0</c:v>
                </c:pt>
                <c:pt idx="346">
                  <c:v>42499.0</c:v>
                </c:pt>
                <c:pt idx="347">
                  <c:v>42500.0</c:v>
                </c:pt>
                <c:pt idx="348">
                  <c:v>42501.0</c:v>
                </c:pt>
                <c:pt idx="349">
                  <c:v>42502.0</c:v>
                </c:pt>
                <c:pt idx="350">
                  <c:v>42503.0</c:v>
                </c:pt>
                <c:pt idx="351">
                  <c:v>42504.0</c:v>
                </c:pt>
                <c:pt idx="352">
                  <c:v>42505.0</c:v>
                </c:pt>
                <c:pt idx="353">
                  <c:v>42506.0</c:v>
                </c:pt>
                <c:pt idx="354">
                  <c:v>42507.0</c:v>
                </c:pt>
                <c:pt idx="355">
                  <c:v>42508.0</c:v>
                </c:pt>
                <c:pt idx="356">
                  <c:v>42509.0</c:v>
                </c:pt>
                <c:pt idx="357">
                  <c:v>42510.0</c:v>
                </c:pt>
                <c:pt idx="358">
                  <c:v>42511.0</c:v>
                </c:pt>
                <c:pt idx="359">
                  <c:v>42512.0</c:v>
                </c:pt>
                <c:pt idx="360">
                  <c:v>42513.0</c:v>
                </c:pt>
                <c:pt idx="361">
                  <c:v>42514.0</c:v>
                </c:pt>
                <c:pt idx="362">
                  <c:v>42515.0</c:v>
                </c:pt>
                <c:pt idx="363">
                  <c:v>42516.0</c:v>
                </c:pt>
                <c:pt idx="364">
                  <c:v>42517.0</c:v>
                </c:pt>
                <c:pt idx="365">
                  <c:v>42518.0</c:v>
                </c:pt>
                <c:pt idx="366">
                  <c:v>42519.0</c:v>
                </c:pt>
                <c:pt idx="367">
                  <c:v>42520.0</c:v>
                </c:pt>
                <c:pt idx="368">
                  <c:v>42521.0</c:v>
                </c:pt>
                <c:pt idx="369">
                  <c:v>42522.0</c:v>
                </c:pt>
                <c:pt idx="370">
                  <c:v>42523.0</c:v>
                </c:pt>
                <c:pt idx="371">
                  <c:v>42524.0</c:v>
                </c:pt>
                <c:pt idx="372">
                  <c:v>42525.0</c:v>
                </c:pt>
                <c:pt idx="373">
                  <c:v>42526.0</c:v>
                </c:pt>
                <c:pt idx="374">
                  <c:v>42527.0</c:v>
                </c:pt>
                <c:pt idx="375">
                  <c:v>42528.0</c:v>
                </c:pt>
                <c:pt idx="376">
                  <c:v>42529.0</c:v>
                </c:pt>
                <c:pt idx="377">
                  <c:v>42530.0</c:v>
                </c:pt>
                <c:pt idx="378">
                  <c:v>42531.0</c:v>
                </c:pt>
                <c:pt idx="379">
                  <c:v>42532.0</c:v>
                </c:pt>
                <c:pt idx="380">
                  <c:v>42533.0</c:v>
                </c:pt>
                <c:pt idx="381">
                  <c:v>42534.0</c:v>
                </c:pt>
                <c:pt idx="382">
                  <c:v>42535.0</c:v>
                </c:pt>
                <c:pt idx="383">
                  <c:v>42536.0</c:v>
                </c:pt>
                <c:pt idx="384">
                  <c:v>42537.0</c:v>
                </c:pt>
                <c:pt idx="385">
                  <c:v>42538.0</c:v>
                </c:pt>
                <c:pt idx="386">
                  <c:v>42539.0</c:v>
                </c:pt>
                <c:pt idx="387">
                  <c:v>42540.0</c:v>
                </c:pt>
                <c:pt idx="388">
                  <c:v>42541.0</c:v>
                </c:pt>
                <c:pt idx="389">
                  <c:v>42542.0</c:v>
                </c:pt>
                <c:pt idx="390">
                  <c:v>42543.0</c:v>
                </c:pt>
                <c:pt idx="391">
                  <c:v>42544.0</c:v>
                </c:pt>
                <c:pt idx="392">
                  <c:v>42545.0</c:v>
                </c:pt>
                <c:pt idx="393">
                  <c:v>42546.0</c:v>
                </c:pt>
                <c:pt idx="394">
                  <c:v>42547.0</c:v>
                </c:pt>
                <c:pt idx="395">
                  <c:v>42548.0</c:v>
                </c:pt>
                <c:pt idx="396">
                  <c:v>42549.0</c:v>
                </c:pt>
                <c:pt idx="397">
                  <c:v>42550.0</c:v>
                </c:pt>
                <c:pt idx="398">
                  <c:v>42551.0</c:v>
                </c:pt>
                <c:pt idx="399">
                  <c:v>42552.0</c:v>
                </c:pt>
                <c:pt idx="400">
                  <c:v>42553.0</c:v>
                </c:pt>
                <c:pt idx="401">
                  <c:v>42554.0</c:v>
                </c:pt>
                <c:pt idx="402">
                  <c:v>42555.0</c:v>
                </c:pt>
                <c:pt idx="403">
                  <c:v>42556.0</c:v>
                </c:pt>
                <c:pt idx="404">
                  <c:v>42557.0</c:v>
                </c:pt>
                <c:pt idx="405">
                  <c:v>42558.0</c:v>
                </c:pt>
                <c:pt idx="406">
                  <c:v>42559.0</c:v>
                </c:pt>
                <c:pt idx="407">
                  <c:v>42560.0</c:v>
                </c:pt>
                <c:pt idx="408">
                  <c:v>42561.0</c:v>
                </c:pt>
                <c:pt idx="409">
                  <c:v>42562.0</c:v>
                </c:pt>
                <c:pt idx="410">
                  <c:v>42563.0</c:v>
                </c:pt>
                <c:pt idx="411">
                  <c:v>42564.0</c:v>
                </c:pt>
                <c:pt idx="412">
                  <c:v>42565.0</c:v>
                </c:pt>
                <c:pt idx="413">
                  <c:v>42566.0</c:v>
                </c:pt>
                <c:pt idx="414">
                  <c:v>42567.0</c:v>
                </c:pt>
                <c:pt idx="415">
                  <c:v>42568.0</c:v>
                </c:pt>
                <c:pt idx="416">
                  <c:v>42569.0</c:v>
                </c:pt>
                <c:pt idx="417">
                  <c:v>42570.0</c:v>
                </c:pt>
                <c:pt idx="418">
                  <c:v>42571.0</c:v>
                </c:pt>
                <c:pt idx="419">
                  <c:v>42572.0</c:v>
                </c:pt>
                <c:pt idx="420">
                  <c:v>42573.0</c:v>
                </c:pt>
                <c:pt idx="421">
                  <c:v>42574.0</c:v>
                </c:pt>
                <c:pt idx="422">
                  <c:v>42575.0</c:v>
                </c:pt>
                <c:pt idx="423">
                  <c:v>42576.0</c:v>
                </c:pt>
                <c:pt idx="424">
                  <c:v>42577.0</c:v>
                </c:pt>
                <c:pt idx="425">
                  <c:v>42578.0</c:v>
                </c:pt>
                <c:pt idx="426">
                  <c:v>42579.0</c:v>
                </c:pt>
                <c:pt idx="427">
                  <c:v>42580.0</c:v>
                </c:pt>
                <c:pt idx="428">
                  <c:v>42581.0</c:v>
                </c:pt>
                <c:pt idx="429">
                  <c:v>42582.0</c:v>
                </c:pt>
                <c:pt idx="430">
                  <c:v>42583.0</c:v>
                </c:pt>
                <c:pt idx="431">
                  <c:v>42584.0</c:v>
                </c:pt>
                <c:pt idx="432">
                  <c:v>42585.0</c:v>
                </c:pt>
                <c:pt idx="433">
                  <c:v>42586.0</c:v>
                </c:pt>
                <c:pt idx="434">
                  <c:v>42587.0</c:v>
                </c:pt>
                <c:pt idx="435">
                  <c:v>42588.0</c:v>
                </c:pt>
                <c:pt idx="436">
                  <c:v>42589.0</c:v>
                </c:pt>
                <c:pt idx="437">
                  <c:v>42590.0</c:v>
                </c:pt>
                <c:pt idx="438">
                  <c:v>42591.0</c:v>
                </c:pt>
                <c:pt idx="439">
                  <c:v>42592.0</c:v>
                </c:pt>
                <c:pt idx="440">
                  <c:v>42593.0</c:v>
                </c:pt>
                <c:pt idx="441">
                  <c:v>42594.0</c:v>
                </c:pt>
                <c:pt idx="442">
                  <c:v>42595.0</c:v>
                </c:pt>
                <c:pt idx="443">
                  <c:v>42596.0</c:v>
                </c:pt>
                <c:pt idx="444">
                  <c:v>42597.0</c:v>
                </c:pt>
                <c:pt idx="445">
                  <c:v>42598.0</c:v>
                </c:pt>
                <c:pt idx="446">
                  <c:v>42599.0</c:v>
                </c:pt>
                <c:pt idx="447">
                  <c:v>42600.0</c:v>
                </c:pt>
                <c:pt idx="448">
                  <c:v>42601.0</c:v>
                </c:pt>
                <c:pt idx="449">
                  <c:v>42602.0</c:v>
                </c:pt>
                <c:pt idx="450">
                  <c:v>42603.0</c:v>
                </c:pt>
                <c:pt idx="451">
                  <c:v>42604.0</c:v>
                </c:pt>
                <c:pt idx="452">
                  <c:v>42605.0</c:v>
                </c:pt>
                <c:pt idx="453">
                  <c:v>42606.0</c:v>
                </c:pt>
                <c:pt idx="454">
                  <c:v>42607.0</c:v>
                </c:pt>
                <c:pt idx="455">
                  <c:v>42608.0</c:v>
                </c:pt>
                <c:pt idx="456">
                  <c:v>42609.0</c:v>
                </c:pt>
                <c:pt idx="457">
                  <c:v>42610.0</c:v>
                </c:pt>
                <c:pt idx="458">
                  <c:v>42611.0</c:v>
                </c:pt>
                <c:pt idx="459">
                  <c:v>42612.0</c:v>
                </c:pt>
                <c:pt idx="460">
                  <c:v>42613.0</c:v>
                </c:pt>
                <c:pt idx="461">
                  <c:v>42614.0</c:v>
                </c:pt>
                <c:pt idx="462">
                  <c:v>42615.0</c:v>
                </c:pt>
                <c:pt idx="463">
                  <c:v>42616.0</c:v>
                </c:pt>
                <c:pt idx="464">
                  <c:v>42617.0</c:v>
                </c:pt>
                <c:pt idx="465">
                  <c:v>42618.0</c:v>
                </c:pt>
                <c:pt idx="466">
                  <c:v>42619.0</c:v>
                </c:pt>
                <c:pt idx="467">
                  <c:v>42620.0</c:v>
                </c:pt>
                <c:pt idx="468">
                  <c:v>42621.0</c:v>
                </c:pt>
                <c:pt idx="469">
                  <c:v>42622.0</c:v>
                </c:pt>
                <c:pt idx="470">
                  <c:v>42623.0</c:v>
                </c:pt>
                <c:pt idx="471">
                  <c:v>42624.0</c:v>
                </c:pt>
                <c:pt idx="472">
                  <c:v>42625.0</c:v>
                </c:pt>
                <c:pt idx="473">
                  <c:v>42626.0</c:v>
                </c:pt>
                <c:pt idx="474">
                  <c:v>42627.0</c:v>
                </c:pt>
                <c:pt idx="475">
                  <c:v>42628.0</c:v>
                </c:pt>
                <c:pt idx="476">
                  <c:v>42629.0</c:v>
                </c:pt>
                <c:pt idx="477">
                  <c:v>42630.0</c:v>
                </c:pt>
                <c:pt idx="478">
                  <c:v>42631.0</c:v>
                </c:pt>
                <c:pt idx="479">
                  <c:v>42632.0</c:v>
                </c:pt>
                <c:pt idx="480">
                  <c:v>42633.0</c:v>
                </c:pt>
                <c:pt idx="481">
                  <c:v>42634.0</c:v>
                </c:pt>
                <c:pt idx="482">
                  <c:v>42635.0</c:v>
                </c:pt>
                <c:pt idx="483">
                  <c:v>42636.0</c:v>
                </c:pt>
                <c:pt idx="484">
                  <c:v>42637.0</c:v>
                </c:pt>
                <c:pt idx="485">
                  <c:v>42638.0</c:v>
                </c:pt>
                <c:pt idx="486">
                  <c:v>42639.0</c:v>
                </c:pt>
                <c:pt idx="487">
                  <c:v>42640.0</c:v>
                </c:pt>
                <c:pt idx="488">
                  <c:v>42641.0</c:v>
                </c:pt>
                <c:pt idx="489">
                  <c:v>42642.0</c:v>
                </c:pt>
                <c:pt idx="490">
                  <c:v>42643.0</c:v>
                </c:pt>
                <c:pt idx="491">
                  <c:v>42644.0</c:v>
                </c:pt>
                <c:pt idx="492">
                  <c:v>42645.0</c:v>
                </c:pt>
                <c:pt idx="493">
                  <c:v>42646.0</c:v>
                </c:pt>
                <c:pt idx="494">
                  <c:v>42647.0</c:v>
                </c:pt>
                <c:pt idx="495">
                  <c:v>42648.0</c:v>
                </c:pt>
                <c:pt idx="496">
                  <c:v>42649.0</c:v>
                </c:pt>
                <c:pt idx="497">
                  <c:v>42650.0</c:v>
                </c:pt>
                <c:pt idx="498">
                  <c:v>42651.0</c:v>
                </c:pt>
                <c:pt idx="499">
                  <c:v>42652.0</c:v>
                </c:pt>
                <c:pt idx="500">
                  <c:v>42653.0</c:v>
                </c:pt>
                <c:pt idx="501">
                  <c:v>42654.0</c:v>
                </c:pt>
                <c:pt idx="502">
                  <c:v>42655.0</c:v>
                </c:pt>
                <c:pt idx="503">
                  <c:v>42656.0</c:v>
                </c:pt>
                <c:pt idx="504">
                  <c:v>42657.0</c:v>
                </c:pt>
                <c:pt idx="505">
                  <c:v>42658.0</c:v>
                </c:pt>
                <c:pt idx="506">
                  <c:v>42659.0</c:v>
                </c:pt>
                <c:pt idx="507">
                  <c:v>42660.0</c:v>
                </c:pt>
                <c:pt idx="508">
                  <c:v>42661.0</c:v>
                </c:pt>
                <c:pt idx="509">
                  <c:v>42662.0</c:v>
                </c:pt>
                <c:pt idx="510">
                  <c:v>42663.0</c:v>
                </c:pt>
                <c:pt idx="511">
                  <c:v>42664.0</c:v>
                </c:pt>
                <c:pt idx="512">
                  <c:v>42665.0</c:v>
                </c:pt>
                <c:pt idx="513">
                  <c:v>42666.0</c:v>
                </c:pt>
                <c:pt idx="514">
                  <c:v>42667.0</c:v>
                </c:pt>
                <c:pt idx="515">
                  <c:v>42668.0</c:v>
                </c:pt>
                <c:pt idx="516">
                  <c:v>42669.0</c:v>
                </c:pt>
                <c:pt idx="517">
                  <c:v>42670.0</c:v>
                </c:pt>
                <c:pt idx="518">
                  <c:v>42671.0</c:v>
                </c:pt>
                <c:pt idx="519">
                  <c:v>42672.0</c:v>
                </c:pt>
                <c:pt idx="520">
                  <c:v>42673.0</c:v>
                </c:pt>
                <c:pt idx="521">
                  <c:v>42674.0</c:v>
                </c:pt>
                <c:pt idx="522">
                  <c:v>42675.0</c:v>
                </c:pt>
                <c:pt idx="523">
                  <c:v>42676.0</c:v>
                </c:pt>
                <c:pt idx="524">
                  <c:v>42677.0</c:v>
                </c:pt>
                <c:pt idx="525">
                  <c:v>42678.0</c:v>
                </c:pt>
                <c:pt idx="526">
                  <c:v>42679.0</c:v>
                </c:pt>
                <c:pt idx="527">
                  <c:v>42680.0</c:v>
                </c:pt>
                <c:pt idx="528">
                  <c:v>42681.0</c:v>
                </c:pt>
                <c:pt idx="529">
                  <c:v>42682.0</c:v>
                </c:pt>
                <c:pt idx="530">
                  <c:v>42683.0</c:v>
                </c:pt>
                <c:pt idx="531">
                  <c:v>42684.0</c:v>
                </c:pt>
                <c:pt idx="532">
                  <c:v>42685.0</c:v>
                </c:pt>
                <c:pt idx="533">
                  <c:v>42686.0</c:v>
                </c:pt>
                <c:pt idx="534">
                  <c:v>42687.0</c:v>
                </c:pt>
                <c:pt idx="535">
                  <c:v>42688.0</c:v>
                </c:pt>
                <c:pt idx="536">
                  <c:v>42689.0</c:v>
                </c:pt>
                <c:pt idx="537">
                  <c:v>42690.0</c:v>
                </c:pt>
                <c:pt idx="538">
                  <c:v>42691.0</c:v>
                </c:pt>
                <c:pt idx="539">
                  <c:v>42692.0</c:v>
                </c:pt>
                <c:pt idx="540">
                  <c:v>42693.0</c:v>
                </c:pt>
                <c:pt idx="541">
                  <c:v>42694.0</c:v>
                </c:pt>
                <c:pt idx="542">
                  <c:v>42695.0</c:v>
                </c:pt>
                <c:pt idx="543">
                  <c:v>42696.0</c:v>
                </c:pt>
                <c:pt idx="544">
                  <c:v>42697.0</c:v>
                </c:pt>
              </c:numCache>
            </c:numRef>
          </c:cat>
          <c:val>
            <c:numRef>
              <c:f>Engagement!#REF!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88664"/>
        <c:axId val="-2133385608"/>
      </c:lineChart>
      <c:dateAx>
        <c:axId val="-2133388664"/>
        <c:scaling>
          <c:orientation val="minMax"/>
          <c:min val="42033.0"/>
        </c:scaling>
        <c:delete val="0"/>
        <c:axPos val="b"/>
        <c:numFmt formatCode="ddd\ \ \ \ dd/mmm/yy" sourceLinked="1"/>
        <c:majorTickMark val="out"/>
        <c:minorTickMark val="none"/>
        <c:tickLblPos val="nextTo"/>
        <c:crossAx val="-2133385608"/>
        <c:crosses val="autoZero"/>
        <c:auto val="1"/>
        <c:lblOffset val="100"/>
        <c:baseTimeUnit val="days"/>
      </c:dateAx>
      <c:valAx>
        <c:axId val="-2133385608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8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AdSense</a:t>
            </a:r>
            <a:r>
              <a:rPr lang="en-US" baseline="0"/>
              <a:t> daily income (EURO)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507436570429"/>
          <c:y val="0.165277777777778"/>
          <c:w val="0.72146719160105"/>
          <c:h val="0.6759749562554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'Daily income'!$U$2</c:f>
              <c:strCache>
                <c:ptCount val="1"/>
                <c:pt idx="0">
                  <c:v>AdSns Desktop</c:v>
                </c:pt>
              </c:strCache>
            </c:strRef>
          </c:tx>
          <c:spPr>
            <a:ln w="47625">
              <a:solidFill>
                <a:srgbClr val="008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80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income'!$A$3:$A$470</c:f>
              <c:numCache>
                <c:formatCode>ddd\ \ \ \ dd/mmm/yy</c:formatCode>
                <c:ptCount val="46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</c:numCache>
            </c:numRef>
          </c:xVal>
          <c:yVal>
            <c:numRef>
              <c:f>'Daily income'!$U$3:$U$470</c:f>
              <c:numCache>
                <c:formatCode>_([$€-2]\ * #,##0.00_);_([$€-2]\ * \(#,##0.00\);_([$€-2]\ * "-"??_);_(@_)</c:formatCode>
                <c:ptCount val="468"/>
                <c:pt idx="0">
                  <c:v>1275.8</c:v>
                </c:pt>
                <c:pt idx="1">
                  <c:v>1253.44</c:v>
                </c:pt>
                <c:pt idx="2">
                  <c:v>1271.96</c:v>
                </c:pt>
                <c:pt idx="3">
                  <c:v>945.86</c:v>
                </c:pt>
                <c:pt idx="4">
                  <c:v>944.39</c:v>
                </c:pt>
                <c:pt idx="5">
                  <c:v>1189.31</c:v>
                </c:pt>
                <c:pt idx="6">
                  <c:v>1370.83</c:v>
                </c:pt>
                <c:pt idx="7">
                  <c:v>1343.8</c:v>
                </c:pt>
                <c:pt idx="8">
                  <c:v>1328.5</c:v>
                </c:pt>
                <c:pt idx="9">
                  <c:v>736.47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853.11</c:v>
                </c:pt>
                <c:pt idx="14">
                  <c:v>950.92</c:v>
                </c:pt>
                <c:pt idx="15">
                  <c:v>980.3</c:v>
                </c:pt>
                <c:pt idx="16">
                  <c:v>878.96</c:v>
                </c:pt>
                <c:pt idx="17">
                  <c:v>707.41</c:v>
                </c:pt>
                <c:pt idx="18">
                  <c:v>615.11</c:v>
                </c:pt>
                <c:pt idx="19">
                  <c:v>807.51</c:v>
                </c:pt>
                <c:pt idx="20">
                  <c:v>911.42</c:v>
                </c:pt>
                <c:pt idx="21">
                  <c:v>894.96</c:v>
                </c:pt>
                <c:pt idx="22">
                  <c:v>898.28</c:v>
                </c:pt>
                <c:pt idx="23">
                  <c:v>903.13</c:v>
                </c:pt>
                <c:pt idx="24">
                  <c:v>850.2</c:v>
                </c:pt>
                <c:pt idx="25">
                  <c:v>775.28</c:v>
                </c:pt>
                <c:pt idx="26">
                  <c:v>985.02</c:v>
                </c:pt>
                <c:pt idx="27">
                  <c:v>966.04</c:v>
                </c:pt>
                <c:pt idx="28">
                  <c:v>1111.0</c:v>
                </c:pt>
                <c:pt idx="29">
                  <c:v>916.07</c:v>
                </c:pt>
                <c:pt idx="30">
                  <c:v>855.97</c:v>
                </c:pt>
                <c:pt idx="31">
                  <c:v>979.52</c:v>
                </c:pt>
                <c:pt idx="32">
                  <c:v>764.29</c:v>
                </c:pt>
                <c:pt idx="33">
                  <c:v>880.0</c:v>
                </c:pt>
                <c:pt idx="34">
                  <c:v>963.0</c:v>
                </c:pt>
                <c:pt idx="35">
                  <c:v>891.0</c:v>
                </c:pt>
                <c:pt idx="36">
                  <c:v>969.35</c:v>
                </c:pt>
                <c:pt idx="37">
                  <c:v>867.97</c:v>
                </c:pt>
                <c:pt idx="38">
                  <c:v>614.0</c:v>
                </c:pt>
                <c:pt idx="39">
                  <c:v>622.0</c:v>
                </c:pt>
                <c:pt idx="40">
                  <c:v>873.0</c:v>
                </c:pt>
                <c:pt idx="41">
                  <c:v>996.0</c:v>
                </c:pt>
                <c:pt idx="42">
                  <c:v>891.0</c:v>
                </c:pt>
                <c:pt idx="43">
                  <c:v>887.0</c:v>
                </c:pt>
                <c:pt idx="44">
                  <c:v>942.0</c:v>
                </c:pt>
                <c:pt idx="45">
                  <c:v>746.0</c:v>
                </c:pt>
                <c:pt idx="46">
                  <c:v>679.0</c:v>
                </c:pt>
                <c:pt idx="47">
                  <c:v>900.0</c:v>
                </c:pt>
                <c:pt idx="48">
                  <c:v>977.0</c:v>
                </c:pt>
                <c:pt idx="49">
                  <c:v>938.0</c:v>
                </c:pt>
                <c:pt idx="50">
                  <c:v>960.0</c:v>
                </c:pt>
                <c:pt idx="51">
                  <c:v>887.88</c:v>
                </c:pt>
                <c:pt idx="52">
                  <c:v>643.0</c:v>
                </c:pt>
                <c:pt idx="53">
                  <c:v>649.0</c:v>
                </c:pt>
                <c:pt idx="54">
                  <c:v>957.0</c:v>
                </c:pt>
                <c:pt idx="55">
                  <c:v>979.0</c:v>
                </c:pt>
                <c:pt idx="56">
                  <c:v>840.0</c:v>
                </c:pt>
                <c:pt idx="57">
                  <c:v>900.0</c:v>
                </c:pt>
                <c:pt idx="58">
                  <c:v>841.0</c:v>
                </c:pt>
                <c:pt idx="59">
                  <c:v>755.0</c:v>
                </c:pt>
                <c:pt idx="60">
                  <c:v>650.0</c:v>
                </c:pt>
                <c:pt idx="61">
                  <c:v>1048.0</c:v>
                </c:pt>
                <c:pt idx="62">
                  <c:v>886.0</c:v>
                </c:pt>
                <c:pt idx="63">
                  <c:v>987.0</c:v>
                </c:pt>
                <c:pt idx="64">
                  <c:v>907.0</c:v>
                </c:pt>
                <c:pt idx="65">
                  <c:v>887.0</c:v>
                </c:pt>
                <c:pt idx="66">
                  <c:v>682.0</c:v>
                </c:pt>
                <c:pt idx="67">
                  <c:v>663.0</c:v>
                </c:pt>
                <c:pt idx="68">
                  <c:v>964.0</c:v>
                </c:pt>
                <c:pt idx="69">
                  <c:v>995.0</c:v>
                </c:pt>
                <c:pt idx="70">
                  <c:v>1028.81</c:v>
                </c:pt>
                <c:pt idx="71">
                  <c:v>1139.0</c:v>
                </c:pt>
                <c:pt idx="72">
                  <c:v>1095.0</c:v>
                </c:pt>
                <c:pt idx="73">
                  <c:v>847.0</c:v>
                </c:pt>
                <c:pt idx="74">
                  <c:v>823.4299999999999</c:v>
                </c:pt>
                <c:pt idx="75">
                  <c:v>1037.0</c:v>
                </c:pt>
                <c:pt idx="76">
                  <c:v>971.0</c:v>
                </c:pt>
                <c:pt idx="77">
                  <c:v>1039.0</c:v>
                </c:pt>
                <c:pt idx="78">
                  <c:v>977.0</c:v>
                </c:pt>
                <c:pt idx="79">
                  <c:v>823.0</c:v>
                </c:pt>
                <c:pt idx="80">
                  <c:v>655.0</c:v>
                </c:pt>
                <c:pt idx="81">
                  <c:v>686.0</c:v>
                </c:pt>
                <c:pt idx="82">
                  <c:v>916.0</c:v>
                </c:pt>
                <c:pt idx="83">
                  <c:v>852.0</c:v>
                </c:pt>
                <c:pt idx="84">
                  <c:v>842.0</c:v>
                </c:pt>
                <c:pt idx="85">
                  <c:v>1071.0</c:v>
                </c:pt>
                <c:pt idx="86">
                  <c:v>891.0</c:v>
                </c:pt>
                <c:pt idx="87">
                  <c:v>768.0</c:v>
                </c:pt>
                <c:pt idx="88">
                  <c:v>791.0</c:v>
                </c:pt>
                <c:pt idx="89">
                  <c:v>994.0</c:v>
                </c:pt>
                <c:pt idx="90">
                  <c:v>865.0</c:v>
                </c:pt>
                <c:pt idx="91">
                  <c:v>904.0</c:v>
                </c:pt>
                <c:pt idx="92">
                  <c:v>956.0</c:v>
                </c:pt>
                <c:pt idx="93">
                  <c:v>871.0</c:v>
                </c:pt>
                <c:pt idx="94">
                  <c:v>830.0</c:v>
                </c:pt>
                <c:pt idx="95">
                  <c:v>752.0</c:v>
                </c:pt>
                <c:pt idx="96">
                  <c:v>997.0</c:v>
                </c:pt>
                <c:pt idx="97">
                  <c:v>1025.0</c:v>
                </c:pt>
                <c:pt idx="98">
                  <c:v>881.52</c:v>
                </c:pt>
                <c:pt idx="99">
                  <c:v>848.0</c:v>
                </c:pt>
                <c:pt idx="100">
                  <c:v>950.0</c:v>
                </c:pt>
                <c:pt idx="101">
                  <c:v>744.0</c:v>
                </c:pt>
                <c:pt idx="102">
                  <c:v>758.0</c:v>
                </c:pt>
                <c:pt idx="103">
                  <c:v>962.0</c:v>
                </c:pt>
                <c:pt idx="104">
                  <c:v>838.0</c:v>
                </c:pt>
                <c:pt idx="105">
                  <c:v>738.0</c:v>
                </c:pt>
                <c:pt idx="106">
                  <c:v>721.0</c:v>
                </c:pt>
                <c:pt idx="107">
                  <c:v>691.0</c:v>
                </c:pt>
                <c:pt idx="108">
                  <c:v>694.0</c:v>
                </c:pt>
                <c:pt idx="109">
                  <c:v>667.0</c:v>
                </c:pt>
                <c:pt idx="110">
                  <c:v>847.0</c:v>
                </c:pt>
                <c:pt idx="111">
                  <c:v>952.0</c:v>
                </c:pt>
                <c:pt idx="112">
                  <c:v>840.0</c:v>
                </c:pt>
                <c:pt idx="113">
                  <c:v>812.0</c:v>
                </c:pt>
                <c:pt idx="114">
                  <c:v>695.0</c:v>
                </c:pt>
                <c:pt idx="115">
                  <c:v>665.0</c:v>
                </c:pt>
                <c:pt idx="116">
                  <c:v>680.0</c:v>
                </c:pt>
                <c:pt idx="117">
                  <c:v>820.0</c:v>
                </c:pt>
                <c:pt idx="118">
                  <c:v>847.0</c:v>
                </c:pt>
                <c:pt idx="119">
                  <c:v>827.0</c:v>
                </c:pt>
                <c:pt idx="120">
                  <c:v>854.0</c:v>
                </c:pt>
                <c:pt idx="121">
                  <c:v>817.0</c:v>
                </c:pt>
                <c:pt idx="122">
                  <c:v>716.0</c:v>
                </c:pt>
                <c:pt idx="123">
                  <c:v>719.0</c:v>
                </c:pt>
                <c:pt idx="124">
                  <c:v>997.0</c:v>
                </c:pt>
                <c:pt idx="125">
                  <c:v>840.0</c:v>
                </c:pt>
                <c:pt idx="126">
                  <c:v>854.0</c:v>
                </c:pt>
                <c:pt idx="127">
                  <c:v>798.0</c:v>
                </c:pt>
                <c:pt idx="128">
                  <c:v>1059.0</c:v>
                </c:pt>
                <c:pt idx="129">
                  <c:v>820.0</c:v>
                </c:pt>
                <c:pt idx="130">
                  <c:v>659.0</c:v>
                </c:pt>
                <c:pt idx="131">
                  <c:v>860.0</c:v>
                </c:pt>
                <c:pt idx="132">
                  <c:v>1158.0</c:v>
                </c:pt>
                <c:pt idx="133">
                  <c:v>970.0</c:v>
                </c:pt>
                <c:pt idx="134">
                  <c:v>1032.0</c:v>
                </c:pt>
                <c:pt idx="135">
                  <c:v>895.0</c:v>
                </c:pt>
                <c:pt idx="136">
                  <c:v>702.0</c:v>
                </c:pt>
                <c:pt idx="137">
                  <c:v>869.0</c:v>
                </c:pt>
                <c:pt idx="138">
                  <c:v>983.0</c:v>
                </c:pt>
                <c:pt idx="139">
                  <c:v>951.0</c:v>
                </c:pt>
                <c:pt idx="140">
                  <c:v>976.0</c:v>
                </c:pt>
                <c:pt idx="141">
                  <c:v>1213.0</c:v>
                </c:pt>
                <c:pt idx="142">
                  <c:v>975.0</c:v>
                </c:pt>
                <c:pt idx="143">
                  <c:v>910.0</c:v>
                </c:pt>
                <c:pt idx="144">
                  <c:v>1013.0</c:v>
                </c:pt>
                <c:pt idx="145">
                  <c:v>902.0</c:v>
                </c:pt>
                <c:pt idx="146">
                  <c:v>909.0</c:v>
                </c:pt>
                <c:pt idx="147">
                  <c:v>776.0</c:v>
                </c:pt>
                <c:pt idx="148">
                  <c:v>921.0</c:v>
                </c:pt>
                <c:pt idx="149">
                  <c:v>888.11</c:v>
                </c:pt>
                <c:pt idx="150">
                  <c:v>726.0</c:v>
                </c:pt>
                <c:pt idx="151">
                  <c:v>760.0</c:v>
                </c:pt>
                <c:pt idx="152">
                  <c:v>896.48</c:v>
                </c:pt>
                <c:pt idx="153">
                  <c:v>1000.0</c:v>
                </c:pt>
                <c:pt idx="154">
                  <c:v>1071.0</c:v>
                </c:pt>
                <c:pt idx="155">
                  <c:v>1063.0</c:v>
                </c:pt>
                <c:pt idx="156">
                  <c:v>916.0</c:v>
                </c:pt>
                <c:pt idx="157">
                  <c:v>700.0</c:v>
                </c:pt>
                <c:pt idx="158">
                  <c:v>742.0</c:v>
                </c:pt>
                <c:pt idx="159">
                  <c:v>1045.0</c:v>
                </c:pt>
                <c:pt idx="160">
                  <c:v>939.0</c:v>
                </c:pt>
                <c:pt idx="161">
                  <c:v>1042.0</c:v>
                </c:pt>
                <c:pt idx="162">
                  <c:v>1116.0</c:v>
                </c:pt>
                <c:pt idx="163">
                  <c:v>986.0</c:v>
                </c:pt>
                <c:pt idx="164">
                  <c:v>716.0</c:v>
                </c:pt>
                <c:pt idx="165">
                  <c:v>698.0</c:v>
                </c:pt>
                <c:pt idx="166">
                  <c:v>882.0</c:v>
                </c:pt>
                <c:pt idx="167">
                  <c:v>1054.0</c:v>
                </c:pt>
                <c:pt idx="168">
                  <c:v>1008.0</c:v>
                </c:pt>
                <c:pt idx="169">
                  <c:v>962.0</c:v>
                </c:pt>
                <c:pt idx="170">
                  <c:v>975.0</c:v>
                </c:pt>
                <c:pt idx="171">
                  <c:v>846.0</c:v>
                </c:pt>
                <c:pt idx="172">
                  <c:v>763.0</c:v>
                </c:pt>
                <c:pt idx="173">
                  <c:v>967.0</c:v>
                </c:pt>
                <c:pt idx="174">
                  <c:v>984.0</c:v>
                </c:pt>
                <c:pt idx="175">
                  <c:v>969.0</c:v>
                </c:pt>
                <c:pt idx="176">
                  <c:v>1059.0</c:v>
                </c:pt>
                <c:pt idx="177">
                  <c:v>998.0</c:v>
                </c:pt>
                <c:pt idx="178">
                  <c:v>628.9400000000001</c:v>
                </c:pt>
                <c:pt idx="179">
                  <c:v>836.0</c:v>
                </c:pt>
                <c:pt idx="180">
                  <c:v>1004.0</c:v>
                </c:pt>
                <c:pt idx="181">
                  <c:v>962.0</c:v>
                </c:pt>
                <c:pt idx="182">
                  <c:v>1040.0</c:v>
                </c:pt>
                <c:pt idx="183">
                  <c:v>963.0</c:v>
                </c:pt>
                <c:pt idx="184">
                  <c:v>916.0</c:v>
                </c:pt>
                <c:pt idx="185">
                  <c:v>741.0</c:v>
                </c:pt>
                <c:pt idx="186">
                  <c:v>716.0</c:v>
                </c:pt>
                <c:pt idx="187">
                  <c:v>1005.0</c:v>
                </c:pt>
                <c:pt idx="188">
                  <c:v>942.0</c:v>
                </c:pt>
                <c:pt idx="189">
                  <c:v>961.0</c:v>
                </c:pt>
                <c:pt idx="190">
                  <c:v>908.0</c:v>
                </c:pt>
                <c:pt idx="191">
                  <c:v>850.0</c:v>
                </c:pt>
                <c:pt idx="192">
                  <c:v>663.0</c:v>
                </c:pt>
                <c:pt idx="193">
                  <c:v>652.0</c:v>
                </c:pt>
                <c:pt idx="194">
                  <c:v>890.0</c:v>
                </c:pt>
                <c:pt idx="195">
                  <c:v>952.0</c:v>
                </c:pt>
                <c:pt idx="196">
                  <c:v>854.0</c:v>
                </c:pt>
                <c:pt idx="197">
                  <c:v>797.0</c:v>
                </c:pt>
                <c:pt idx="198">
                  <c:v>722.0</c:v>
                </c:pt>
                <c:pt idx="199">
                  <c:v>608.0</c:v>
                </c:pt>
                <c:pt idx="200">
                  <c:v>625.0</c:v>
                </c:pt>
                <c:pt idx="201">
                  <c:v>825.0</c:v>
                </c:pt>
                <c:pt idx="202">
                  <c:v>772.53</c:v>
                </c:pt>
                <c:pt idx="203">
                  <c:v>810.0</c:v>
                </c:pt>
                <c:pt idx="204">
                  <c:v>842.0</c:v>
                </c:pt>
                <c:pt idx="205">
                  <c:v>847.0</c:v>
                </c:pt>
                <c:pt idx="206">
                  <c:v>691.0</c:v>
                </c:pt>
                <c:pt idx="207">
                  <c:v>687.0</c:v>
                </c:pt>
                <c:pt idx="208">
                  <c:v>842.0</c:v>
                </c:pt>
                <c:pt idx="209">
                  <c:v>843.0</c:v>
                </c:pt>
                <c:pt idx="210">
                  <c:v>813.0</c:v>
                </c:pt>
                <c:pt idx="211">
                  <c:v>852.0</c:v>
                </c:pt>
                <c:pt idx="212">
                  <c:v>817.0</c:v>
                </c:pt>
                <c:pt idx="213">
                  <c:v>675.0</c:v>
                </c:pt>
                <c:pt idx="214">
                  <c:v>933.8099999999999</c:v>
                </c:pt>
                <c:pt idx="215">
                  <c:v>1114.0</c:v>
                </c:pt>
                <c:pt idx="216">
                  <c:v>877.0</c:v>
                </c:pt>
                <c:pt idx="217">
                  <c:v>920.0</c:v>
                </c:pt>
                <c:pt idx="218">
                  <c:v>842.0</c:v>
                </c:pt>
                <c:pt idx="219">
                  <c:v>778.0</c:v>
                </c:pt>
                <c:pt idx="220">
                  <c:v>605.0</c:v>
                </c:pt>
                <c:pt idx="221">
                  <c:v>626.0</c:v>
                </c:pt>
                <c:pt idx="222">
                  <c:v>807.0</c:v>
                </c:pt>
                <c:pt idx="223">
                  <c:v>781.0</c:v>
                </c:pt>
                <c:pt idx="224">
                  <c:v>742.0</c:v>
                </c:pt>
                <c:pt idx="225">
                  <c:v>800.0</c:v>
                </c:pt>
                <c:pt idx="226">
                  <c:v>673.0</c:v>
                </c:pt>
                <c:pt idx="228">
                  <c:v>542.83</c:v>
                </c:pt>
                <c:pt idx="229">
                  <c:v>724.8099999999999</c:v>
                </c:pt>
                <c:pt idx="230">
                  <c:v>714.0</c:v>
                </c:pt>
                <c:pt idx="231">
                  <c:v>782.0</c:v>
                </c:pt>
                <c:pt idx="232">
                  <c:v>725.0</c:v>
                </c:pt>
                <c:pt idx="233">
                  <c:v>665.34</c:v>
                </c:pt>
                <c:pt idx="234">
                  <c:v>534.92</c:v>
                </c:pt>
                <c:pt idx="235">
                  <c:v>517.89</c:v>
                </c:pt>
                <c:pt idx="236">
                  <c:v>722.1</c:v>
                </c:pt>
                <c:pt idx="237">
                  <c:v>787.0</c:v>
                </c:pt>
                <c:pt idx="238">
                  <c:v>787.0</c:v>
                </c:pt>
                <c:pt idx="239">
                  <c:v>738.0</c:v>
                </c:pt>
                <c:pt idx="240">
                  <c:v>708.0</c:v>
                </c:pt>
                <c:pt idx="241">
                  <c:v>643.0</c:v>
                </c:pt>
                <c:pt idx="242">
                  <c:v>605.16</c:v>
                </c:pt>
                <c:pt idx="243">
                  <c:v>762.0</c:v>
                </c:pt>
                <c:pt idx="244">
                  <c:v>757.0</c:v>
                </c:pt>
                <c:pt idx="245">
                  <c:v>759.0</c:v>
                </c:pt>
                <c:pt idx="246">
                  <c:v>861.0</c:v>
                </c:pt>
                <c:pt idx="247">
                  <c:v>768.0</c:v>
                </c:pt>
                <c:pt idx="248">
                  <c:v>744.0</c:v>
                </c:pt>
                <c:pt idx="249">
                  <c:v>661.89</c:v>
                </c:pt>
                <c:pt idx="250">
                  <c:v>750.0</c:v>
                </c:pt>
                <c:pt idx="251">
                  <c:v>866.0</c:v>
                </c:pt>
                <c:pt idx="252">
                  <c:v>805.0</c:v>
                </c:pt>
                <c:pt idx="253">
                  <c:v>833.0</c:v>
                </c:pt>
                <c:pt idx="254">
                  <c:v>739.0</c:v>
                </c:pt>
                <c:pt idx="255">
                  <c:v>592.0</c:v>
                </c:pt>
                <c:pt idx="256">
                  <c:v>529.0</c:v>
                </c:pt>
                <c:pt idx="257">
                  <c:v>724.0</c:v>
                </c:pt>
                <c:pt idx="258">
                  <c:v>813.0</c:v>
                </c:pt>
                <c:pt idx="259">
                  <c:v>808.0</c:v>
                </c:pt>
                <c:pt idx="260">
                  <c:v>1627.0</c:v>
                </c:pt>
                <c:pt idx="261">
                  <c:v>1002.0</c:v>
                </c:pt>
                <c:pt idx="263">
                  <c:v>649.0</c:v>
                </c:pt>
                <c:pt idx="264">
                  <c:v>836.0</c:v>
                </c:pt>
                <c:pt idx="265">
                  <c:v>816.0</c:v>
                </c:pt>
                <c:pt idx="266">
                  <c:v>712.0</c:v>
                </c:pt>
                <c:pt idx="267">
                  <c:v>769.0</c:v>
                </c:pt>
                <c:pt idx="268">
                  <c:v>710.0</c:v>
                </c:pt>
                <c:pt idx="269">
                  <c:v>748.0</c:v>
                </c:pt>
                <c:pt idx="270">
                  <c:v>719.0</c:v>
                </c:pt>
                <c:pt idx="271">
                  <c:v>844.0</c:v>
                </c:pt>
                <c:pt idx="272">
                  <c:v>784.0</c:v>
                </c:pt>
                <c:pt idx="273">
                  <c:v>843.0</c:v>
                </c:pt>
                <c:pt idx="274">
                  <c:v>804.0</c:v>
                </c:pt>
                <c:pt idx="275">
                  <c:v>750.0</c:v>
                </c:pt>
                <c:pt idx="276">
                  <c:v>615.0</c:v>
                </c:pt>
                <c:pt idx="277">
                  <c:v>560.0</c:v>
                </c:pt>
                <c:pt idx="278">
                  <c:v>866.0</c:v>
                </c:pt>
                <c:pt idx="279">
                  <c:v>869.0</c:v>
                </c:pt>
                <c:pt idx="280">
                  <c:v>844.61</c:v>
                </c:pt>
                <c:pt idx="281">
                  <c:v>763.0</c:v>
                </c:pt>
                <c:pt idx="282">
                  <c:v>752.0</c:v>
                </c:pt>
                <c:pt idx="283">
                  <c:v>571.0</c:v>
                </c:pt>
                <c:pt idx="284">
                  <c:v>624.5599999999999</c:v>
                </c:pt>
                <c:pt idx="285">
                  <c:v>819.03</c:v>
                </c:pt>
                <c:pt idx="286">
                  <c:v>767.41</c:v>
                </c:pt>
                <c:pt idx="287">
                  <c:v>691.0</c:v>
                </c:pt>
                <c:pt idx="288">
                  <c:v>657.23</c:v>
                </c:pt>
                <c:pt idx="289">
                  <c:v>585.0</c:v>
                </c:pt>
                <c:pt idx="290">
                  <c:v>530.0</c:v>
                </c:pt>
                <c:pt idx="291">
                  <c:v>521.3</c:v>
                </c:pt>
                <c:pt idx="292">
                  <c:v>695.0</c:v>
                </c:pt>
                <c:pt idx="293">
                  <c:v>792.0</c:v>
                </c:pt>
                <c:pt idx="294">
                  <c:v>785.0</c:v>
                </c:pt>
                <c:pt idx="295">
                  <c:v>733.0</c:v>
                </c:pt>
                <c:pt idx="296">
                  <c:v>701.0</c:v>
                </c:pt>
                <c:pt idx="297">
                  <c:v>560.0</c:v>
                </c:pt>
                <c:pt idx="298">
                  <c:v>590.0</c:v>
                </c:pt>
                <c:pt idx="299">
                  <c:v>721.0</c:v>
                </c:pt>
                <c:pt idx="300">
                  <c:v>657.0</c:v>
                </c:pt>
                <c:pt idx="301">
                  <c:v>687.24</c:v>
                </c:pt>
                <c:pt idx="302">
                  <c:v>693.0</c:v>
                </c:pt>
                <c:pt idx="303">
                  <c:v>661.0</c:v>
                </c:pt>
                <c:pt idx="304">
                  <c:v>512.0</c:v>
                </c:pt>
                <c:pt idx="305">
                  <c:v>555.0</c:v>
                </c:pt>
                <c:pt idx="306">
                  <c:v>640.0</c:v>
                </c:pt>
                <c:pt idx="307">
                  <c:v>689.0</c:v>
                </c:pt>
                <c:pt idx="308">
                  <c:v>661.0</c:v>
                </c:pt>
                <c:pt idx="309">
                  <c:v>672.0</c:v>
                </c:pt>
                <c:pt idx="310">
                  <c:v>580.0</c:v>
                </c:pt>
                <c:pt idx="311">
                  <c:v>569.0</c:v>
                </c:pt>
                <c:pt idx="312">
                  <c:v>587.0</c:v>
                </c:pt>
                <c:pt idx="313">
                  <c:v>694.0</c:v>
                </c:pt>
                <c:pt idx="314">
                  <c:v>545.0</c:v>
                </c:pt>
                <c:pt idx="315">
                  <c:v>452.0</c:v>
                </c:pt>
                <c:pt idx="316">
                  <c:v>427.0</c:v>
                </c:pt>
                <c:pt idx="317">
                  <c:v>477.0</c:v>
                </c:pt>
                <c:pt idx="318">
                  <c:v>358.0</c:v>
                </c:pt>
                <c:pt idx="319">
                  <c:v>381.0</c:v>
                </c:pt>
                <c:pt idx="320">
                  <c:v>491.0</c:v>
                </c:pt>
                <c:pt idx="321">
                  <c:v>478.0</c:v>
                </c:pt>
                <c:pt idx="322">
                  <c:v>479.0</c:v>
                </c:pt>
                <c:pt idx="323">
                  <c:v>506.0</c:v>
                </c:pt>
                <c:pt idx="324">
                  <c:v>441.0</c:v>
                </c:pt>
                <c:pt idx="325">
                  <c:v>411.93</c:v>
                </c:pt>
                <c:pt idx="326">
                  <c:v>387.0</c:v>
                </c:pt>
                <c:pt idx="327">
                  <c:v>515.0</c:v>
                </c:pt>
                <c:pt idx="328">
                  <c:v>487.56</c:v>
                </c:pt>
                <c:pt idx="329">
                  <c:v>473.0</c:v>
                </c:pt>
                <c:pt idx="330">
                  <c:v>452.0</c:v>
                </c:pt>
                <c:pt idx="331">
                  <c:v>446.0</c:v>
                </c:pt>
                <c:pt idx="332">
                  <c:v>329.0</c:v>
                </c:pt>
                <c:pt idx="333">
                  <c:v>363.0</c:v>
                </c:pt>
                <c:pt idx="334">
                  <c:v>464.0</c:v>
                </c:pt>
                <c:pt idx="335">
                  <c:v>532.91</c:v>
                </c:pt>
                <c:pt idx="336">
                  <c:v>494.0</c:v>
                </c:pt>
                <c:pt idx="337">
                  <c:v>472.0</c:v>
                </c:pt>
                <c:pt idx="338">
                  <c:v>478.0</c:v>
                </c:pt>
                <c:pt idx="339">
                  <c:v>338.0</c:v>
                </c:pt>
                <c:pt idx="340">
                  <c:v>339.0</c:v>
                </c:pt>
                <c:pt idx="341">
                  <c:v>470.0</c:v>
                </c:pt>
                <c:pt idx="342">
                  <c:v>439.0</c:v>
                </c:pt>
                <c:pt idx="343">
                  <c:v>428.0</c:v>
                </c:pt>
                <c:pt idx="344">
                  <c:v>505.0</c:v>
                </c:pt>
                <c:pt idx="345">
                  <c:v>482.0</c:v>
                </c:pt>
                <c:pt idx="346">
                  <c:v>425.0</c:v>
                </c:pt>
                <c:pt idx="347">
                  <c:v>427.0</c:v>
                </c:pt>
                <c:pt idx="348">
                  <c:v>583.75</c:v>
                </c:pt>
                <c:pt idx="349">
                  <c:v>650.0</c:v>
                </c:pt>
                <c:pt idx="350">
                  <c:v>700.0</c:v>
                </c:pt>
                <c:pt idx="351">
                  <c:v>646.0</c:v>
                </c:pt>
                <c:pt idx="352">
                  <c:v>570.0</c:v>
                </c:pt>
                <c:pt idx="353">
                  <c:v>517.0</c:v>
                </c:pt>
                <c:pt idx="354">
                  <c:v>500.0</c:v>
                </c:pt>
                <c:pt idx="355">
                  <c:v>619.0</c:v>
                </c:pt>
                <c:pt idx="356">
                  <c:v>651.0</c:v>
                </c:pt>
                <c:pt idx="357">
                  <c:v>686.0</c:v>
                </c:pt>
                <c:pt idx="358">
                  <c:v>742.0</c:v>
                </c:pt>
                <c:pt idx="359">
                  <c:v>696.0</c:v>
                </c:pt>
                <c:pt idx="360">
                  <c:v>528.0</c:v>
                </c:pt>
                <c:pt idx="361">
                  <c:v>527.0</c:v>
                </c:pt>
                <c:pt idx="362">
                  <c:v>654.0</c:v>
                </c:pt>
                <c:pt idx="363">
                  <c:v>691.0</c:v>
                </c:pt>
                <c:pt idx="364">
                  <c:v>670.0</c:v>
                </c:pt>
                <c:pt idx="365">
                  <c:v>708.0</c:v>
                </c:pt>
                <c:pt idx="366">
                  <c:v>646.0</c:v>
                </c:pt>
                <c:pt idx="367">
                  <c:v>480.0</c:v>
                </c:pt>
                <c:pt idx="368">
                  <c:v>463.0</c:v>
                </c:pt>
                <c:pt idx="369">
                  <c:v>517.0</c:v>
                </c:pt>
                <c:pt idx="370">
                  <c:v>666.0</c:v>
                </c:pt>
                <c:pt idx="371">
                  <c:v>674.0</c:v>
                </c:pt>
                <c:pt idx="372">
                  <c:v>595.0</c:v>
                </c:pt>
                <c:pt idx="373">
                  <c:v>623.0</c:v>
                </c:pt>
                <c:pt idx="374">
                  <c:v>429.0</c:v>
                </c:pt>
                <c:pt idx="375">
                  <c:v>459.0</c:v>
                </c:pt>
                <c:pt idx="376">
                  <c:v>589.0</c:v>
                </c:pt>
                <c:pt idx="377">
                  <c:v>598.0</c:v>
                </c:pt>
                <c:pt idx="378">
                  <c:v>554.0</c:v>
                </c:pt>
                <c:pt idx="379">
                  <c:v>500.39</c:v>
                </c:pt>
                <c:pt idx="380">
                  <c:v>470.0</c:v>
                </c:pt>
                <c:pt idx="381">
                  <c:v>374.28</c:v>
                </c:pt>
                <c:pt idx="382">
                  <c:v>356.14</c:v>
                </c:pt>
                <c:pt idx="383">
                  <c:v>500.19</c:v>
                </c:pt>
                <c:pt idx="384">
                  <c:v>520.0</c:v>
                </c:pt>
                <c:pt idx="385">
                  <c:v>546.0</c:v>
                </c:pt>
                <c:pt idx="386">
                  <c:v>499.0</c:v>
                </c:pt>
                <c:pt idx="387">
                  <c:v>571.0</c:v>
                </c:pt>
                <c:pt idx="388">
                  <c:v>423.64</c:v>
                </c:pt>
                <c:pt idx="389">
                  <c:v>466.0</c:v>
                </c:pt>
                <c:pt idx="390">
                  <c:v>578.0</c:v>
                </c:pt>
                <c:pt idx="391">
                  <c:v>528.0</c:v>
                </c:pt>
                <c:pt idx="392">
                  <c:v>547.0</c:v>
                </c:pt>
                <c:pt idx="393">
                  <c:v>538.0</c:v>
                </c:pt>
                <c:pt idx="394">
                  <c:v>514.0</c:v>
                </c:pt>
                <c:pt idx="395">
                  <c:v>362.0</c:v>
                </c:pt>
                <c:pt idx="396">
                  <c:v>369.0</c:v>
                </c:pt>
                <c:pt idx="397">
                  <c:v>508.0</c:v>
                </c:pt>
                <c:pt idx="398">
                  <c:v>497.0</c:v>
                </c:pt>
                <c:pt idx="399">
                  <c:v>518.0</c:v>
                </c:pt>
                <c:pt idx="400">
                  <c:v>555.0</c:v>
                </c:pt>
                <c:pt idx="401">
                  <c:v>550.0</c:v>
                </c:pt>
                <c:pt idx="402">
                  <c:v>425.0</c:v>
                </c:pt>
                <c:pt idx="403">
                  <c:v>419.0</c:v>
                </c:pt>
                <c:pt idx="404">
                  <c:v>554.0</c:v>
                </c:pt>
                <c:pt idx="405">
                  <c:v>590.0</c:v>
                </c:pt>
                <c:pt idx="406">
                  <c:v>569.0</c:v>
                </c:pt>
                <c:pt idx="407">
                  <c:v>573.0</c:v>
                </c:pt>
                <c:pt idx="408">
                  <c:v>552.0</c:v>
                </c:pt>
                <c:pt idx="409">
                  <c:v>350.0</c:v>
                </c:pt>
                <c:pt idx="410">
                  <c:v>334.0</c:v>
                </c:pt>
                <c:pt idx="411">
                  <c:v>541.0</c:v>
                </c:pt>
                <c:pt idx="412">
                  <c:v>560.0</c:v>
                </c:pt>
                <c:pt idx="413">
                  <c:v>540.0</c:v>
                </c:pt>
                <c:pt idx="414">
                  <c:v>538.0</c:v>
                </c:pt>
                <c:pt idx="415">
                  <c:v>539.0</c:v>
                </c:pt>
                <c:pt idx="416">
                  <c:v>460.0</c:v>
                </c:pt>
                <c:pt idx="417">
                  <c:v>370.0</c:v>
                </c:pt>
                <c:pt idx="418">
                  <c:v>585.0</c:v>
                </c:pt>
                <c:pt idx="419">
                  <c:v>556.0</c:v>
                </c:pt>
                <c:pt idx="420">
                  <c:v>602.0</c:v>
                </c:pt>
                <c:pt idx="421">
                  <c:v>568.0</c:v>
                </c:pt>
                <c:pt idx="422">
                  <c:v>553.0</c:v>
                </c:pt>
                <c:pt idx="423">
                  <c:v>421.0</c:v>
                </c:pt>
                <c:pt idx="424">
                  <c:v>412.0</c:v>
                </c:pt>
                <c:pt idx="425">
                  <c:v>539.0</c:v>
                </c:pt>
                <c:pt idx="426">
                  <c:v>599.0</c:v>
                </c:pt>
                <c:pt idx="427">
                  <c:v>554.0</c:v>
                </c:pt>
                <c:pt idx="428">
                  <c:v>452.0</c:v>
                </c:pt>
                <c:pt idx="429">
                  <c:v>527.0</c:v>
                </c:pt>
                <c:pt idx="430">
                  <c:v>477.0</c:v>
                </c:pt>
                <c:pt idx="431">
                  <c:v>544.0</c:v>
                </c:pt>
                <c:pt idx="432">
                  <c:v>622.0</c:v>
                </c:pt>
                <c:pt idx="433">
                  <c:v>590.0</c:v>
                </c:pt>
                <c:pt idx="434">
                  <c:v>605.0</c:v>
                </c:pt>
                <c:pt idx="435">
                  <c:v>623.0</c:v>
                </c:pt>
                <c:pt idx="436">
                  <c:v>643.0</c:v>
                </c:pt>
                <c:pt idx="437">
                  <c:v>549.0</c:v>
                </c:pt>
                <c:pt idx="438">
                  <c:v>542.0</c:v>
                </c:pt>
                <c:pt idx="439">
                  <c:v>662.0</c:v>
                </c:pt>
                <c:pt idx="440">
                  <c:v>682.0</c:v>
                </c:pt>
                <c:pt idx="441">
                  <c:v>689.0</c:v>
                </c:pt>
                <c:pt idx="442">
                  <c:v>699.0</c:v>
                </c:pt>
                <c:pt idx="443">
                  <c:v>618.0</c:v>
                </c:pt>
                <c:pt idx="444">
                  <c:v>436.0</c:v>
                </c:pt>
                <c:pt idx="445">
                  <c:v>441.0</c:v>
                </c:pt>
                <c:pt idx="446">
                  <c:v>662.0</c:v>
                </c:pt>
                <c:pt idx="447">
                  <c:v>650.0</c:v>
                </c:pt>
                <c:pt idx="448">
                  <c:v>624.0</c:v>
                </c:pt>
                <c:pt idx="449">
                  <c:v>575.0</c:v>
                </c:pt>
                <c:pt idx="450">
                  <c:v>547.0</c:v>
                </c:pt>
                <c:pt idx="451">
                  <c:v>482.0</c:v>
                </c:pt>
                <c:pt idx="452">
                  <c:v>471.0</c:v>
                </c:pt>
                <c:pt idx="453">
                  <c:v>555.0</c:v>
                </c:pt>
                <c:pt idx="454">
                  <c:v>574.0</c:v>
                </c:pt>
                <c:pt idx="455">
                  <c:v>551.0</c:v>
                </c:pt>
                <c:pt idx="456">
                  <c:v>505.0</c:v>
                </c:pt>
                <c:pt idx="457">
                  <c:v>461.0</c:v>
                </c:pt>
                <c:pt idx="458">
                  <c:v>383.0</c:v>
                </c:pt>
                <c:pt idx="459">
                  <c:v>313.0</c:v>
                </c:pt>
                <c:pt idx="460">
                  <c:v>474.0</c:v>
                </c:pt>
                <c:pt idx="461">
                  <c:v>422.0</c:v>
                </c:pt>
                <c:pt idx="462">
                  <c:v>414.0</c:v>
                </c:pt>
                <c:pt idx="463">
                  <c:v>372.0</c:v>
                </c:pt>
                <c:pt idx="464">
                  <c:v>317.0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'Daily income'!$W$2</c:f>
              <c:strCache>
                <c:ptCount val="1"/>
                <c:pt idx="0">
                  <c:v>AdSns radio</c:v>
                </c:pt>
              </c:strCache>
            </c:strRef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income'!$A$3:$A$470</c:f>
              <c:numCache>
                <c:formatCode>ddd\ \ \ \ dd/mmm/yy</c:formatCode>
                <c:ptCount val="46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</c:numCache>
            </c:numRef>
          </c:xVal>
          <c:yVal>
            <c:numRef>
              <c:f>'Daily income'!$W$3:$W$470</c:f>
              <c:numCache>
                <c:formatCode>_([$€-2]\ * #,##0.00_);_([$€-2]\ * \(#,##0.00\);_([$€-2]\ * "-"??_);_(@_)</c:formatCode>
                <c:ptCount val="468"/>
                <c:pt idx="0">
                  <c:v>165.55</c:v>
                </c:pt>
                <c:pt idx="1">
                  <c:v>274.89</c:v>
                </c:pt>
                <c:pt idx="2">
                  <c:v>318.38</c:v>
                </c:pt>
                <c:pt idx="3">
                  <c:v>310.55</c:v>
                </c:pt>
                <c:pt idx="4">
                  <c:v>299.72</c:v>
                </c:pt>
                <c:pt idx="5">
                  <c:v>341.53</c:v>
                </c:pt>
                <c:pt idx="6">
                  <c:v>291.66</c:v>
                </c:pt>
                <c:pt idx="7">
                  <c:v>246.89</c:v>
                </c:pt>
                <c:pt idx="8">
                  <c:v>333.1</c:v>
                </c:pt>
                <c:pt idx="9">
                  <c:v>199.0</c:v>
                </c:pt>
                <c:pt idx="13">
                  <c:v>235.04</c:v>
                </c:pt>
                <c:pt idx="14">
                  <c:v>319.72</c:v>
                </c:pt>
                <c:pt idx="15">
                  <c:v>306.1</c:v>
                </c:pt>
                <c:pt idx="16">
                  <c:v>294.2</c:v>
                </c:pt>
                <c:pt idx="17">
                  <c:v>276.31</c:v>
                </c:pt>
                <c:pt idx="18">
                  <c:v>287.44</c:v>
                </c:pt>
                <c:pt idx="19">
                  <c:v>299.86</c:v>
                </c:pt>
                <c:pt idx="20">
                  <c:v>289.55</c:v>
                </c:pt>
                <c:pt idx="21">
                  <c:v>332.56</c:v>
                </c:pt>
                <c:pt idx="22">
                  <c:v>339.33</c:v>
                </c:pt>
                <c:pt idx="23">
                  <c:v>321.24</c:v>
                </c:pt>
                <c:pt idx="24">
                  <c:v>312.83</c:v>
                </c:pt>
                <c:pt idx="25">
                  <c:v>281.89</c:v>
                </c:pt>
                <c:pt idx="26">
                  <c:v>281.8</c:v>
                </c:pt>
                <c:pt idx="27">
                  <c:v>309.65</c:v>
                </c:pt>
                <c:pt idx="28">
                  <c:v>321.98</c:v>
                </c:pt>
                <c:pt idx="29">
                  <c:v>328.58</c:v>
                </c:pt>
                <c:pt idx="30">
                  <c:v>311.71</c:v>
                </c:pt>
                <c:pt idx="31">
                  <c:v>332.43</c:v>
                </c:pt>
                <c:pt idx="32">
                  <c:v>320.39</c:v>
                </c:pt>
                <c:pt idx="33">
                  <c:v>352.3</c:v>
                </c:pt>
                <c:pt idx="34">
                  <c:v>268.44</c:v>
                </c:pt>
                <c:pt idx="35">
                  <c:v>286.7</c:v>
                </c:pt>
                <c:pt idx="36">
                  <c:v>274.86</c:v>
                </c:pt>
                <c:pt idx="37">
                  <c:v>279.78</c:v>
                </c:pt>
                <c:pt idx="38">
                  <c:v>281.23</c:v>
                </c:pt>
                <c:pt idx="39">
                  <c:v>249.05</c:v>
                </c:pt>
                <c:pt idx="40">
                  <c:v>373.52</c:v>
                </c:pt>
                <c:pt idx="41">
                  <c:v>355.03</c:v>
                </c:pt>
                <c:pt idx="42">
                  <c:v>396.61</c:v>
                </c:pt>
                <c:pt idx="43">
                  <c:v>397.32</c:v>
                </c:pt>
                <c:pt idx="44">
                  <c:v>377.76</c:v>
                </c:pt>
                <c:pt idx="45">
                  <c:v>383.83</c:v>
                </c:pt>
                <c:pt idx="46">
                  <c:v>399.07</c:v>
                </c:pt>
                <c:pt idx="47">
                  <c:v>358.47</c:v>
                </c:pt>
                <c:pt idx="48">
                  <c:v>329.15</c:v>
                </c:pt>
                <c:pt idx="49">
                  <c:v>370.1</c:v>
                </c:pt>
                <c:pt idx="50">
                  <c:v>467.75</c:v>
                </c:pt>
                <c:pt idx="51">
                  <c:v>385.42</c:v>
                </c:pt>
                <c:pt idx="52">
                  <c:v>385.01</c:v>
                </c:pt>
                <c:pt idx="53">
                  <c:v>314.4</c:v>
                </c:pt>
                <c:pt idx="54">
                  <c:v>366.0</c:v>
                </c:pt>
                <c:pt idx="55">
                  <c:v>385.0</c:v>
                </c:pt>
                <c:pt idx="56">
                  <c:v>376.0</c:v>
                </c:pt>
                <c:pt idx="57">
                  <c:v>400.0</c:v>
                </c:pt>
                <c:pt idx="58">
                  <c:v>389.0</c:v>
                </c:pt>
                <c:pt idx="59">
                  <c:v>375.31</c:v>
                </c:pt>
                <c:pt idx="60">
                  <c:v>314.0</c:v>
                </c:pt>
                <c:pt idx="61">
                  <c:v>407.0</c:v>
                </c:pt>
                <c:pt idx="62">
                  <c:v>368.0</c:v>
                </c:pt>
                <c:pt idx="63">
                  <c:v>455.0</c:v>
                </c:pt>
                <c:pt idx="64">
                  <c:v>384.0</c:v>
                </c:pt>
                <c:pt idx="65">
                  <c:v>440.0</c:v>
                </c:pt>
                <c:pt idx="66">
                  <c:v>409.0</c:v>
                </c:pt>
                <c:pt idx="67">
                  <c:v>360.0</c:v>
                </c:pt>
                <c:pt idx="68">
                  <c:v>427.0</c:v>
                </c:pt>
                <c:pt idx="69">
                  <c:v>470.0</c:v>
                </c:pt>
                <c:pt idx="70">
                  <c:v>420.94</c:v>
                </c:pt>
                <c:pt idx="71">
                  <c:v>486.0</c:v>
                </c:pt>
                <c:pt idx="72">
                  <c:v>462.0</c:v>
                </c:pt>
                <c:pt idx="73">
                  <c:v>411.0</c:v>
                </c:pt>
                <c:pt idx="74">
                  <c:v>417.58</c:v>
                </c:pt>
                <c:pt idx="75">
                  <c:v>517.0</c:v>
                </c:pt>
                <c:pt idx="76">
                  <c:v>443.0</c:v>
                </c:pt>
                <c:pt idx="77">
                  <c:v>433.0</c:v>
                </c:pt>
                <c:pt idx="78">
                  <c:v>403.0</c:v>
                </c:pt>
                <c:pt idx="79">
                  <c:v>406.0</c:v>
                </c:pt>
                <c:pt idx="80">
                  <c:v>375.0</c:v>
                </c:pt>
                <c:pt idx="81">
                  <c:v>334.0</c:v>
                </c:pt>
                <c:pt idx="82">
                  <c:v>420.0</c:v>
                </c:pt>
                <c:pt idx="83">
                  <c:v>370.0</c:v>
                </c:pt>
                <c:pt idx="84">
                  <c:v>472.0</c:v>
                </c:pt>
                <c:pt idx="85">
                  <c:v>434.0</c:v>
                </c:pt>
                <c:pt idx="86">
                  <c:v>426.0</c:v>
                </c:pt>
                <c:pt idx="87">
                  <c:v>404.0</c:v>
                </c:pt>
                <c:pt idx="88">
                  <c:v>424.0</c:v>
                </c:pt>
                <c:pt idx="89">
                  <c:v>426.0</c:v>
                </c:pt>
                <c:pt idx="90">
                  <c:v>357.0</c:v>
                </c:pt>
                <c:pt idx="91">
                  <c:v>379.0</c:v>
                </c:pt>
                <c:pt idx="92">
                  <c:v>361.0</c:v>
                </c:pt>
                <c:pt idx="93">
                  <c:v>370.0</c:v>
                </c:pt>
                <c:pt idx="94">
                  <c:v>451.0</c:v>
                </c:pt>
                <c:pt idx="95">
                  <c:v>312.0</c:v>
                </c:pt>
                <c:pt idx="96">
                  <c:v>376.0</c:v>
                </c:pt>
                <c:pt idx="97">
                  <c:v>338.0</c:v>
                </c:pt>
                <c:pt idx="98">
                  <c:v>407.7</c:v>
                </c:pt>
                <c:pt idx="99">
                  <c:v>378.0</c:v>
                </c:pt>
                <c:pt idx="100">
                  <c:v>319.0</c:v>
                </c:pt>
                <c:pt idx="101">
                  <c:v>356.0</c:v>
                </c:pt>
                <c:pt idx="102">
                  <c:v>196.8</c:v>
                </c:pt>
                <c:pt idx="103">
                  <c:v>339.0</c:v>
                </c:pt>
                <c:pt idx="104">
                  <c:v>314.0</c:v>
                </c:pt>
                <c:pt idx="105">
                  <c:v>389.0</c:v>
                </c:pt>
                <c:pt idx="106">
                  <c:v>296.0</c:v>
                </c:pt>
                <c:pt idx="107">
                  <c:v>285.0</c:v>
                </c:pt>
                <c:pt idx="108">
                  <c:v>274.0</c:v>
                </c:pt>
                <c:pt idx="109">
                  <c:v>238.0</c:v>
                </c:pt>
                <c:pt idx="110">
                  <c:v>339.0</c:v>
                </c:pt>
                <c:pt idx="111">
                  <c:v>230.0</c:v>
                </c:pt>
                <c:pt idx="112">
                  <c:v>302.0</c:v>
                </c:pt>
                <c:pt idx="113">
                  <c:v>330.0</c:v>
                </c:pt>
                <c:pt idx="114">
                  <c:v>277.0</c:v>
                </c:pt>
                <c:pt idx="115">
                  <c:v>270.0</c:v>
                </c:pt>
                <c:pt idx="116">
                  <c:v>249.0</c:v>
                </c:pt>
                <c:pt idx="117">
                  <c:v>322.0</c:v>
                </c:pt>
                <c:pt idx="118">
                  <c:v>294.0</c:v>
                </c:pt>
                <c:pt idx="119">
                  <c:v>345.0</c:v>
                </c:pt>
                <c:pt idx="120">
                  <c:v>287.0</c:v>
                </c:pt>
                <c:pt idx="121">
                  <c:v>300.0</c:v>
                </c:pt>
                <c:pt idx="122">
                  <c:v>288.0</c:v>
                </c:pt>
                <c:pt idx="123">
                  <c:v>247.0</c:v>
                </c:pt>
                <c:pt idx="124">
                  <c:v>323.0</c:v>
                </c:pt>
                <c:pt idx="125">
                  <c:v>250.0</c:v>
                </c:pt>
                <c:pt idx="126">
                  <c:v>269.0</c:v>
                </c:pt>
                <c:pt idx="127">
                  <c:v>288.0</c:v>
                </c:pt>
                <c:pt idx="128">
                  <c:v>301.0</c:v>
                </c:pt>
                <c:pt idx="129">
                  <c:v>249.0</c:v>
                </c:pt>
                <c:pt idx="130">
                  <c:v>247.0</c:v>
                </c:pt>
                <c:pt idx="131">
                  <c:v>271.0</c:v>
                </c:pt>
                <c:pt idx="132">
                  <c:v>354.0</c:v>
                </c:pt>
                <c:pt idx="133">
                  <c:v>303.0</c:v>
                </c:pt>
                <c:pt idx="134">
                  <c:v>268.0</c:v>
                </c:pt>
                <c:pt idx="135">
                  <c:v>277.0</c:v>
                </c:pt>
                <c:pt idx="136">
                  <c:v>254.0</c:v>
                </c:pt>
                <c:pt idx="137">
                  <c:v>253.0</c:v>
                </c:pt>
                <c:pt idx="138">
                  <c:v>285.0</c:v>
                </c:pt>
                <c:pt idx="139">
                  <c:v>283.0</c:v>
                </c:pt>
                <c:pt idx="140">
                  <c:v>390.0</c:v>
                </c:pt>
                <c:pt idx="141">
                  <c:v>384.0</c:v>
                </c:pt>
                <c:pt idx="142">
                  <c:v>315.0</c:v>
                </c:pt>
                <c:pt idx="143">
                  <c:v>325.0</c:v>
                </c:pt>
                <c:pt idx="144">
                  <c:v>417.0</c:v>
                </c:pt>
                <c:pt idx="145">
                  <c:v>292.0</c:v>
                </c:pt>
                <c:pt idx="146">
                  <c:v>288.0</c:v>
                </c:pt>
                <c:pt idx="147">
                  <c:v>283.0</c:v>
                </c:pt>
                <c:pt idx="148">
                  <c:v>330.32</c:v>
                </c:pt>
                <c:pt idx="149">
                  <c:v>301.86</c:v>
                </c:pt>
                <c:pt idx="150">
                  <c:v>300.0</c:v>
                </c:pt>
                <c:pt idx="151">
                  <c:v>260.0</c:v>
                </c:pt>
                <c:pt idx="152">
                  <c:v>295.0</c:v>
                </c:pt>
                <c:pt idx="153">
                  <c:v>291.0</c:v>
                </c:pt>
                <c:pt idx="154">
                  <c:v>350.0</c:v>
                </c:pt>
                <c:pt idx="155">
                  <c:v>370.0</c:v>
                </c:pt>
                <c:pt idx="156">
                  <c:v>290.0</c:v>
                </c:pt>
                <c:pt idx="157">
                  <c:v>300.0</c:v>
                </c:pt>
                <c:pt idx="158">
                  <c:v>325.0</c:v>
                </c:pt>
                <c:pt idx="159">
                  <c:v>342.0</c:v>
                </c:pt>
                <c:pt idx="160">
                  <c:v>317.0</c:v>
                </c:pt>
                <c:pt idx="161">
                  <c:v>332.0</c:v>
                </c:pt>
                <c:pt idx="162">
                  <c:v>310.0</c:v>
                </c:pt>
                <c:pt idx="163">
                  <c:v>296.0</c:v>
                </c:pt>
                <c:pt idx="164">
                  <c:v>306.0</c:v>
                </c:pt>
                <c:pt idx="165">
                  <c:v>274.0</c:v>
                </c:pt>
                <c:pt idx="166">
                  <c:v>328.0</c:v>
                </c:pt>
                <c:pt idx="167">
                  <c:v>306.58</c:v>
                </c:pt>
                <c:pt idx="168">
                  <c:v>303.0</c:v>
                </c:pt>
                <c:pt idx="169">
                  <c:v>323.0</c:v>
                </c:pt>
                <c:pt idx="170">
                  <c:v>309.0</c:v>
                </c:pt>
                <c:pt idx="171">
                  <c:v>284.0</c:v>
                </c:pt>
                <c:pt idx="172">
                  <c:v>304.0</c:v>
                </c:pt>
                <c:pt idx="173">
                  <c:v>378.0</c:v>
                </c:pt>
                <c:pt idx="174">
                  <c:v>380.0</c:v>
                </c:pt>
                <c:pt idx="175">
                  <c:v>341.0</c:v>
                </c:pt>
                <c:pt idx="176">
                  <c:v>388.0</c:v>
                </c:pt>
                <c:pt idx="177">
                  <c:v>347.0</c:v>
                </c:pt>
                <c:pt idx="178">
                  <c:v>318.0</c:v>
                </c:pt>
                <c:pt idx="179">
                  <c:v>297.0</c:v>
                </c:pt>
                <c:pt idx="180">
                  <c:v>319.0</c:v>
                </c:pt>
                <c:pt idx="181">
                  <c:v>357.0</c:v>
                </c:pt>
                <c:pt idx="182">
                  <c:v>379.0</c:v>
                </c:pt>
                <c:pt idx="183">
                  <c:v>373.0</c:v>
                </c:pt>
                <c:pt idx="184">
                  <c:v>422.0</c:v>
                </c:pt>
                <c:pt idx="185">
                  <c:v>325.0</c:v>
                </c:pt>
                <c:pt idx="186">
                  <c:v>340.0</c:v>
                </c:pt>
                <c:pt idx="187">
                  <c:v>348.0</c:v>
                </c:pt>
                <c:pt idx="188">
                  <c:v>332.0</c:v>
                </c:pt>
                <c:pt idx="189">
                  <c:v>330.0</c:v>
                </c:pt>
                <c:pt idx="190">
                  <c:v>301.0</c:v>
                </c:pt>
                <c:pt idx="191">
                  <c:v>340.0</c:v>
                </c:pt>
                <c:pt idx="192">
                  <c:v>325.0</c:v>
                </c:pt>
                <c:pt idx="193">
                  <c:v>316.0</c:v>
                </c:pt>
                <c:pt idx="194">
                  <c:v>286.0</c:v>
                </c:pt>
                <c:pt idx="195">
                  <c:v>335.0</c:v>
                </c:pt>
                <c:pt idx="196">
                  <c:v>295.0</c:v>
                </c:pt>
                <c:pt idx="197">
                  <c:v>306.0</c:v>
                </c:pt>
                <c:pt idx="198">
                  <c:v>267.0</c:v>
                </c:pt>
                <c:pt idx="199">
                  <c:v>280.0</c:v>
                </c:pt>
                <c:pt idx="200">
                  <c:v>287.0</c:v>
                </c:pt>
                <c:pt idx="201">
                  <c:v>273.0</c:v>
                </c:pt>
                <c:pt idx="202">
                  <c:v>250.0</c:v>
                </c:pt>
                <c:pt idx="203">
                  <c:v>250.0</c:v>
                </c:pt>
                <c:pt idx="204">
                  <c:v>272.0</c:v>
                </c:pt>
                <c:pt idx="205">
                  <c:v>278.0</c:v>
                </c:pt>
                <c:pt idx="206">
                  <c:v>257.0</c:v>
                </c:pt>
                <c:pt idx="207">
                  <c:v>214.0</c:v>
                </c:pt>
                <c:pt idx="208">
                  <c:v>315.0</c:v>
                </c:pt>
                <c:pt idx="209">
                  <c:v>303.0</c:v>
                </c:pt>
                <c:pt idx="210">
                  <c:v>290.0</c:v>
                </c:pt>
                <c:pt idx="211">
                  <c:v>310.0</c:v>
                </c:pt>
                <c:pt idx="212">
                  <c:v>345.0</c:v>
                </c:pt>
                <c:pt idx="213">
                  <c:v>263.0</c:v>
                </c:pt>
                <c:pt idx="214">
                  <c:v>345.0</c:v>
                </c:pt>
                <c:pt idx="215">
                  <c:v>389.0</c:v>
                </c:pt>
                <c:pt idx="216">
                  <c:v>285.0</c:v>
                </c:pt>
                <c:pt idx="217">
                  <c:v>292.0</c:v>
                </c:pt>
                <c:pt idx="218">
                  <c:v>275.0</c:v>
                </c:pt>
                <c:pt idx="219">
                  <c:v>276.0</c:v>
                </c:pt>
                <c:pt idx="220">
                  <c:v>285.0</c:v>
                </c:pt>
                <c:pt idx="221">
                  <c:v>242.0</c:v>
                </c:pt>
                <c:pt idx="222">
                  <c:v>297.0</c:v>
                </c:pt>
                <c:pt idx="223">
                  <c:v>294.0</c:v>
                </c:pt>
                <c:pt idx="224">
                  <c:v>321.0</c:v>
                </c:pt>
                <c:pt idx="225">
                  <c:v>316.0</c:v>
                </c:pt>
                <c:pt idx="226">
                  <c:v>285.0</c:v>
                </c:pt>
                <c:pt idx="228">
                  <c:v>207.0</c:v>
                </c:pt>
                <c:pt idx="229">
                  <c:v>273.0</c:v>
                </c:pt>
                <c:pt idx="230">
                  <c:v>275.0</c:v>
                </c:pt>
                <c:pt idx="231">
                  <c:v>294.0</c:v>
                </c:pt>
                <c:pt idx="232">
                  <c:v>259.0</c:v>
                </c:pt>
                <c:pt idx="233">
                  <c:v>247.0</c:v>
                </c:pt>
                <c:pt idx="234">
                  <c:v>219.0</c:v>
                </c:pt>
                <c:pt idx="235">
                  <c:v>216.0</c:v>
                </c:pt>
                <c:pt idx="236">
                  <c:v>304.0</c:v>
                </c:pt>
                <c:pt idx="237">
                  <c:v>255.0</c:v>
                </c:pt>
                <c:pt idx="238">
                  <c:v>275.0</c:v>
                </c:pt>
                <c:pt idx="239">
                  <c:v>262.0</c:v>
                </c:pt>
                <c:pt idx="240">
                  <c:v>230.0</c:v>
                </c:pt>
                <c:pt idx="241">
                  <c:v>234.0</c:v>
                </c:pt>
                <c:pt idx="242">
                  <c:v>201.36</c:v>
                </c:pt>
                <c:pt idx="243">
                  <c:v>250.0</c:v>
                </c:pt>
                <c:pt idx="244">
                  <c:v>266.0</c:v>
                </c:pt>
                <c:pt idx="245">
                  <c:v>271.0</c:v>
                </c:pt>
                <c:pt idx="246">
                  <c:v>315.0</c:v>
                </c:pt>
                <c:pt idx="247">
                  <c:v>345.0</c:v>
                </c:pt>
                <c:pt idx="248">
                  <c:v>264.0</c:v>
                </c:pt>
                <c:pt idx="249">
                  <c:v>206.0</c:v>
                </c:pt>
                <c:pt idx="250">
                  <c:v>289.0</c:v>
                </c:pt>
                <c:pt idx="251">
                  <c:v>298.0</c:v>
                </c:pt>
                <c:pt idx="252">
                  <c:v>304.0</c:v>
                </c:pt>
                <c:pt idx="253">
                  <c:v>288.0</c:v>
                </c:pt>
                <c:pt idx="254">
                  <c:v>296.0</c:v>
                </c:pt>
                <c:pt idx="255">
                  <c:v>227.0</c:v>
                </c:pt>
                <c:pt idx="256">
                  <c:v>227.0</c:v>
                </c:pt>
                <c:pt idx="257">
                  <c:v>287.0</c:v>
                </c:pt>
                <c:pt idx="258">
                  <c:v>311.0</c:v>
                </c:pt>
                <c:pt idx="259">
                  <c:v>277.0</c:v>
                </c:pt>
                <c:pt idx="260">
                  <c:v>351.0</c:v>
                </c:pt>
                <c:pt idx="261">
                  <c:v>291.0</c:v>
                </c:pt>
                <c:pt idx="263">
                  <c:v>222.0</c:v>
                </c:pt>
                <c:pt idx="264">
                  <c:v>269.0</c:v>
                </c:pt>
                <c:pt idx="265">
                  <c:v>167.0</c:v>
                </c:pt>
                <c:pt idx="266">
                  <c:v>301.0</c:v>
                </c:pt>
                <c:pt idx="267">
                  <c:v>313.0</c:v>
                </c:pt>
                <c:pt idx="268">
                  <c:v>271.0</c:v>
                </c:pt>
                <c:pt idx="269">
                  <c:v>272.0</c:v>
                </c:pt>
                <c:pt idx="270">
                  <c:v>246.0</c:v>
                </c:pt>
                <c:pt idx="271">
                  <c:v>294.0</c:v>
                </c:pt>
                <c:pt idx="272">
                  <c:v>323.0</c:v>
                </c:pt>
                <c:pt idx="273">
                  <c:v>316.0</c:v>
                </c:pt>
                <c:pt idx="274">
                  <c:v>297.0</c:v>
                </c:pt>
                <c:pt idx="275">
                  <c:v>267.0</c:v>
                </c:pt>
                <c:pt idx="276">
                  <c:v>148.0</c:v>
                </c:pt>
                <c:pt idx="277">
                  <c:v>210.0</c:v>
                </c:pt>
                <c:pt idx="278">
                  <c:v>259.0</c:v>
                </c:pt>
                <c:pt idx="279">
                  <c:v>246.0</c:v>
                </c:pt>
                <c:pt idx="280">
                  <c:v>276.0</c:v>
                </c:pt>
                <c:pt idx="281">
                  <c:v>274.0</c:v>
                </c:pt>
                <c:pt idx="282">
                  <c:v>252.0</c:v>
                </c:pt>
                <c:pt idx="283">
                  <c:v>273.0</c:v>
                </c:pt>
                <c:pt idx="284">
                  <c:v>229.53</c:v>
                </c:pt>
                <c:pt idx="285">
                  <c:v>264.73</c:v>
                </c:pt>
                <c:pt idx="286">
                  <c:v>275.0</c:v>
                </c:pt>
                <c:pt idx="287">
                  <c:v>237.0</c:v>
                </c:pt>
                <c:pt idx="288">
                  <c:v>232.23</c:v>
                </c:pt>
                <c:pt idx="289">
                  <c:v>240.0</c:v>
                </c:pt>
                <c:pt idx="290">
                  <c:v>219.0</c:v>
                </c:pt>
                <c:pt idx="291">
                  <c:v>221.0</c:v>
                </c:pt>
                <c:pt idx="292">
                  <c:v>225.0</c:v>
                </c:pt>
                <c:pt idx="293">
                  <c:v>302.0</c:v>
                </c:pt>
                <c:pt idx="294">
                  <c:v>286.0</c:v>
                </c:pt>
                <c:pt idx="295">
                  <c:v>241.0</c:v>
                </c:pt>
                <c:pt idx="296">
                  <c:v>244.0</c:v>
                </c:pt>
                <c:pt idx="297">
                  <c:v>213.0</c:v>
                </c:pt>
                <c:pt idx="298">
                  <c:v>180.0</c:v>
                </c:pt>
                <c:pt idx="299">
                  <c:v>256.0</c:v>
                </c:pt>
                <c:pt idx="300">
                  <c:v>232.0</c:v>
                </c:pt>
                <c:pt idx="301">
                  <c:v>258.0</c:v>
                </c:pt>
                <c:pt idx="302">
                  <c:v>233.0</c:v>
                </c:pt>
                <c:pt idx="303">
                  <c:v>223.0</c:v>
                </c:pt>
                <c:pt idx="304">
                  <c:v>229.0</c:v>
                </c:pt>
                <c:pt idx="305">
                  <c:v>201.0</c:v>
                </c:pt>
                <c:pt idx="306">
                  <c:v>220.0</c:v>
                </c:pt>
                <c:pt idx="307">
                  <c:v>255.0</c:v>
                </c:pt>
                <c:pt idx="308">
                  <c:v>232.0</c:v>
                </c:pt>
                <c:pt idx="309">
                  <c:v>224.0</c:v>
                </c:pt>
                <c:pt idx="310">
                  <c:v>217.0</c:v>
                </c:pt>
                <c:pt idx="311">
                  <c:v>212.0</c:v>
                </c:pt>
                <c:pt idx="312">
                  <c:v>193.0</c:v>
                </c:pt>
                <c:pt idx="313">
                  <c:v>277.0</c:v>
                </c:pt>
                <c:pt idx="314">
                  <c:v>345.0</c:v>
                </c:pt>
                <c:pt idx="315">
                  <c:v>363.63</c:v>
                </c:pt>
                <c:pt idx="316">
                  <c:v>222.0</c:v>
                </c:pt>
                <c:pt idx="317">
                  <c:v>233.0</c:v>
                </c:pt>
                <c:pt idx="318">
                  <c:v>236.0</c:v>
                </c:pt>
                <c:pt idx="319">
                  <c:v>245.0</c:v>
                </c:pt>
                <c:pt idx="320">
                  <c:v>257.0</c:v>
                </c:pt>
                <c:pt idx="321">
                  <c:v>213.0</c:v>
                </c:pt>
                <c:pt idx="322">
                  <c:v>236.0</c:v>
                </c:pt>
                <c:pt idx="323">
                  <c:v>274.0</c:v>
                </c:pt>
                <c:pt idx="324">
                  <c:v>244.0</c:v>
                </c:pt>
                <c:pt idx="325">
                  <c:v>205.0</c:v>
                </c:pt>
                <c:pt idx="326">
                  <c:v>223.0</c:v>
                </c:pt>
                <c:pt idx="327">
                  <c:v>250.0</c:v>
                </c:pt>
                <c:pt idx="328">
                  <c:v>221.0</c:v>
                </c:pt>
                <c:pt idx="329">
                  <c:v>252.0</c:v>
                </c:pt>
                <c:pt idx="330">
                  <c:v>224.0</c:v>
                </c:pt>
                <c:pt idx="331">
                  <c:v>247.0</c:v>
                </c:pt>
                <c:pt idx="332">
                  <c:v>232.0</c:v>
                </c:pt>
                <c:pt idx="333">
                  <c:v>214.0</c:v>
                </c:pt>
                <c:pt idx="334">
                  <c:v>249.0</c:v>
                </c:pt>
                <c:pt idx="335">
                  <c:v>217.0</c:v>
                </c:pt>
                <c:pt idx="336">
                  <c:v>246.0</c:v>
                </c:pt>
                <c:pt idx="337">
                  <c:v>247.0</c:v>
                </c:pt>
                <c:pt idx="338">
                  <c:v>255.0</c:v>
                </c:pt>
                <c:pt idx="339">
                  <c:v>189.0</c:v>
                </c:pt>
                <c:pt idx="340">
                  <c:v>178.0</c:v>
                </c:pt>
                <c:pt idx="341">
                  <c:v>258.0</c:v>
                </c:pt>
                <c:pt idx="342">
                  <c:v>255.0</c:v>
                </c:pt>
                <c:pt idx="343">
                  <c:v>214.0</c:v>
                </c:pt>
                <c:pt idx="344">
                  <c:v>225.0</c:v>
                </c:pt>
                <c:pt idx="345">
                  <c:v>224.0</c:v>
                </c:pt>
                <c:pt idx="346">
                  <c:v>201.0</c:v>
                </c:pt>
                <c:pt idx="347">
                  <c:v>191.0</c:v>
                </c:pt>
                <c:pt idx="348">
                  <c:v>203.0</c:v>
                </c:pt>
                <c:pt idx="349">
                  <c:v>214.0</c:v>
                </c:pt>
                <c:pt idx="350">
                  <c:v>254.0</c:v>
                </c:pt>
                <c:pt idx="351">
                  <c:v>218.0</c:v>
                </c:pt>
                <c:pt idx="352">
                  <c:v>200.0</c:v>
                </c:pt>
                <c:pt idx="353">
                  <c:v>223.0</c:v>
                </c:pt>
                <c:pt idx="354">
                  <c:v>175.0</c:v>
                </c:pt>
                <c:pt idx="355">
                  <c:v>251.0</c:v>
                </c:pt>
                <c:pt idx="356">
                  <c:v>246.0</c:v>
                </c:pt>
                <c:pt idx="357">
                  <c:v>229.0</c:v>
                </c:pt>
                <c:pt idx="358">
                  <c:v>297.0</c:v>
                </c:pt>
                <c:pt idx="359">
                  <c:v>283.0</c:v>
                </c:pt>
                <c:pt idx="360">
                  <c:v>233.0</c:v>
                </c:pt>
                <c:pt idx="361">
                  <c:v>211.0</c:v>
                </c:pt>
                <c:pt idx="362">
                  <c:v>306.0</c:v>
                </c:pt>
                <c:pt idx="363">
                  <c:v>300.0</c:v>
                </c:pt>
                <c:pt idx="364">
                  <c:v>282.0</c:v>
                </c:pt>
                <c:pt idx="365">
                  <c:v>325.0</c:v>
                </c:pt>
                <c:pt idx="366">
                  <c:v>323.0</c:v>
                </c:pt>
                <c:pt idx="367">
                  <c:v>290.0</c:v>
                </c:pt>
                <c:pt idx="368">
                  <c:v>231.0</c:v>
                </c:pt>
                <c:pt idx="369">
                  <c:v>270.0</c:v>
                </c:pt>
                <c:pt idx="370">
                  <c:v>299.0</c:v>
                </c:pt>
                <c:pt idx="371">
                  <c:v>280.0</c:v>
                </c:pt>
                <c:pt idx="372">
                  <c:v>277.0</c:v>
                </c:pt>
                <c:pt idx="373">
                  <c:v>256.0</c:v>
                </c:pt>
                <c:pt idx="374">
                  <c:v>233.0</c:v>
                </c:pt>
                <c:pt idx="375">
                  <c:v>221.0</c:v>
                </c:pt>
                <c:pt idx="376">
                  <c:v>278.0</c:v>
                </c:pt>
                <c:pt idx="377">
                  <c:v>326.0</c:v>
                </c:pt>
                <c:pt idx="378">
                  <c:v>274.0</c:v>
                </c:pt>
                <c:pt idx="379">
                  <c:v>250.11</c:v>
                </c:pt>
                <c:pt idx="380">
                  <c:v>221.0</c:v>
                </c:pt>
                <c:pt idx="381">
                  <c:v>217.0</c:v>
                </c:pt>
                <c:pt idx="382">
                  <c:v>179.0</c:v>
                </c:pt>
                <c:pt idx="383">
                  <c:v>247.0</c:v>
                </c:pt>
                <c:pt idx="384">
                  <c:v>256.0</c:v>
                </c:pt>
                <c:pt idx="385">
                  <c:v>266.0</c:v>
                </c:pt>
                <c:pt idx="386">
                  <c:v>234.0</c:v>
                </c:pt>
                <c:pt idx="387">
                  <c:v>252.0</c:v>
                </c:pt>
                <c:pt idx="388">
                  <c:v>214.0</c:v>
                </c:pt>
                <c:pt idx="389">
                  <c:v>202.0</c:v>
                </c:pt>
                <c:pt idx="390">
                  <c:v>257.0</c:v>
                </c:pt>
                <c:pt idx="391">
                  <c:v>226.0</c:v>
                </c:pt>
                <c:pt idx="392">
                  <c:v>249.0</c:v>
                </c:pt>
                <c:pt idx="393">
                  <c:v>284.0</c:v>
                </c:pt>
                <c:pt idx="394">
                  <c:v>232.0</c:v>
                </c:pt>
                <c:pt idx="395">
                  <c:v>218.0</c:v>
                </c:pt>
                <c:pt idx="396">
                  <c:v>191.0</c:v>
                </c:pt>
                <c:pt idx="397">
                  <c:v>252.0</c:v>
                </c:pt>
                <c:pt idx="398">
                  <c:v>288.0</c:v>
                </c:pt>
                <c:pt idx="399">
                  <c:v>265.0</c:v>
                </c:pt>
                <c:pt idx="400">
                  <c:v>269.0</c:v>
                </c:pt>
                <c:pt idx="401">
                  <c:v>266.0</c:v>
                </c:pt>
                <c:pt idx="402">
                  <c:v>247.0</c:v>
                </c:pt>
                <c:pt idx="403">
                  <c:v>197.0</c:v>
                </c:pt>
                <c:pt idx="404">
                  <c:v>256.0</c:v>
                </c:pt>
                <c:pt idx="405">
                  <c:v>235.0</c:v>
                </c:pt>
                <c:pt idx="406">
                  <c:v>240.0</c:v>
                </c:pt>
                <c:pt idx="407">
                  <c:v>265.0</c:v>
                </c:pt>
                <c:pt idx="408">
                  <c:v>248.0</c:v>
                </c:pt>
                <c:pt idx="409">
                  <c:v>229.0</c:v>
                </c:pt>
                <c:pt idx="410">
                  <c:v>190.0</c:v>
                </c:pt>
                <c:pt idx="411">
                  <c:v>232.0</c:v>
                </c:pt>
                <c:pt idx="412">
                  <c:v>254.0</c:v>
                </c:pt>
                <c:pt idx="413">
                  <c:v>240.0</c:v>
                </c:pt>
                <c:pt idx="414">
                  <c:v>242.0</c:v>
                </c:pt>
                <c:pt idx="415">
                  <c:v>221.0</c:v>
                </c:pt>
                <c:pt idx="416">
                  <c:v>258.0</c:v>
                </c:pt>
                <c:pt idx="417">
                  <c:v>198.0</c:v>
                </c:pt>
                <c:pt idx="418">
                  <c:v>250.0</c:v>
                </c:pt>
                <c:pt idx="419">
                  <c:v>243.0</c:v>
                </c:pt>
                <c:pt idx="420">
                  <c:v>266.0</c:v>
                </c:pt>
                <c:pt idx="421">
                  <c:v>274.0</c:v>
                </c:pt>
                <c:pt idx="422">
                  <c:v>296.0</c:v>
                </c:pt>
                <c:pt idx="423">
                  <c:v>269.0</c:v>
                </c:pt>
                <c:pt idx="424">
                  <c:v>214.0</c:v>
                </c:pt>
                <c:pt idx="425">
                  <c:v>298.0</c:v>
                </c:pt>
                <c:pt idx="426">
                  <c:v>276.0</c:v>
                </c:pt>
                <c:pt idx="427">
                  <c:v>281.0</c:v>
                </c:pt>
                <c:pt idx="428">
                  <c:v>240.0</c:v>
                </c:pt>
                <c:pt idx="429">
                  <c:v>291.0</c:v>
                </c:pt>
                <c:pt idx="430">
                  <c:v>301.0</c:v>
                </c:pt>
                <c:pt idx="431">
                  <c:v>230.0</c:v>
                </c:pt>
                <c:pt idx="432">
                  <c:v>286.0</c:v>
                </c:pt>
                <c:pt idx="433">
                  <c:v>298.0</c:v>
                </c:pt>
                <c:pt idx="434">
                  <c:v>304.0</c:v>
                </c:pt>
                <c:pt idx="435">
                  <c:v>346.0</c:v>
                </c:pt>
                <c:pt idx="436">
                  <c:v>352.0</c:v>
                </c:pt>
                <c:pt idx="437">
                  <c:v>441.0</c:v>
                </c:pt>
                <c:pt idx="438">
                  <c:v>358.0</c:v>
                </c:pt>
                <c:pt idx="439">
                  <c:v>375.0</c:v>
                </c:pt>
                <c:pt idx="440">
                  <c:v>337.0</c:v>
                </c:pt>
                <c:pt idx="441">
                  <c:v>314.0</c:v>
                </c:pt>
                <c:pt idx="442">
                  <c:v>295.0</c:v>
                </c:pt>
                <c:pt idx="443">
                  <c:v>265.0</c:v>
                </c:pt>
                <c:pt idx="444">
                  <c:v>271.0</c:v>
                </c:pt>
                <c:pt idx="445">
                  <c:v>247.0</c:v>
                </c:pt>
                <c:pt idx="446">
                  <c:v>288.0</c:v>
                </c:pt>
                <c:pt idx="447">
                  <c:v>289.0</c:v>
                </c:pt>
                <c:pt idx="448">
                  <c:v>281.0</c:v>
                </c:pt>
                <c:pt idx="449">
                  <c:v>256.0</c:v>
                </c:pt>
                <c:pt idx="450">
                  <c:v>272.0</c:v>
                </c:pt>
                <c:pt idx="451">
                  <c:v>246.0</c:v>
                </c:pt>
                <c:pt idx="452">
                  <c:v>211.0</c:v>
                </c:pt>
                <c:pt idx="453">
                  <c:v>260.0</c:v>
                </c:pt>
                <c:pt idx="454">
                  <c:v>298.0</c:v>
                </c:pt>
                <c:pt idx="455">
                  <c:v>227.0</c:v>
                </c:pt>
                <c:pt idx="456">
                  <c:v>334.0</c:v>
                </c:pt>
                <c:pt idx="457">
                  <c:v>279.0</c:v>
                </c:pt>
                <c:pt idx="458">
                  <c:v>291.0</c:v>
                </c:pt>
                <c:pt idx="459">
                  <c:v>231.0</c:v>
                </c:pt>
                <c:pt idx="460">
                  <c:v>268.0</c:v>
                </c:pt>
                <c:pt idx="461">
                  <c:v>253.0</c:v>
                </c:pt>
                <c:pt idx="462">
                  <c:v>272.0</c:v>
                </c:pt>
                <c:pt idx="463">
                  <c:v>285.0</c:v>
                </c:pt>
                <c:pt idx="464">
                  <c:v>314.0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'Daily income'!$V$2</c:f>
              <c:strCache>
                <c:ptCount val="1"/>
                <c:pt idx="0">
                  <c:v>AdSns mobile</c:v>
                </c:pt>
              </c:strCache>
            </c:strRef>
          </c:tx>
          <c:spPr>
            <a:ln w="47625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28575" cmpd="sng"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income'!$A$3:$A$470</c:f>
              <c:numCache>
                <c:formatCode>ddd\ \ \ \ dd/mmm/yy</c:formatCode>
                <c:ptCount val="46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</c:numCache>
            </c:numRef>
          </c:xVal>
          <c:yVal>
            <c:numRef>
              <c:f>'Daily income'!$V$3:$V$470</c:f>
              <c:numCache>
                <c:formatCode>_([$€-2]\ * #,##0.00_);_([$€-2]\ * \(#,##0.00\);_([$€-2]\ * "-"??_);_(@_)</c:formatCode>
                <c:ptCount val="468"/>
                <c:pt idx="0">
                  <c:v>145.58</c:v>
                </c:pt>
                <c:pt idx="1">
                  <c:v>195.31</c:v>
                </c:pt>
                <c:pt idx="2">
                  <c:v>193.53</c:v>
                </c:pt>
                <c:pt idx="3">
                  <c:v>175.54</c:v>
                </c:pt>
                <c:pt idx="4">
                  <c:v>162.46</c:v>
                </c:pt>
                <c:pt idx="5">
                  <c:v>193.1</c:v>
                </c:pt>
                <c:pt idx="6">
                  <c:v>188.05</c:v>
                </c:pt>
                <c:pt idx="7">
                  <c:v>204.9</c:v>
                </c:pt>
                <c:pt idx="8">
                  <c:v>231.21</c:v>
                </c:pt>
                <c:pt idx="9">
                  <c:v>148.67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253.41</c:v>
                </c:pt>
                <c:pt idx="14">
                  <c:v>330.79</c:v>
                </c:pt>
                <c:pt idx="15">
                  <c:v>344.74</c:v>
                </c:pt>
                <c:pt idx="16">
                  <c:v>333.63</c:v>
                </c:pt>
                <c:pt idx="17">
                  <c:v>274.32</c:v>
                </c:pt>
                <c:pt idx="18">
                  <c:v>274.1</c:v>
                </c:pt>
                <c:pt idx="19">
                  <c:v>329.15</c:v>
                </c:pt>
                <c:pt idx="20">
                  <c:v>272.8</c:v>
                </c:pt>
                <c:pt idx="21">
                  <c:v>308.4</c:v>
                </c:pt>
                <c:pt idx="22">
                  <c:v>287.47</c:v>
                </c:pt>
                <c:pt idx="23">
                  <c:v>273.62</c:v>
                </c:pt>
                <c:pt idx="24">
                  <c:v>262.41</c:v>
                </c:pt>
                <c:pt idx="25">
                  <c:v>215.83</c:v>
                </c:pt>
                <c:pt idx="26">
                  <c:v>277.54</c:v>
                </c:pt>
                <c:pt idx="27">
                  <c:v>261.75</c:v>
                </c:pt>
                <c:pt idx="28">
                  <c:v>262.0</c:v>
                </c:pt>
                <c:pt idx="29">
                  <c:v>219.21</c:v>
                </c:pt>
                <c:pt idx="30">
                  <c:v>235.32</c:v>
                </c:pt>
                <c:pt idx="31">
                  <c:v>332.01</c:v>
                </c:pt>
                <c:pt idx="32">
                  <c:v>238.59</c:v>
                </c:pt>
                <c:pt idx="33">
                  <c:v>258.65</c:v>
                </c:pt>
                <c:pt idx="34">
                  <c:v>205.57</c:v>
                </c:pt>
                <c:pt idx="35">
                  <c:v>187.0</c:v>
                </c:pt>
                <c:pt idx="36">
                  <c:v>195.83</c:v>
                </c:pt>
                <c:pt idx="37">
                  <c:v>169.19</c:v>
                </c:pt>
                <c:pt idx="38">
                  <c:v>150.0</c:v>
                </c:pt>
                <c:pt idx="39">
                  <c:v>171.0</c:v>
                </c:pt>
                <c:pt idx="40">
                  <c:v>216.0</c:v>
                </c:pt>
                <c:pt idx="41">
                  <c:v>218.0</c:v>
                </c:pt>
                <c:pt idx="42">
                  <c:v>218.0</c:v>
                </c:pt>
                <c:pt idx="43">
                  <c:v>215.0</c:v>
                </c:pt>
                <c:pt idx="44">
                  <c:v>220.0</c:v>
                </c:pt>
                <c:pt idx="45">
                  <c:v>231.0</c:v>
                </c:pt>
                <c:pt idx="46">
                  <c:v>217.0</c:v>
                </c:pt>
                <c:pt idx="47">
                  <c:v>247.0</c:v>
                </c:pt>
                <c:pt idx="48">
                  <c:v>255.0</c:v>
                </c:pt>
                <c:pt idx="49">
                  <c:v>263.0</c:v>
                </c:pt>
                <c:pt idx="50">
                  <c:v>262.74</c:v>
                </c:pt>
                <c:pt idx="51">
                  <c:v>239.38</c:v>
                </c:pt>
                <c:pt idx="52">
                  <c:v>202.0</c:v>
                </c:pt>
                <c:pt idx="53">
                  <c:v>185.0</c:v>
                </c:pt>
                <c:pt idx="54">
                  <c:v>266.0</c:v>
                </c:pt>
                <c:pt idx="55">
                  <c:v>252.0</c:v>
                </c:pt>
                <c:pt idx="56">
                  <c:v>238.0</c:v>
                </c:pt>
                <c:pt idx="57">
                  <c:v>221.0</c:v>
                </c:pt>
                <c:pt idx="58">
                  <c:v>195.0</c:v>
                </c:pt>
                <c:pt idx="59">
                  <c:v>213.0</c:v>
                </c:pt>
                <c:pt idx="60">
                  <c:v>208.0</c:v>
                </c:pt>
                <c:pt idx="61">
                  <c:v>293.0</c:v>
                </c:pt>
                <c:pt idx="62">
                  <c:v>285.0</c:v>
                </c:pt>
                <c:pt idx="63">
                  <c:v>305.0</c:v>
                </c:pt>
                <c:pt idx="64">
                  <c:v>315.0</c:v>
                </c:pt>
                <c:pt idx="65">
                  <c:v>324.0</c:v>
                </c:pt>
                <c:pt idx="66">
                  <c:v>231.0</c:v>
                </c:pt>
                <c:pt idx="67">
                  <c:v>215.0</c:v>
                </c:pt>
                <c:pt idx="68">
                  <c:v>352.0</c:v>
                </c:pt>
                <c:pt idx="69">
                  <c:v>349.0</c:v>
                </c:pt>
                <c:pt idx="70">
                  <c:v>291.34</c:v>
                </c:pt>
                <c:pt idx="71">
                  <c:v>320.0</c:v>
                </c:pt>
                <c:pt idx="72">
                  <c:v>305.0</c:v>
                </c:pt>
                <c:pt idx="73">
                  <c:v>279.0</c:v>
                </c:pt>
                <c:pt idx="74">
                  <c:v>283.27</c:v>
                </c:pt>
                <c:pt idx="75">
                  <c:v>221.0</c:v>
                </c:pt>
                <c:pt idx="76">
                  <c:v>225.0</c:v>
                </c:pt>
                <c:pt idx="77">
                  <c:v>196.0</c:v>
                </c:pt>
                <c:pt idx="78">
                  <c:v>190.0</c:v>
                </c:pt>
                <c:pt idx="79">
                  <c:v>190.0</c:v>
                </c:pt>
                <c:pt idx="80">
                  <c:v>175.0</c:v>
                </c:pt>
                <c:pt idx="81">
                  <c:v>192.0</c:v>
                </c:pt>
                <c:pt idx="82">
                  <c:v>218.0</c:v>
                </c:pt>
                <c:pt idx="83">
                  <c:v>228.0</c:v>
                </c:pt>
                <c:pt idx="84">
                  <c:v>231.0</c:v>
                </c:pt>
                <c:pt idx="85">
                  <c:v>212.0</c:v>
                </c:pt>
                <c:pt idx="86">
                  <c:v>198.0</c:v>
                </c:pt>
                <c:pt idx="87">
                  <c:v>148.0</c:v>
                </c:pt>
                <c:pt idx="88">
                  <c:v>205.0</c:v>
                </c:pt>
                <c:pt idx="89">
                  <c:v>240.0</c:v>
                </c:pt>
                <c:pt idx="90">
                  <c:v>190.0</c:v>
                </c:pt>
                <c:pt idx="91">
                  <c:v>208.0</c:v>
                </c:pt>
                <c:pt idx="92">
                  <c:v>217.0</c:v>
                </c:pt>
                <c:pt idx="93">
                  <c:v>219.0</c:v>
                </c:pt>
                <c:pt idx="94">
                  <c:v>245.0</c:v>
                </c:pt>
                <c:pt idx="95">
                  <c:v>212.0</c:v>
                </c:pt>
                <c:pt idx="96">
                  <c:v>227.0</c:v>
                </c:pt>
                <c:pt idx="97">
                  <c:v>232.0</c:v>
                </c:pt>
                <c:pt idx="98">
                  <c:v>208.43</c:v>
                </c:pt>
                <c:pt idx="99">
                  <c:v>228.0</c:v>
                </c:pt>
                <c:pt idx="100">
                  <c:v>203.0</c:v>
                </c:pt>
                <c:pt idx="101">
                  <c:v>203.0</c:v>
                </c:pt>
                <c:pt idx="102">
                  <c:v>198.0</c:v>
                </c:pt>
                <c:pt idx="103">
                  <c:v>202.0</c:v>
                </c:pt>
                <c:pt idx="104">
                  <c:v>204.28</c:v>
                </c:pt>
                <c:pt idx="105">
                  <c:v>194.0</c:v>
                </c:pt>
                <c:pt idx="106">
                  <c:v>179.0</c:v>
                </c:pt>
                <c:pt idx="107">
                  <c:v>184.0</c:v>
                </c:pt>
                <c:pt idx="108">
                  <c:v>171.0</c:v>
                </c:pt>
                <c:pt idx="109">
                  <c:v>165.0</c:v>
                </c:pt>
                <c:pt idx="110">
                  <c:v>198.0</c:v>
                </c:pt>
                <c:pt idx="111">
                  <c:v>214.0</c:v>
                </c:pt>
                <c:pt idx="112">
                  <c:v>201.0</c:v>
                </c:pt>
                <c:pt idx="113">
                  <c:v>201.0</c:v>
                </c:pt>
                <c:pt idx="114">
                  <c:v>192.0</c:v>
                </c:pt>
                <c:pt idx="115">
                  <c:v>177.0</c:v>
                </c:pt>
                <c:pt idx="116">
                  <c:v>150.0</c:v>
                </c:pt>
                <c:pt idx="117">
                  <c:v>192.0</c:v>
                </c:pt>
                <c:pt idx="118">
                  <c:v>172.0</c:v>
                </c:pt>
                <c:pt idx="119">
                  <c:v>190.0</c:v>
                </c:pt>
                <c:pt idx="120">
                  <c:v>216.0</c:v>
                </c:pt>
                <c:pt idx="121">
                  <c:v>208.0</c:v>
                </c:pt>
                <c:pt idx="122">
                  <c:v>186.0</c:v>
                </c:pt>
                <c:pt idx="123">
                  <c:v>185.0</c:v>
                </c:pt>
                <c:pt idx="124">
                  <c:v>203.0</c:v>
                </c:pt>
                <c:pt idx="125">
                  <c:v>179.0</c:v>
                </c:pt>
                <c:pt idx="126">
                  <c:v>194.0</c:v>
                </c:pt>
                <c:pt idx="127">
                  <c:v>170.0</c:v>
                </c:pt>
                <c:pt idx="128">
                  <c:v>229.0</c:v>
                </c:pt>
                <c:pt idx="129">
                  <c:v>173.0</c:v>
                </c:pt>
                <c:pt idx="130">
                  <c:v>166.0</c:v>
                </c:pt>
                <c:pt idx="131">
                  <c:v>195.0</c:v>
                </c:pt>
                <c:pt idx="132">
                  <c:v>229.0</c:v>
                </c:pt>
                <c:pt idx="133">
                  <c:v>236.0</c:v>
                </c:pt>
                <c:pt idx="134">
                  <c:v>218.0</c:v>
                </c:pt>
                <c:pt idx="135">
                  <c:v>195.0</c:v>
                </c:pt>
                <c:pt idx="136">
                  <c:v>173.0</c:v>
                </c:pt>
                <c:pt idx="137">
                  <c:v>180.0</c:v>
                </c:pt>
                <c:pt idx="138">
                  <c:v>190.0</c:v>
                </c:pt>
                <c:pt idx="139">
                  <c:v>194.0</c:v>
                </c:pt>
                <c:pt idx="140">
                  <c:v>217.0</c:v>
                </c:pt>
                <c:pt idx="141">
                  <c:v>253.0</c:v>
                </c:pt>
                <c:pt idx="142">
                  <c:v>263.0</c:v>
                </c:pt>
                <c:pt idx="143">
                  <c:v>251.0</c:v>
                </c:pt>
                <c:pt idx="144">
                  <c:v>249.0</c:v>
                </c:pt>
                <c:pt idx="145">
                  <c:v>269.0</c:v>
                </c:pt>
                <c:pt idx="146">
                  <c:v>280.0</c:v>
                </c:pt>
                <c:pt idx="147">
                  <c:v>261.0</c:v>
                </c:pt>
                <c:pt idx="148">
                  <c:v>313.49</c:v>
                </c:pt>
                <c:pt idx="149">
                  <c:v>296.53</c:v>
                </c:pt>
                <c:pt idx="150">
                  <c:v>281.0</c:v>
                </c:pt>
                <c:pt idx="151">
                  <c:v>284.0</c:v>
                </c:pt>
                <c:pt idx="152">
                  <c:v>281.0</c:v>
                </c:pt>
                <c:pt idx="153">
                  <c:v>315.0</c:v>
                </c:pt>
                <c:pt idx="154">
                  <c:v>341.0</c:v>
                </c:pt>
                <c:pt idx="155">
                  <c:v>351.0</c:v>
                </c:pt>
                <c:pt idx="156">
                  <c:v>292.0</c:v>
                </c:pt>
                <c:pt idx="157">
                  <c:v>269.0</c:v>
                </c:pt>
                <c:pt idx="158">
                  <c:v>298.0</c:v>
                </c:pt>
                <c:pt idx="159">
                  <c:v>321.0</c:v>
                </c:pt>
                <c:pt idx="160">
                  <c:v>290.0</c:v>
                </c:pt>
                <c:pt idx="161">
                  <c:v>300.0</c:v>
                </c:pt>
                <c:pt idx="162">
                  <c:v>356.0</c:v>
                </c:pt>
                <c:pt idx="163">
                  <c:v>292.0</c:v>
                </c:pt>
                <c:pt idx="164">
                  <c:v>240.0</c:v>
                </c:pt>
                <c:pt idx="165">
                  <c:v>212.0</c:v>
                </c:pt>
                <c:pt idx="166">
                  <c:v>261.0</c:v>
                </c:pt>
                <c:pt idx="167">
                  <c:v>263.74</c:v>
                </c:pt>
                <c:pt idx="168">
                  <c:v>251.0</c:v>
                </c:pt>
                <c:pt idx="169">
                  <c:v>260.0</c:v>
                </c:pt>
                <c:pt idx="170">
                  <c:v>264.0</c:v>
                </c:pt>
                <c:pt idx="171">
                  <c:v>251.0</c:v>
                </c:pt>
                <c:pt idx="172">
                  <c:v>243.0</c:v>
                </c:pt>
                <c:pt idx="173">
                  <c:v>271.0</c:v>
                </c:pt>
                <c:pt idx="174">
                  <c:v>265.0</c:v>
                </c:pt>
                <c:pt idx="175">
                  <c:v>268.0</c:v>
                </c:pt>
                <c:pt idx="176">
                  <c:v>304.0</c:v>
                </c:pt>
                <c:pt idx="177">
                  <c:v>300.0</c:v>
                </c:pt>
                <c:pt idx="178">
                  <c:v>263.0</c:v>
                </c:pt>
                <c:pt idx="179">
                  <c:v>267.0</c:v>
                </c:pt>
                <c:pt idx="180">
                  <c:v>287.0</c:v>
                </c:pt>
                <c:pt idx="181">
                  <c:v>280.0</c:v>
                </c:pt>
                <c:pt idx="182">
                  <c:v>277.0</c:v>
                </c:pt>
                <c:pt idx="183">
                  <c:v>267.0</c:v>
                </c:pt>
                <c:pt idx="184">
                  <c:v>244.0</c:v>
                </c:pt>
                <c:pt idx="185">
                  <c:v>242.0</c:v>
                </c:pt>
                <c:pt idx="186">
                  <c:v>224.0</c:v>
                </c:pt>
                <c:pt idx="187">
                  <c:v>266.0</c:v>
                </c:pt>
                <c:pt idx="188">
                  <c:v>270.0</c:v>
                </c:pt>
                <c:pt idx="189">
                  <c:v>263.0</c:v>
                </c:pt>
                <c:pt idx="190">
                  <c:v>253.0</c:v>
                </c:pt>
                <c:pt idx="191">
                  <c:v>273.0</c:v>
                </c:pt>
                <c:pt idx="192">
                  <c:v>243.0</c:v>
                </c:pt>
                <c:pt idx="193">
                  <c:v>240.0</c:v>
                </c:pt>
                <c:pt idx="194">
                  <c:v>265.0</c:v>
                </c:pt>
                <c:pt idx="195">
                  <c:v>258.0</c:v>
                </c:pt>
                <c:pt idx="196">
                  <c:v>230.0</c:v>
                </c:pt>
                <c:pt idx="197">
                  <c:v>228.0</c:v>
                </c:pt>
                <c:pt idx="198">
                  <c:v>238.0</c:v>
                </c:pt>
                <c:pt idx="199">
                  <c:v>210.0</c:v>
                </c:pt>
                <c:pt idx="200">
                  <c:v>210.0</c:v>
                </c:pt>
                <c:pt idx="201">
                  <c:v>245.0</c:v>
                </c:pt>
                <c:pt idx="202">
                  <c:v>252.0</c:v>
                </c:pt>
                <c:pt idx="203">
                  <c:v>269.0</c:v>
                </c:pt>
                <c:pt idx="204">
                  <c:v>270.0</c:v>
                </c:pt>
                <c:pt idx="205">
                  <c:v>251.0</c:v>
                </c:pt>
                <c:pt idx="206">
                  <c:v>262.0</c:v>
                </c:pt>
                <c:pt idx="207">
                  <c:v>244.0</c:v>
                </c:pt>
                <c:pt idx="208">
                  <c:v>260.0</c:v>
                </c:pt>
                <c:pt idx="209">
                  <c:v>272.0</c:v>
                </c:pt>
                <c:pt idx="210">
                  <c:v>271.0</c:v>
                </c:pt>
                <c:pt idx="211">
                  <c:v>261.0</c:v>
                </c:pt>
                <c:pt idx="212">
                  <c:v>255.0</c:v>
                </c:pt>
                <c:pt idx="213">
                  <c:v>235.0</c:v>
                </c:pt>
                <c:pt idx="214">
                  <c:v>266.0</c:v>
                </c:pt>
                <c:pt idx="215">
                  <c:v>292.0</c:v>
                </c:pt>
                <c:pt idx="216">
                  <c:v>257.0</c:v>
                </c:pt>
                <c:pt idx="217">
                  <c:v>293.0</c:v>
                </c:pt>
                <c:pt idx="218">
                  <c:v>282.0</c:v>
                </c:pt>
                <c:pt idx="219">
                  <c:v>255.0</c:v>
                </c:pt>
                <c:pt idx="220">
                  <c:v>240.0</c:v>
                </c:pt>
                <c:pt idx="221">
                  <c:v>232.0</c:v>
                </c:pt>
                <c:pt idx="222">
                  <c:v>265.0</c:v>
                </c:pt>
                <c:pt idx="223">
                  <c:v>274.0</c:v>
                </c:pt>
                <c:pt idx="224">
                  <c:v>265.0</c:v>
                </c:pt>
                <c:pt idx="225">
                  <c:v>260.0</c:v>
                </c:pt>
                <c:pt idx="226">
                  <c:v>239.0</c:v>
                </c:pt>
                <c:pt idx="228">
                  <c:v>205.0</c:v>
                </c:pt>
                <c:pt idx="229">
                  <c:v>236.0</c:v>
                </c:pt>
                <c:pt idx="230">
                  <c:v>231.0</c:v>
                </c:pt>
                <c:pt idx="231">
                  <c:v>263.0</c:v>
                </c:pt>
                <c:pt idx="232">
                  <c:v>251.0</c:v>
                </c:pt>
                <c:pt idx="233">
                  <c:v>220.0</c:v>
                </c:pt>
                <c:pt idx="234">
                  <c:v>214.0</c:v>
                </c:pt>
                <c:pt idx="235">
                  <c:v>198.0</c:v>
                </c:pt>
                <c:pt idx="236">
                  <c:v>243.0</c:v>
                </c:pt>
                <c:pt idx="237">
                  <c:v>251.0</c:v>
                </c:pt>
                <c:pt idx="238">
                  <c:v>244.0</c:v>
                </c:pt>
                <c:pt idx="239">
                  <c:v>249.0</c:v>
                </c:pt>
                <c:pt idx="240">
                  <c:v>247.0</c:v>
                </c:pt>
                <c:pt idx="241">
                  <c:v>273.0</c:v>
                </c:pt>
                <c:pt idx="242">
                  <c:v>232.77</c:v>
                </c:pt>
                <c:pt idx="243">
                  <c:v>240.0</c:v>
                </c:pt>
                <c:pt idx="244">
                  <c:v>258.0</c:v>
                </c:pt>
                <c:pt idx="245">
                  <c:v>274.0</c:v>
                </c:pt>
                <c:pt idx="246">
                  <c:v>295.0</c:v>
                </c:pt>
                <c:pt idx="247">
                  <c:v>291.0</c:v>
                </c:pt>
                <c:pt idx="248">
                  <c:v>296.0</c:v>
                </c:pt>
                <c:pt idx="249">
                  <c:v>256.0</c:v>
                </c:pt>
                <c:pt idx="250">
                  <c:v>282.0</c:v>
                </c:pt>
                <c:pt idx="251">
                  <c:v>287.0</c:v>
                </c:pt>
                <c:pt idx="252">
                  <c:v>279.0</c:v>
                </c:pt>
                <c:pt idx="253">
                  <c:v>315.0</c:v>
                </c:pt>
                <c:pt idx="254">
                  <c:v>274.0</c:v>
                </c:pt>
                <c:pt idx="255">
                  <c:v>247.0</c:v>
                </c:pt>
                <c:pt idx="256">
                  <c:v>229.0</c:v>
                </c:pt>
                <c:pt idx="257">
                  <c:v>252.0</c:v>
                </c:pt>
                <c:pt idx="258">
                  <c:v>265.0</c:v>
                </c:pt>
                <c:pt idx="259">
                  <c:v>241.0</c:v>
                </c:pt>
                <c:pt idx="260">
                  <c:v>336.0</c:v>
                </c:pt>
                <c:pt idx="261">
                  <c:v>278.0</c:v>
                </c:pt>
                <c:pt idx="263">
                  <c:v>228.0</c:v>
                </c:pt>
                <c:pt idx="264">
                  <c:v>283.0</c:v>
                </c:pt>
                <c:pt idx="265">
                  <c:v>288.0</c:v>
                </c:pt>
                <c:pt idx="266">
                  <c:v>265.0</c:v>
                </c:pt>
                <c:pt idx="267">
                  <c:v>255.0</c:v>
                </c:pt>
                <c:pt idx="268">
                  <c:v>250.0</c:v>
                </c:pt>
                <c:pt idx="269">
                  <c:v>304.0</c:v>
                </c:pt>
                <c:pt idx="270">
                  <c:v>286.0</c:v>
                </c:pt>
                <c:pt idx="271">
                  <c:v>305.0</c:v>
                </c:pt>
                <c:pt idx="272">
                  <c:v>288.0</c:v>
                </c:pt>
                <c:pt idx="273">
                  <c:v>314.0</c:v>
                </c:pt>
                <c:pt idx="274">
                  <c:v>306.0</c:v>
                </c:pt>
                <c:pt idx="275">
                  <c:v>301.0</c:v>
                </c:pt>
                <c:pt idx="276">
                  <c:v>285.0</c:v>
                </c:pt>
                <c:pt idx="277">
                  <c:v>259.0</c:v>
                </c:pt>
                <c:pt idx="278">
                  <c:v>287.0</c:v>
                </c:pt>
                <c:pt idx="279">
                  <c:v>271.0</c:v>
                </c:pt>
                <c:pt idx="280">
                  <c:v>287.0</c:v>
                </c:pt>
                <c:pt idx="281">
                  <c:v>272.0</c:v>
                </c:pt>
                <c:pt idx="282">
                  <c:v>272.0</c:v>
                </c:pt>
                <c:pt idx="283">
                  <c:v>300.0</c:v>
                </c:pt>
                <c:pt idx="284">
                  <c:v>284.6</c:v>
                </c:pt>
                <c:pt idx="285">
                  <c:v>325.46</c:v>
                </c:pt>
                <c:pt idx="286">
                  <c:v>289.0</c:v>
                </c:pt>
                <c:pt idx="287">
                  <c:v>261.0</c:v>
                </c:pt>
                <c:pt idx="288">
                  <c:v>239.46</c:v>
                </c:pt>
                <c:pt idx="289">
                  <c:v>257.0</c:v>
                </c:pt>
                <c:pt idx="290">
                  <c:v>251.0</c:v>
                </c:pt>
                <c:pt idx="291">
                  <c:v>241.0</c:v>
                </c:pt>
                <c:pt idx="292">
                  <c:v>251.0</c:v>
                </c:pt>
                <c:pt idx="293">
                  <c:v>305.0</c:v>
                </c:pt>
                <c:pt idx="294">
                  <c:v>286.0</c:v>
                </c:pt>
                <c:pt idx="295">
                  <c:v>278.0</c:v>
                </c:pt>
                <c:pt idx="296">
                  <c:v>263.0</c:v>
                </c:pt>
                <c:pt idx="297">
                  <c:v>263.0</c:v>
                </c:pt>
                <c:pt idx="298">
                  <c:v>252.0</c:v>
                </c:pt>
                <c:pt idx="299">
                  <c:v>260.0</c:v>
                </c:pt>
                <c:pt idx="300">
                  <c:v>274.0</c:v>
                </c:pt>
                <c:pt idx="301">
                  <c:v>261.0</c:v>
                </c:pt>
                <c:pt idx="302">
                  <c:v>250.0</c:v>
                </c:pt>
                <c:pt idx="303">
                  <c:v>237.0</c:v>
                </c:pt>
                <c:pt idx="304">
                  <c:v>228.0</c:v>
                </c:pt>
                <c:pt idx="305">
                  <c:v>232.0</c:v>
                </c:pt>
                <c:pt idx="306">
                  <c:v>250.0</c:v>
                </c:pt>
                <c:pt idx="307">
                  <c:v>253.0</c:v>
                </c:pt>
                <c:pt idx="308">
                  <c:v>248.0</c:v>
                </c:pt>
                <c:pt idx="309">
                  <c:v>237.0</c:v>
                </c:pt>
                <c:pt idx="310">
                  <c:v>209.0</c:v>
                </c:pt>
                <c:pt idx="311">
                  <c:v>214.0</c:v>
                </c:pt>
                <c:pt idx="312">
                  <c:v>217.0</c:v>
                </c:pt>
                <c:pt idx="313">
                  <c:v>239.0</c:v>
                </c:pt>
                <c:pt idx="314">
                  <c:v>222.0</c:v>
                </c:pt>
                <c:pt idx="315">
                  <c:v>219.0</c:v>
                </c:pt>
                <c:pt idx="316">
                  <c:v>230.0</c:v>
                </c:pt>
                <c:pt idx="317">
                  <c:v>230.0</c:v>
                </c:pt>
                <c:pt idx="318">
                  <c:v>207.0</c:v>
                </c:pt>
                <c:pt idx="319">
                  <c:v>215.0</c:v>
                </c:pt>
                <c:pt idx="320">
                  <c:v>243.0</c:v>
                </c:pt>
                <c:pt idx="321">
                  <c:v>245.0</c:v>
                </c:pt>
                <c:pt idx="322">
                  <c:v>251.0</c:v>
                </c:pt>
                <c:pt idx="323">
                  <c:v>261.0</c:v>
                </c:pt>
                <c:pt idx="324">
                  <c:v>282.0</c:v>
                </c:pt>
                <c:pt idx="325">
                  <c:v>225.0</c:v>
                </c:pt>
                <c:pt idx="326">
                  <c:v>224.0</c:v>
                </c:pt>
                <c:pt idx="327">
                  <c:v>267.0</c:v>
                </c:pt>
                <c:pt idx="328">
                  <c:v>244.0</c:v>
                </c:pt>
                <c:pt idx="329">
                  <c:v>247.0</c:v>
                </c:pt>
                <c:pt idx="330">
                  <c:v>267.0</c:v>
                </c:pt>
                <c:pt idx="331">
                  <c:v>221.0</c:v>
                </c:pt>
                <c:pt idx="332">
                  <c:v>223.0</c:v>
                </c:pt>
                <c:pt idx="333">
                  <c:v>215.0</c:v>
                </c:pt>
                <c:pt idx="334">
                  <c:v>226.0</c:v>
                </c:pt>
                <c:pt idx="335">
                  <c:v>276.86</c:v>
                </c:pt>
                <c:pt idx="336">
                  <c:v>281.0</c:v>
                </c:pt>
                <c:pt idx="337">
                  <c:v>298.0</c:v>
                </c:pt>
                <c:pt idx="338">
                  <c:v>272.0</c:v>
                </c:pt>
                <c:pt idx="339">
                  <c:v>246.0</c:v>
                </c:pt>
                <c:pt idx="340">
                  <c:v>234.0</c:v>
                </c:pt>
                <c:pt idx="341">
                  <c:v>267.0</c:v>
                </c:pt>
                <c:pt idx="342">
                  <c:v>281.0</c:v>
                </c:pt>
                <c:pt idx="343">
                  <c:v>284.0</c:v>
                </c:pt>
                <c:pt idx="344">
                  <c:v>260.0</c:v>
                </c:pt>
                <c:pt idx="345">
                  <c:v>258.0</c:v>
                </c:pt>
                <c:pt idx="346">
                  <c:v>283.0</c:v>
                </c:pt>
                <c:pt idx="347">
                  <c:v>258.0</c:v>
                </c:pt>
                <c:pt idx="348">
                  <c:v>286.0</c:v>
                </c:pt>
                <c:pt idx="349">
                  <c:v>275.0</c:v>
                </c:pt>
                <c:pt idx="350">
                  <c:v>296.0</c:v>
                </c:pt>
                <c:pt idx="351">
                  <c:v>281.0</c:v>
                </c:pt>
                <c:pt idx="352">
                  <c:v>275.0</c:v>
                </c:pt>
                <c:pt idx="353">
                  <c:v>255.0</c:v>
                </c:pt>
                <c:pt idx="354">
                  <c:v>261.0</c:v>
                </c:pt>
                <c:pt idx="355">
                  <c:v>293.0</c:v>
                </c:pt>
                <c:pt idx="356">
                  <c:v>273.0</c:v>
                </c:pt>
                <c:pt idx="357">
                  <c:v>296.0</c:v>
                </c:pt>
                <c:pt idx="358">
                  <c:v>313.0</c:v>
                </c:pt>
                <c:pt idx="359">
                  <c:v>298.0</c:v>
                </c:pt>
                <c:pt idx="360">
                  <c:v>275.0</c:v>
                </c:pt>
                <c:pt idx="361">
                  <c:v>301.0</c:v>
                </c:pt>
                <c:pt idx="362">
                  <c:v>303.0</c:v>
                </c:pt>
                <c:pt idx="363">
                  <c:v>299.0</c:v>
                </c:pt>
                <c:pt idx="364">
                  <c:v>326.0</c:v>
                </c:pt>
                <c:pt idx="365">
                  <c:v>347.0</c:v>
                </c:pt>
                <c:pt idx="366">
                  <c:v>305.0</c:v>
                </c:pt>
                <c:pt idx="367">
                  <c:v>293.0</c:v>
                </c:pt>
                <c:pt idx="368">
                  <c:v>276.0</c:v>
                </c:pt>
                <c:pt idx="369">
                  <c:v>309.0</c:v>
                </c:pt>
                <c:pt idx="370">
                  <c:v>349.0</c:v>
                </c:pt>
                <c:pt idx="371">
                  <c:v>336.0</c:v>
                </c:pt>
                <c:pt idx="372">
                  <c:v>325.0</c:v>
                </c:pt>
                <c:pt idx="373">
                  <c:v>329.0</c:v>
                </c:pt>
                <c:pt idx="374">
                  <c:v>297.0</c:v>
                </c:pt>
                <c:pt idx="375">
                  <c:v>280.0</c:v>
                </c:pt>
                <c:pt idx="376">
                  <c:v>305.0</c:v>
                </c:pt>
                <c:pt idx="377">
                  <c:v>348.0</c:v>
                </c:pt>
                <c:pt idx="378">
                  <c:v>318.0</c:v>
                </c:pt>
                <c:pt idx="379">
                  <c:v>255.36</c:v>
                </c:pt>
                <c:pt idx="380">
                  <c:v>235.0</c:v>
                </c:pt>
                <c:pt idx="381">
                  <c:v>210.0</c:v>
                </c:pt>
                <c:pt idx="382">
                  <c:v>201.0</c:v>
                </c:pt>
                <c:pt idx="383">
                  <c:v>237.0</c:v>
                </c:pt>
                <c:pt idx="384">
                  <c:v>259.0</c:v>
                </c:pt>
                <c:pt idx="385">
                  <c:v>267.0</c:v>
                </c:pt>
                <c:pt idx="386">
                  <c:v>273.0</c:v>
                </c:pt>
                <c:pt idx="387">
                  <c:v>278.0</c:v>
                </c:pt>
                <c:pt idx="388">
                  <c:v>287.0</c:v>
                </c:pt>
                <c:pt idx="389">
                  <c:v>264.0</c:v>
                </c:pt>
                <c:pt idx="390">
                  <c:v>287.0</c:v>
                </c:pt>
                <c:pt idx="391">
                  <c:v>328.0</c:v>
                </c:pt>
                <c:pt idx="392">
                  <c:v>333.0</c:v>
                </c:pt>
                <c:pt idx="393">
                  <c:v>304.0</c:v>
                </c:pt>
                <c:pt idx="394">
                  <c:v>321.0</c:v>
                </c:pt>
                <c:pt idx="395">
                  <c:v>270.0</c:v>
                </c:pt>
                <c:pt idx="396">
                  <c:v>266.0</c:v>
                </c:pt>
                <c:pt idx="397">
                  <c:v>295.0</c:v>
                </c:pt>
                <c:pt idx="398">
                  <c:v>297.0</c:v>
                </c:pt>
                <c:pt idx="399">
                  <c:v>320.0</c:v>
                </c:pt>
                <c:pt idx="400">
                  <c:v>299.0</c:v>
                </c:pt>
                <c:pt idx="401">
                  <c:v>332.0</c:v>
                </c:pt>
                <c:pt idx="402">
                  <c:v>339.0</c:v>
                </c:pt>
                <c:pt idx="403">
                  <c:v>309.0</c:v>
                </c:pt>
                <c:pt idx="404">
                  <c:v>347.0</c:v>
                </c:pt>
                <c:pt idx="405">
                  <c:v>345.0</c:v>
                </c:pt>
                <c:pt idx="406">
                  <c:v>343.0</c:v>
                </c:pt>
                <c:pt idx="407">
                  <c:v>354.0</c:v>
                </c:pt>
                <c:pt idx="408">
                  <c:v>337.0</c:v>
                </c:pt>
                <c:pt idx="409">
                  <c:v>291.0</c:v>
                </c:pt>
                <c:pt idx="410">
                  <c:v>274.0</c:v>
                </c:pt>
                <c:pt idx="411">
                  <c:v>312.0</c:v>
                </c:pt>
                <c:pt idx="412">
                  <c:v>327.0</c:v>
                </c:pt>
                <c:pt idx="413">
                  <c:v>323.0</c:v>
                </c:pt>
                <c:pt idx="414">
                  <c:v>315.0</c:v>
                </c:pt>
                <c:pt idx="415">
                  <c:v>313.0</c:v>
                </c:pt>
                <c:pt idx="416">
                  <c:v>308.0</c:v>
                </c:pt>
                <c:pt idx="417">
                  <c:v>277.0</c:v>
                </c:pt>
                <c:pt idx="418">
                  <c:v>323.0</c:v>
                </c:pt>
                <c:pt idx="419">
                  <c:v>328.0</c:v>
                </c:pt>
                <c:pt idx="420">
                  <c:v>347.0</c:v>
                </c:pt>
                <c:pt idx="421">
                  <c:v>359.0</c:v>
                </c:pt>
                <c:pt idx="422">
                  <c:v>413.0</c:v>
                </c:pt>
                <c:pt idx="423">
                  <c:v>366.0</c:v>
                </c:pt>
                <c:pt idx="424">
                  <c:v>310.0</c:v>
                </c:pt>
                <c:pt idx="425">
                  <c:v>330.0</c:v>
                </c:pt>
                <c:pt idx="426">
                  <c:v>385.0</c:v>
                </c:pt>
                <c:pt idx="427">
                  <c:v>378.0</c:v>
                </c:pt>
                <c:pt idx="428">
                  <c:v>359.0</c:v>
                </c:pt>
                <c:pt idx="429">
                  <c:v>418.0</c:v>
                </c:pt>
                <c:pt idx="430">
                  <c:v>427.0</c:v>
                </c:pt>
                <c:pt idx="431">
                  <c:v>458.0</c:v>
                </c:pt>
                <c:pt idx="432">
                  <c:v>453.0</c:v>
                </c:pt>
                <c:pt idx="433">
                  <c:v>450.0</c:v>
                </c:pt>
                <c:pt idx="434">
                  <c:v>465.0</c:v>
                </c:pt>
                <c:pt idx="435">
                  <c:v>467.0</c:v>
                </c:pt>
                <c:pt idx="436">
                  <c:v>548.0</c:v>
                </c:pt>
                <c:pt idx="437">
                  <c:v>506.0</c:v>
                </c:pt>
                <c:pt idx="438">
                  <c:v>447.0</c:v>
                </c:pt>
                <c:pt idx="439">
                  <c:v>505.0</c:v>
                </c:pt>
                <c:pt idx="440">
                  <c:v>465.0</c:v>
                </c:pt>
                <c:pt idx="441">
                  <c:v>475.0</c:v>
                </c:pt>
                <c:pt idx="442">
                  <c:v>434.0</c:v>
                </c:pt>
                <c:pt idx="443">
                  <c:v>447.0</c:v>
                </c:pt>
                <c:pt idx="444">
                  <c:v>414.0</c:v>
                </c:pt>
                <c:pt idx="445">
                  <c:v>412.0</c:v>
                </c:pt>
                <c:pt idx="446">
                  <c:v>433.0</c:v>
                </c:pt>
                <c:pt idx="447">
                  <c:v>472.0</c:v>
                </c:pt>
                <c:pt idx="448">
                  <c:v>462.0</c:v>
                </c:pt>
                <c:pt idx="449">
                  <c:v>437.0</c:v>
                </c:pt>
                <c:pt idx="450">
                  <c:v>483.0</c:v>
                </c:pt>
                <c:pt idx="451">
                  <c:v>424.0</c:v>
                </c:pt>
                <c:pt idx="452">
                  <c:v>431.0</c:v>
                </c:pt>
                <c:pt idx="453">
                  <c:v>543.0</c:v>
                </c:pt>
                <c:pt idx="454">
                  <c:v>652.0</c:v>
                </c:pt>
                <c:pt idx="455">
                  <c:v>640.0</c:v>
                </c:pt>
                <c:pt idx="456">
                  <c:v>597.0</c:v>
                </c:pt>
                <c:pt idx="457">
                  <c:v>611.0</c:v>
                </c:pt>
                <c:pt idx="458">
                  <c:v>580.0</c:v>
                </c:pt>
                <c:pt idx="459">
                  <c:v>502.0</c:v>
                </c:pt>
                <c:pt idx="460">
                  <c:v>513.0</c:v>
                </c:pt>
                <c:pt idx="461">
                  <c:v>535.0</c:v>
                </c:pt>
                <c:pt idx="462">
                  <c:v>558.0</c:v>
                </c:pt>
                <c:pt idx="463">
                  <c:v>518.0</c:v>
                </c:pt>
                <c:pt idx="464">
                  <c:v>495.0</c:v>
                </c:pt>
                <c:pt idx="465">
                  <c:v>482.0</c:v>
                </c:pt>
                <c:pt idx="466">
                  <c:v>466.0</c:v>
                </c:pt>
                <c:pt idx="467">
                  <c:v>487.26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15976"/>
        <c:axId val="-2133813208"/>
      </c:scatterChart>
      <c:valAx>
        <c:axId val="-2133815976"/>
        <c:scaling>
          <c:orientation val="minMax"/>
          <c:max val="42400.0"/>
          <c:min val="41915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>
                <a:latin typeface="Arial"/>
                <a:cs typeface="Arial"/>
              </a:defRPr>
            </a:pPr>
            <a:endParaRPr lang="en-US"/>
          </a:p>
        </c:txPr>
        <c:crossAx val="-2133813208"/>
        <c:crosses val="autoZero"/>
        <c:crossBetween val="midCat"/>
        <c:majorUnit val="7.0"/>
      </c:valAx>
      <c:valAx>
        <c:axId val="-2133813208"/>
        <c:scaling>
          <c:orientation val="minMax"/>
          <c:max val="1200.0"/>
          <c:min val="0.0"/>
        </c:scaling>
        <c:delete val="0"/>
        <c:axPos val="l"/>
        <c:majorGridlines/>
        <c:numFmt formatCode="_([$€-2]\ * #,##0.00_);_([$€-2]\ * \(#,##0.00\);_([$€-2]\ 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/>
                <a:cs typeface="Arial"/>
              </a:defRPr>
            </a:pPr>
            <a:endParaRPr lang="en-US"/>
          </a:p>
        </c:txPr>
        <c:crossAx val="-21338159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Exchange 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932011405551"/>
          <c:y val="0.146382699502988"/>
          <c:w val="0.714441625029429"/>
          <c:h val="0.748510917518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'Daily income'!$AN$2</c:f>
              <c:strCache>
                <c:ptCount val="1"/>
                <c:pt idx="0">
                  <c:v>GH¢ / €</c:v>
                </c:pt>
              </c:strCache>
            </c:strRef>
          </c:tx>
          <c:spPr>
            <a:ln w="47625">
              <a:solidFill>
                <a:srgbClr val="008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8000"/>
              </a:solidFill>
              <a:ln w="19050" cmpd="sng"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income'!$A$3:$A$230</c:f>
              <c:numCache>
                <c:formatCode>ddd\ \ \ \ dd/mmm/yy</c:formatCode>
                <c:ptCount val="22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</c:numCache>
            </c:numRef>
          </c:xVal>
          <c:yVal>
            <c:numRef>
              <c:f>'Daily income'!$AN$3:$AN$230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41992"/>
        <c:axId val="-2133739192"/>
      </c:scatterChart>
      <c:scatterChart>
        <c:scatterStyle val="lineMarker"/>
        <c:varyColors val="0"/>
        <c:ser>
          <c:idx val="1"/>
          <c:order val="1"/>
          <c:tx>
            <c:strRef>
              <c:f>'Daily income'!$AO$2</c:f>
              <c:strCache>
                <c:ptCount val="1"/>
                <c:pt idx="0">
                  <c:v>$ / €</c:v>
                </c:pt>
              </c:strCache>
            </c:strRef>
          </c:tx>
          <c:spPr>
            <a:ln w="47625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4"/>
            <c:spPr>
              <a:noFill/>
              <a:ln w="19050" cmpd="sng">
                <a:solidFill>
                  <a:srgbClr val="FF0000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income'!$A$3:$A$500</c:f>
              <c:numCache>
                <c:formatCode>ddd\ \ \ \ dd/mmm/yy</c:formatCode>
                <c:ptCount val="49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</c:numCache>
            </c:numRef>
          </c:xVal>
          <c:yVal>
            <c:numRef>
              <c:f>'Daily income'!$AO$3:$AO$500</c:f>
              <c:numCache>
                <c:formatCode>0.0000</c:formatCode>
                <c:ptCount val="498"/>
                <c:pt idx="0">
                  <c:v>0.7723</c:v>
                </c:pt>
                <c:pt idx="1">
                  <c:v>0.7722</c:v>
                </c:pt>
                <c:pt idx="2">
                  <c:v>0.7763</c:v>
                </c:pt>
                <c:pt idx="3">
                  <c:v>0.7764</c:v>
                </c:pt>
                <c:pt idx="4">
                  <c:v>0.7794</c:v>
                </c:pt>
                <c:pt idx="5">
                  <c:v>0.7794</c:v>
                </c:pt>
                <c:pt idx="6">
                  <c:v>0.7785</c:v>
                </c:pt>
                <c:pt idx="7">
                  <c:v>0.7775</c:v>
                </c:pt>
                <c:pt idx="8">
                  <c:v>0.7795</c:v>
                </c:pt>
                <c:pt idx="9">
                  <c:v>0.7843</c:v>
                </c:pt>
                <c:pt idx="10">
                  <c:v>0.7856</c:v>
                </c:pt>
                <c:pt idx="11">
                  <c:v>0.7881</c:v>
                </c:pt>
                <c:pt idx="12">
                  <c:v>0.7881</c:v>
                </c:pt>
                <c:pt idx="13">
                  <c:v>0.7882</c:v>
                </c:pt>
                <c:pt idx="14">
                  <c:v>0.7904</c:v>
                </c:pt>
                <c:pt idx="15">
                  <c:v>0.7928</c:v>
                </c:pt>
                <c:pt idx="16">
                  <c:v>0.7908</c:v>
                </c:pt>
                <c:pt idx="17">
                  <c:v>0.7935</c:v>
                </c:pt>
                <c:pt idx="18">
                  <c:v>0.79898</c:v>
                </c:pt>
                <c:pt idx="19">
                  <c:v>0.79898</c:v>
                </c:pt>
                <c:pt idx="20">
                  <c:v>0.79668</c:v>
                </c:pt>
                <c:pt idx="21">
                  <c:v>0.79154</c:v>
                </c:pt>
                <c:pt idx="22">
                  <c:v>0.7895</c:v>
                </c:pt>
                <c:pt idx="23">
                  <c:v>0.78552</c:v>
                </c:pt>
                <c:pt idx="24">
                  <c:v>0.78957</c:v>
                </c:pt>
                <c:pt idx="25">
                  <c:v>0.7916</c:v>
                </c:pt>
                <c:pt idx="26">
                  <c:v>0.7916</c:v>
                </c:pt>
                <c:pt idx="27">
                  <c:v>0.7889</c:v>
                </c:pt>
                <c:pt idx="28">
                  <c:v>0.78803</c:v>
                </c:pt>
                <c:pt idx="29">
                  <c:v>0.78769</c:v>
                </c:pt>
                <c:pt idx="30">
                  <c:v>0.7812</c:v>
                </c:pt>
                <c:pt idx="31">
                  <c:v>0.7836</c:v>
                </c:pt>
                <c:pt idx="32">
                  <c:v>0.78361</c:v>
                </c:pt>
                <c:pt idx="33">
                  <c:v>0.78361</c:v>
                </c:pt>
                <c:pt idx="34">
                  <c:v>0.78307</c:v>
                </c:pt>
                <c:pt idx="35">
                  <c:v>0.78273</c:v>
                </c:pt>
                <c:pt idx="36">
                  <c:v>0.78777</c:v>
                </c:pt>
                <c:pt idx="37">
                  <c:v>0.79061</c:v>
                </c:pt>
                <c:pt idx="38">
                  <c:v>0.78993</c:v>
                </c:pt>
                <c:pt idx="39">
                  <c:v>0.78993</c:v>
                </c:pt>
                <c:pt idx="40">
                  <c:v>0.78905</c:v>
                </c:pt>
                <c:pt idx="41">
                  <c:v>0.78771</c:v>
                </c:pt>
                <c:pt idx="42">
                  <c:v>0.78633</c:v>
                </c:pt>
                <c:pt idx="43">
                  <c:v>0.78565</c:v>
                </c:pt>
                <c:pt idx="44">
                  <c:v>0.79303</c:v>
                </c:pt>
                <c:pt idx="45">
                  <c:v>0.79575</c:v>
                </c:pt>
                <c:pt idx="46">
                  <c:v>0.79829</c:v>
                </c:pt>
                <c:pt idx="47">
                  <c:v>0.79829</c:v>
                </c:pt>
                <c:pt idx="48">
                  <c:v>0.80047</c:v>
                </c:pt>
                <c:pt idx="49">
                  <c:v>0.79876</c:v>
                </c:pt>
                <c:pt idx="50">
                  <c:v>0.79895</c:v>
                </c:pt>
                <c:pt idx="51">
                  <c:v>0.80175</c:v>
                </c:pt>
                <c:pt idx="52">
                  <c:v>0.80653</c:v>
                </c:pt>
                <c:pt idx="53">
                  <c:v>0.80275</c:v>
                </c:pt>
                <c:pt idx="54">
                  <c:v>0.80276</c:v>
                </c:pt>
                <c:pt idx="55">
                  <c:v>0.80227</c:v>
                </c:pt>
                <c:pt idx="56">
                  <c:v>0.80433</c:v>
                </c:pt>
                <c:pt idx="57">
                  <c:v>0.80236</c:v>
                </c:pt>
                <c:pt idx="58">
                  <c:v>0.80279</c:v>
                </c:pt>
                <c:pt idx="59">
                  <c:v>0.80209</c:v>
                </c:pt>
                <c:pt idx="60">
                  <c:v>0.7982</c:v>
                </c:pt>
                <c:pt idx="61">
                  <c:v>0.7982</c:v>
                </c:pt>
                <c:pt idx="62">
                  <c:v>0.79957</c:v>
                </c:pt>
                <c:pt idx="63">
                  <c:v>0.80024</c:v>
                </c:pt>
                <c:pt idx="64">
                  <c:v>0.79775</c:v>
                </c:pt>
                <c:pt idx="65">
                  <c:v>0.79739</c:v>
                </c:pt>
                <c:pt idx="66">
                  <c:v>0.8012</c:v>
                </c:pt>
                <c:pt idx="67">
                  <c:v>0.80665</c:v>
                </c:pt>
                <c:pt idx="68">
                  <c:v>0.80663</c:v>
                </c:pt>
                <c:pt idx="69">
                  <c:v>0.80612</c:v>
                </c:pt>
                <c:pt idx="70">
                  <c:v>0.80378</c:v>
                </c:pt>
                <c:pt idx="71">
                  <c:v>0.80113</c:v>
                </c:pt>
                <c:pt idx="72">
                  <c:v>0.80053</c:v>
                </c:pt>
                <c:pt idx="73">
                  <c:v>0.80283</c:v>
                </c:pt>
                <c:pt idx="74">
                  <c:v>0.8029</c:v>
                </c:pt>
                <c:pt idx="75">
                  <c:v>0.80288</c:v>
                </c:pt>
                <c:pt idx="76">
                  <c:v>0.80245</c:v>
                </c:pt>
                <c:pt idx="77">
                  <c:v>0.80395</c:v>
                </c:pt>
                <c:pt idx="78">
                  <c:v>0.8097</c:v>
                </c:pt>
                <c:pt idx="79">
                  <c:v>0.80972</c:v>
                </c:pt>
                <c:pt idx="80">
                  <c:v>0.80972</c:v>
                </c:pt>
                <c:pt idx="81">
                  <c:v>0.8136</c:v>
                </c:pt>
                <c:pt idx="82">
                  <c:v>0.8136</c:v>
                </c:pt>
                <c:pt idx="83">
                  <c:v>0.81383</c:v>
                </c:pt>
                <c:pt idx="84">
                  <c:v>0.80972</c:v>
                </c:pt>
                <c:pt idx="85">
                  <c:v>0.80677</c:v>
                </c:pt>
                <c:pt idx="86">
                  <c:v>0.80427</c:v>
                </c:pt>
                <c:pt idx="87">
                  <c:v>0.80475</c:v>
                </c:pt>
                <c:pt idx="88">
                  <c:v>0.8023</c:v>
                </c:pt>
                <c:pt idx="89">
                  <c:v>0.80229</c:v>
                </c:pt>
                <c:pt idx="90">
                  <c:v>0.80352</c:v>
                </c:pt>
                <c:pt idx="91">
                  <c:v>0.80121</c:v>
                </c:pt>
                <c:pt idx="92">
                  <c:v>0.8023</c:v>
                </c:pt>
                <c:pt idx="93">
                  <c:v>0.81204</c:v>
                </c:pt>
                <c:pt idx="94">
                  <c:v>0.8149</c:v>
                </c:pt>
                <c:pt idx="95">
                  <c:v>0.81764</c:v>
                </c:pt>
                <c:pt idx="96">
                  <c:v>0.81764</c:v>
                </c:pt>
                <c:pt idx="97">
                  <c:v>0.81653</c:v>
                </c:pt>
                <c:pt idx="98">
                  <c:v>0.81875</c:v>
                </c:pt>
                <c:pt idx="99">
                  <c:v>0.82046</c:v>
                </c:pt>
                <c:pt idx="100">
                  <c:v>0.82002</c:v>
                </c:pt>
                <c:pt idx="101">
                  <c:v>0.81984</c:v>
                </c:pt>
                <c:pt idx="102">
                  <c:v>0.82074</c:v>
                </c:pt>
                <c:pt idx="103">
                  <c:v>0.82073</c:v>
                </c:pt>
                <c:pt idx="104">
                  <c:v>0.82067</c:v>
                </c:pt>
                <c:pt idx="105">
                  <c:v>0.82262</c:v>
                </c:pt>
                <c:pt idx="106">
                  <c:v>0.82351</c:v>
                </c:pt>
                <c:pt idx="107">
                  <c:v>0.82632</c:v>
                </c:pt>
                <c:pt idx="108">
                  <c:v>0.82995</c:v>
                </c:pt>
                <c:pt idx="109">
                  <c:v>0.8331</c:v>
                </c:pt>
                <c:pt idx="110">
                  <c:v>0.8331</c:v>
                </c:pt>
                <c:pt idx="111">
                  <c:v>0.83741</c:v>
                </c:pt>
                <c:pt idx="112">
                  <c:v>0.83826</c:v>
                </c:pt>
                <c:pt idx="113">
                  <c:v>0.84344</c:v>
                </c:pt>
                <c:pt idx="114">
                  <c:v>0.84689</c:v>
                </c:pt>
                <c:pt idx="115">
                  <c:v>0.84668</c:v>
                </c:pt>
                <c:pt idx="116">
                  <c:v>0.84427</c:v>
                </c:pt>
                <c:pt idx="117">
                  <c:v>0.84425</c:v>
                </c:pt>
                <c:pt idx="118">
                  <c:v>0.84473</c:v>
                </c:pt>
                <c:pt idx="119">
                  <c:v>0.84669</c:v>
                </c:pt>
                <c:pt idx="120">
                  <c:v>0.8488</c:v>
                </c:pt>
                <c:pt idx="121">
                  <c:v>0.85339</c:v>
                </c:pt>
                <c:pt idx="122">
                  <c:v>0.85344</c:v>
                </c:pt>
                <c:pt idx="123">
                  <c:v>0.86393</c:v>
                </c:pt>
                <c:pt idx="124">
                  <c:v>0.85526</c:v>
                </c:pt>
                <c:pt idx="125">
                  <c:v>0.86292</c:v>
                </c:pt>
                <c:pt idx="126">
                  <c:v>0.86339</c:v>
                </c:pt>
                <c:pt idx="127">
                  <c:v>0.86383</c:v>
                </c:pt>
                <c:pt idx="128">
                  <c:v>0.86573</c:v>
                </c:pt>
                <c:pt idx="129">
                  <c:v>0.88542</c:v>
                </c:pt>
                <c:pt idx="130">
                  <c:v>0.89213</c:v>
                </c:pt>
                <c:pt idx="131">
                  <c:v>0.89215</c:v>
                </c:pt>
                <c:pt idx="132">
                  <c:v>0.89121</c:v>
                </c:pt>
                <c:pt idx="133">
                  <c:v>0.88546</c:v>
                </c:pt>
                <c:pt idx="134">
                  <c:v>0.88114</c:v>
                </c:pt>
                <c:pt idx="135">
                  <c:v>0.88507</c:v>
                </c:pt>
                <c:pt idx="136">
                  <c:v>0.88324</c:v>
                </c:pt>
                <c:pt idx="137">
                  <c:v>0.88553</c:v>
                </c:pt>
                <c:pt idx="138">
                  <c:v>0.88552</c:v>
                </c:pt>
                <c:pt idx="139">
                  <c:v>0.88316</c:v>
                </c:pt>
                <c:pt idx="140">
                  <c:v>0.87876</c:v>
                </c:pt>
                <c:pt idx="141">
                  <c:v>0.8733</c:v>
                </c:pt>
                <c:pt idx="142">
                  <c:v>0.87779</c:v>
                </c:pt>
                <c:pt idx="143">
                  <c:v>0.87545</c:v>
                </c:pt>
                <c:pt idx="144">
                  <c:v>0.88324</c:v>
                </c:pt>
                <c:pt idx="145">
                  <c:v>0.88324</c:v>
                </c:pt>
                <c:pt idx="146">
                  <c:v>0.88286</c:v>
                </c:pt>
                <c:pt idx="147">
                  <c:v>0.88342</c:v>
                </c:pt>
                <c:pt idx="148">
                  <c:v>0.88399</c:v>
                </c:pt>
                <c:pt idx="149">
                  <c:v>0.88149</c:v>
                </c:pt>
                <c:pt idx="150">
                  <c:v>0.87639</c:v>
                </c:pt>
                <c:pt idx="151">
                  <c:v>0.87729</c:v>
                </c:pt>
                <c:pt idx="152">
                  <c:v>0.87727</c:v>
                </c:pt>
                <c:pt idx="153">
                  <c:v>0.87723</c:v>
                </c:pt>
                <c:pt idx="154">
                  <c:v>0.8789</c:v>
                </c:pt>
                <c:pt idx="155">
                  <c:v>0.87806</c:v>
                </c:pt>
                <c:pt idx="156">
                  <c:v>0.8773</c:v>
                </c:pt>
                <c:pt idx="157">
                  <c:v>0.88071</c:v>
                </c:pt>
                <c:pt idx="158">
                  <c:v>0.87857</c:v>
                </c:pt>
                <c:pt idx="159">
                  <c:v>0.87856</c:v>
                </c:pt>
                <c:pt idx="160">
                  <c:v>0.88091</c:v>
                </c:pt>
                <c:pt idx="161">
                  <c:v>0.88259</c:v>
                </c:pt>
                <c:pt idx="162">
                  <c:v>0.88081</c:v>
                </c:pt>
                <c:pt idx="163">
                  <c:v>0.88375</c:v>
                </c:pt>
                <c:pt idx="164">
                  <c:v>0.89207</c:v>
                </c:pt>
                <c:pt idx="165">
                  <c:v>0.89207</c:v>
                </c:pt>
                <c:pt idx="166">
                  <c:v>0.89348</c:v>
                </c:pt>
                <c:pt idx="167">
                  <c:v>0.89392</c:v>
                </c:pt>
                <c:pt idx="168">
                  <c:v>0.89392</c:v>
                </c:pt>
                <c:pt idx="169">
                  <c:v>0.8979</c:v>
                </c:pt>
                <c:pt idx="170">
                  <c:v>0.90486</c:v>
                </c:pt>
                <c:pt idx="171">
                  <c:v>0.91211</c:v>
                </c:pt>
                <c:pt idx="172">
                  <c:v>0.92176</c:v>
                </c:pt>
                <c:pt idx="173">
                  <c:v>0.92175</c:v>
                </c:pt>
                <c:pt idx="174">
                  <c:v>0.92119</c:v>
                </c:pt>
                <c:pt idx="175">
                  <c:v>0.92805</c:v>
                </c:pt>
                <c:pt idx="176">
                  <c:v>0.94051</c:v>
                </c:pt>
                <c:pt idx="177">
                  <c:v>0.94508</c:v>
                </c:pt>
                <c:pt idx="178">
                  <c:v>0.94575</c:v>
                </c:pt>
                <c:pt idx="179">
                  <c:v>0.95244</c:v>
                </c:pt>
                <c:pt idx="180">
                  <c:v>0.95244</c:v>
                </c:pt>
                <c:pt idx="181">
                  <c:v>0.9487</c:v>
                </c:pt>
                <c:pt idx="182">
                  <c:v>0.94437</c:v>
                </c:pt>
                <c:pt idx="183">
                  <c:v>0.93196</c:v>
                </c:pt>
                <c:pt idx="184">
                  <c:v>0.94437</c:v>
                </c:pt>
                <c:pt idx="185">
                  <c:v>0.93247</c:v>
                </c:pt>
                <c:pt idx="186">
                  <c:v>0.92372</c:v>
                </c:pt>
                <c:pt idx="187">
                  <c:v>0.92372</c:v>
                </c:pt>
                <c:pt idx="188">
                  <c:v>0.92063</c:v>
                </c:pt>
                <c:pt idx="189">
                  <c:v>0.91409</c:v>
                </c:pt>
                <c:pt idx="190">
                  <c:v>0.91333</c:v>
                </c:pt>
                <c:pt idx="191">
                  <c:v>0.91218</c:v>
                </c:pt>
                <c:pt idx="192">
                  <c:v>0.91957</c:v>
                </c:pt>
                <c:pt idx="193">
                  <c:v>0.91794</c:v>
                </c:pt>
                <c:pt idx="194">
                  <c:v>0.91794</c:v>
                </c:pt>
                <c:pt idx="195">
                  <c:v>0.92152</c:v>
                </c:pt>
                <c:pt idx="196">
                  <c:v>0.9282</c:v>
                </c:pt>
                <c:pt idx="197">
                  <c:v>0.92915</c:v>
                </c:pt>
                <c:pt idx="198">
                  <c:v>0.92406</c:v>
                </c:pt>
                <c:pt idx="199">
                  <c:v>0.91599</c:v>
                </c:pt>
                <c:pt idx="200">
                  <c:v>0.91064</c:v>
                </c:pt>
                <c:pt idx="201">
                  <c:v>0.91064</c:v>
                </c:pt>
                <c:pt idx="202">
                  <c:v>0.91008</c:v>
                </c:pt>
                <c:pt idx="203">
                  <c:v>0.9183</c:v>
                </c:pt>
                <c:pt idx="204">
                  <c:v>0.92307</c:v>
                </c:pt>
                <c:pt idx="205">
                  <c:v>0.9314</c:v>
                </c:pt>
                <c:pt idx="206">
                  <c:v>0.94061</c:v>
                </c:pt>
                <c:pt idx="207">
                  <c:v>0.94284</c:v>
                </c:pt>
                <c:pt idx="208">
                  <c:v>0.94284</c:v>
                </c:pt>
                <c:pt idx="209">
                  <c:v>0.94501</c:v>
                </c:pt>
                <c:pt idx="210">
                  <c:v>0.9405</c:v>
                </c:pt>
                <c:pt idx="211">
                  <c:v>0.93367</c:v>
                </c:pt>
                <c:pt idx="212">
                  <c:v>0.92724</c:v>
                </c:pt>
                <c:pt idx="213">
                  <c:v>0.92488</c:v>
                </c:pt>
                <c:pt idx="214">
                  <c:v>0.92488</c:v>
                </c:pt>
                <c:pt idx="215">
                  <c:v>0.92488</c:v>
                </c:pt>
                <c:pt idx="216">
                  <c:v>0.92857</c:v>
                </c:pt>
                <c:pt idx="217">
                  <c:v>0.93268</c:v>
                </c:pt>
                <c:pt idx="218">
                  <c:v>0.931</c:v>
                </c:pt>
                <c:pt idx="219">
                  <c:v>0.93034</c:v>
                </c:pt>
                <c:pt idx="220">
                  <c:v>0.92252</c:v>
                </c:pt>
                <c:pt idx="221">
                  <c:v>0.91934</c:v>
                </c:pt>
                <c:pt idx="222">
                  <c:v>0.91934</c:v>
                </c:pt>
                <c:pt idx="223">
                  <c:v>0.92029</c:v>
                </c:pt>
                <c:pt idx="224">
                  <c:v>0.91595</c:v>
                </c:pt>
                <c:pt idx="225">
                  <c:v>0.90662</c:v>
                </c:pt>
                <c:pt idx="226">
                  <c:v>0.89618</c:v>
                </c:pt>
                <c:pt idx="227">
                  <c:v>0.891</c:v>
                </c:pt>
                <c:pt idx="228">
                  <c:v>0.891</c:v>
                </c:pt>
                <c:pt idx="229">
                  <c:v>0.89272</c:v>
                </c:pt>
                <c:pt idx="230">
                  <c:v>0.89534</c:v>
                </c:pt>
                <c:pt idx="231">
                  <c:v>0.89703</c:v>
                </c:pt>
                <c:pt idx="232">
                  <c:v>0.88828</c:v>
                </c:pt>
                <c:pt idx="233">
                  <c:v>0.89703</c:v>
                </c:pt>
                <c:pt idx="234">
                  <c:v>0.88828</c:v>
                </c:pt>
                <c:pt idx="235">
                  <c:v>0.89212</c:v>
                </c:pt>
                <c:pt idx="236">
                  <c:v>0.89212</c:v>
                </c:pt>
                <c:pt idx="237">
                  <c:v>0.8958</c:v>
                </c:pt>
                <c:pt idx="238">
                  <c:v>0.89246</c:v>
                </c:pt>
                <c:pt idx="239">
                  <c:v>0.87841</c:v>
                </c:pt>
                <c:pt idx="240">
                  <c:v>0.88704</c:v>
                </c:pt>
                <c:pt idx="241">
                  <c:v>0.87706</c:v>
                </c:pt>
                <c:pt idx="242">
                  <c:v>0.8732</c:v>
                </c:pt>
                <c:pt idx="243">
                  <c:v>0.8732</c:v>
                </c:pt>
                <c:pt idx="244">
                  <c:v>0.87772</c:v>
                </c:pt>
                <c:pt idx="245">
                  <c:v>0.89935</c:v>
                </c:pt>
                <c:pt idx="246">
                  <c:v>0.89896</c:v>
                </c:pt>
                <c:pt idx="247">
                  <c:v>0.89896</c:v>
                </c:pt>
                <c:pt idx="248">
                  <c:v>0.90065</c:v>
                </c:pt>
                <c:pt idx="249">
                  <c:v>0.90762</c:v>
                </c:pt>
                <c:pt idx="250">
                  <c:v>0.90762</c:v>
                </c:pt>
                <c:pt idx="251">
                  <c:v>0.91043</c:v>
                </c:pt>
                <c:pt idx="252">
                  <c:v>0.91585</c:v>
                </c:pt>
                <c:pt idx="253">
                  <c:v>0.9185</c:v>
                </c:pt>
                <c:pt idx="254">
                  <c:v>0.91592</c:v>
                </c:pt>
                <c:pt idx="255">
                  <c:v>0.91164</c:v>
                </c:pt>
                <c:pt idx="256">
                  <c:v>0.91</c:v>
                </c:pt>
                <c:pt idx="257">
                  <c:v>0.90959</c:v>
                </c:pt>
                <c:pt idx="258">
                  <c:v>0.9142</c:v>
                </c:pt>
                <c:pt idx="259">
                  <c:v>0.90745</c:v>
                </c:pt>
                <c:pt idx="260">
                  <c:v>0.89426</c:v>
                </c:pt>
                <c:pt idx="261">
                  <c:v>0.89394</c:v>
                </c:pt>
                <c:pt idx="262">
                  <c:v>0.8939</c:v>
                </c:pt>
                <c:pt idx="263">
                  <c:v>0.89943</c:v>
                </c:pt>
                <c:pt idx="264">
                  <c:v>0.89943</c:v>
                </c:pt>
                <c:pt idx="265">
                  <c:v>0.89587</c:v>
                </c:pt>
                <c:pt idx="266">
                  <c:v>0.88629</c:v>
                </c:pt>
                <c:pt idx="267">
                  <c:v>0.88468</c:v>
                </c:pt>
                <c:pt idx="268">
                  <c:v>0.88695</c:v>
                </c:pt>
                <c:pt idx="269">
                  <c:v>0.88965</c:v>
                </c:pt>
                <c:pt idx="270">
                  <c:v>0.88693</c:v>
                </c:pt>
                <c:pt idx="271">
                  <c:v>0.88693</c:v>
                </c:pt>
                <c:pt idx="272">
                  <c:v>0.89008</c:v>
                </c:pt>
                <c:pt idx="273">
                  <c:v>0.88802</c:v>
                </c:pt>
                <c:pt idx="274">
                  <c:v>0.88761</c:v>
                </c:pt>
                <c:pt idx="275">
                  <c:v>0.87911</c:v>
                </c:pt>
                <c:pt idx="276">
                  <c:v>0.88131</c:v>
                </c:pt>
                <c:pt idx="277">
                  <c:v>0.88088</c:v>
                </c:pt>
                <c:pt idx="278">
                  <c:v>0.88088</c:v>
                </c:pt>
                <c:pt idx="279">
                  <c:v>0.87991</c:v>
                </c:pt>
                <c:pt idx="280">
                  <c:v>0.88945</c:v>
                </c:pt>
                <c:pt idx="281">
                  <c:v>0.89361</c:v>
                </c:pt>
                <c:pt idx="282">
                  <c:v>0.89263</c:v>
                </c:pt>
                <c:pt idx="283">
                  <c:v>0.89397</c:v>
                </c:pt>
                <c:pt idx="284">
                  <c:v>0.8944</c:v>
                </c:pt>
                <c:pt idx="285">
                  <c:v>0.8944</c:v>
                </c:pt>
                <c:pt idx="286">
                  <c:v>0.90119</c:v>
                </c:pt>
                <c:pt idx="287">
                  <c:v>0.89425</c:v>
                </c:pt>
                <c:pt idx="288">
                  <c:v>0.90021</c:v>
                </c:pt>
                <c:pt idx="289">
                  <c:v>0.90309</c:v>
                </c:pt>
                <c:pt idx="290">
                  <c:v>0.9011</c:v>
                </c:pt>
                <c:pt idx="291">
                  <c:v>0.89918</c:v>
                </c:pt>
                <c:pt idx="292">
                  <c:v>0.90546</c:v>
                </c:pt>
                <c:pt idx="293">
                  <c:v>0.907</c:v>
                </c:pt>
                <c:pt idx="294">
                  <c:v>0.90907</c:v>
                </c:pt>
                <c:pt idx="295">
                  <c:v>0.90467</c:v>
                </c:pt>
                <c:pt idx="296">
                  <c:v>0.90467</c:v>
                </c:pt>
                <c:pt idx="297">
                  <c:v>0.89898</c:v>
                </c:pt>
                <c:pt idx="298">
                  <c:v>0.89584</c:v>
                </c:pt>
                <c:pt idx="299">
                  <c:v>0.89584</c:v>
                </c:pt>
                <c:pt idx="300">
                  <c:v>0.90232</c:v>
                </c:pt>
                <c:pt idx="301">
                  <c:v>0.90232</c:v>
                </c:pt>
                <c:pt idx="302">
                  <c:v>0.9099</c:v>
                </c:pt>
                <c:pt idx="303">
                  <c:v>0.91649</c:v>
                </c:pt>
                <c:pt idx="304">
                  <c:v>0.91952</c:v>
                </c:pt>
                <c:pt idx="305">
                  <c:v>0.92322</c:v>
                </c:pt>
                <c:pt idx="306">
                  <c:v>0.92322</c:v>
                </c:pt>
                <c:pt idx="307">
                  <c:v>0.92261</c:v>
                </c:pt>
                <c:pt idx="308">
                  <c:v>0.92008</c:v>
                </c:pt>
                <c:pt idx="309">
                  <c:v>0.91529</c:v>
                </c:pt>
                <c:pt idx="310">
                  <c:v>0.91185</c:v>
                </c:pt>
                <c:pt idx="311">
                  <c:v>0.9116</c:v>
                </c:pt>
                <c:pt idx="312">
                  <c:v>0.90992</c:v>
                </c:pt>
                <c:pt idx="313">
                  <c:v>0.90992</c:v>
                </c:pt>
                <c:pt idx="314">
                  <c:v>0.90502</c:v>
                </c:pt>
                <c:pt idx="315">
                  <c:v>0.90381</c:v>
                </c:pt>
                <c:pt idx="316">
                  <c:v>0.90515</c:v>
                </c:pt>
                <c:pt idx="317">
                  <c:v>0.91291</c:v>
                </c:pt>
                <c:pt idx="318">
                  <c:v>0.91109</c:v>
                </c:pt>
                <c:pt idx="319">
                  <c:v>0.91017</c:v>
                </c:pt>
                <c:pt idx="320">
                  <c:v>0.91017</c:v>
                </c:pt>
                <c:pt idx="321">
                  <c:v>0.91162</c:v>
                </c:pt>
                <c:pt idx="322">
                  <c:v>0.91328</c:v>
                </c:pt>
                <c:pt idx="323">
                  <c:v>0.9193</c:v>
                </c:pt>
                <c:pt idx="324">
                  <c:v>0.91657</c:v>
                </c:pt>
                <c:pt idx="325">
                  <c:v>0.91482</c:v>
                </c:pt>
                <c:pt idx="326">
                  <c:v>0.91164</c:v>
                </c:pt>
                <c:pt idx="327">
                  <c:v>0.91164</c:v>
                </c:pt>
                <c:pt idx="328">
                  <c:v>0.90724</c:v>
                </c:pt>
                <c:pt idx="329">
                  <c:v>0.90724</c:v>
                </c:pt>
                <c:pt idx="330">
                  <c:v>0.89958</c:v>
                </c:pt>
                <c:pt idx="331">
                  <c:v>0.89801</c:v>
                </c:pt>
                <c:pt idx="332">
                  <c:v>0.89741</c:v>
                </c:pt>
                <c:pt idx="333">
                  <c:v>0.8998</c:v>
                </c:pt>
                <c:pt idx="334">
                  <c:v>0.8998</c:v>
                </c:pt>
                <c:pt idx="335">
                  <c:v>0.9015</c:v>
                </c:pt>
                <c:pt idx="336">
                  <c:v>0.90431</c:v>
                </c:pt>
                <c:pt idx="337">
                  <c:v>0.90451</c:v>
                </c:pt>
                <c:pt idx="338">
                  <c:v>0.89615</c:v>
                </c:pt>
                <c:pt idx="339">
                  <c:v>0.88569</c:v>
                </c:pt>
                <c:pt idx="340">
                  <c:v>0.87788</c:v>
                </c:pt>
                <c:pt idx="341">
                  <c:v>0.87788</c:v>
                </c:pt>
                <c:pt idx="342">
                  <c:v>0.86993</c:v>
                </c:pt>
                <c:pt idx="343">
                  <c:v>0.86841</c:v>
                </c:pt>
                <c:pt idx="344">
                  <c:v>0.87329</c:v>
                </c:pt>
                <c:pt idx="345">
                  <c:v>0.88534</c:v>
                </c:pt>
                <c:pt idx="346">
                  <c:v>0.88948</c:v>
                </c:pt>
                <c:pt idx="347">
                  <c:v>0.89382</c:v>
                </c:pt>
                <c:pt idx="348">
                  <c:v>0.89382</c:v>
                </c:pt>
                <c:pt idx="349">
                  <c:v>0.89129</c:v>
                </c:pt>
                <c:pt idx="350">
                  <c:v>0.88759</c:v>
                </c:pt>
                <c:pt idx="351">
                  <c:v>0.8877</c:v>
                </c:pt>
                <c:pt idx="352">
                  <c:v>0.89374</c:v>
                </c:pt>
                <c:pt idx="353">
                  <c:v>0.89817</c:v>
                </c:pt>
                <c:pt idx="354">
                  <c:v>0.89634</c:v>
                </c:pt>
                <c:pt idx="355">
                  <c:v>0.89634</c:v>
                </c:pt>
                <c:pt idx="356">
                  <c:v>0.89627</c:v>
                </c:pt>
                <c:pt idx="357">
                  <c:v>0.89436</c:v>
                </c:pt>
                <c:pt idx="358">
                  <c:v>0.8947</c:v>
                </c:pt>
                <c:pt idx="359">
                  <c:v>0.89079</c:v>
                </c:pt>
                <c:pt idx="360">
                  <c:v>0.88526</c:v>
                </c:pt>
                <c:pt idx="361">
                  <c:v>0.88166</c:v>
                </c:pt>
                <c:pt idx="362">
                  <c:v>0.88166</c:v>
                </c:pt>
                <c:pt idx="363">
                  <c:v>0.88263</c:v>
                </c:pt>
                <c:pt idx="364">
                  <c:v>0.88483</c:v>
                </c:pt>
                <c:pt idx="365">
                  <c:v>0.88685</c:v>
                </c:pt>
                <c:pt idx="366">
                  <c:v>0.88328</c:v>
                </c:pt>
                <c:pt idx="367">
                  <c:v>0.87732</c:v>
                </c:pt>
                <c:pt idx="368">
                  <c:v>0.8845</c:v>
                </c:pt>
                <c:pt idx="369">
                  <c:v>0.8845</c:v>
                </c:pt>
                <c:pt idx="370">
                  <c:v>0.8876</c:v>
                </c:pt>
                <c:pt idx="371">
                  <c:v>0.89539</c:v>
                </c:pt>
                <c:pt idx="372">
                  <c:v>0.89718</c:v>
                </c:pt>
                <c:pt idx="373">
                  <c:v>0.89166</c:v>
                </c:pt>
                <c:pt idx="374">
                  <c:v>0.89496</c:v>
                </c:pt>
                <c:pt idx="375">
                  <c:v>0.8925</c:v>
                </c:pt>
                <c:pt idx="376">
                  <c:v>0.8925</c:v>
                </c:pt>
                <c:pt idx="377">
                  <c:v>0.89305</c:v>
                </c:pt>
                <c:pt idx="378">
                  <c:v>0.89305</c:v>
                </c:pt>
                <c:pt idx="379">
                  <c:v>0.89148</c:v>
                </c:pt>
                <c:pt idx="380">
                  <c:v>0.89532</c:v>
                </c:pt>
                <c:pt idx="381">
                  <c:v>0.89248</c:v>
                </c:pt>
                <c:pt idx="382">
                  <c:v>0.89161</c:v>
                </c:pt>
                <c:pt idx="383">
                  <c:v>0.89161</c:v>
                </c:pt>
                <c:pt idx="384">
                  <c:v>0.89106</c:v>
                </c:pt>
                <c:pt idx="385">
                  <c:v>0.89145</c:v>
                </c:pt>
                <c:pt idx="386">
                  <c:v>0.88846</c:v>
                </c:pt>
                <c:pt idx="387">
                  <c:v>0.8875</c:v>
                </c:pt>
                <c:pt idx="388">
                  <c:v>0.88309</c:v>
                </c:pt>
                <c:pt idx="389">
                  <c:v>0.88028</c:v>
                </c:pt>
                <c:pt idx="390">
                  <c:v>0.88028</c:v>
                </c:pt>
                <c:pt idx="391">
                  <c:v>0.87937</c:v>
                </c:pt>
                <c:pt idx="392">
                  <c:v>0.87921</c:v>
                </c:pt>
                <c:pt idx="393">
                  <c:v>0.87921</c:v>
                </c:pt>
                <c:pt idx="394">
                  <c:v>0.87421</c:v>
                </c:pt>
                <c:pt idx="395">
                  <c:v>0.87945</c:v>
                </c:pt>
                <c:pt idx="396">
                  <c:v>0.88071</c:v>
                </c:pt>
                <c:pt idx="397">
                  <c:v>0.88071</c:v>
                </c:pt>
                <c:pt idx="398">
                  <c:v>0.88145</c:v>
                </c:pt>
                <c:pt idx="399">
                  <c:v>0.88139</c:v>
                </c:pt>
                <c:pt idx="400">
                  <c:v>0.88082</c:v>
                </c:pt>
                <c:pt idx="401">
                  <c:v>0.8876</c:v>
                </c:pt>
                <c:pt idx="402">
                  <c:v>0.90216</c:v>
                </c:pt>
                <c:pt idx="403">
                  <c:v>0.90748</c:v>
                </c:pt>
                <c:pt idx="404">
                  <c:v>0.90748</c:v>
                </c:pt>
                <c:pt idx="405">
                  <c:v>0.90622</c:v>
                </c:pt>
                <c:pt idx="406">
                  <c:v>0.90476</c:v>
                </c:pt>
                <c:pt idx="407">
                  <c:v>0.90614</c:v>
                </c:pt>
                <c:pt idx="408">
                  <c:v>0.9136</c:v>
                </c:pt>
                <c:pt idx="409">
                  <c:v>0.90887</c:v>
                </c:pt>
                <c:pt idx="410">
                  <c:v>0.90817</c:v>
                </c:pt>
                <c:pt idx="411">
                  <c:v>0.90817</c:v>
                </c:pt>
                <c:pt idx="412">
                  <c:v>0.90688</c:v>
                </c:pt>
                <c:pt idx="413">
                  <c:v>0.90985</c:v>
                </c:pt>
                <c:pt idx="414">
                  <c:v>0.91569</c:v>
                </c:pt>
                <c:pt idx="415">
                  <c:v>0.91995</c:v>
                </c:pt>
                <c:pt idx="416">
                  <c:v>0.92285</c:v>
                </c:pt>
                <c:pt idx="417">
                  <c:v>0.93099</c:v>
                </c:pt>
                <c:pt idx="418">
                  <c:v>0.93076</c:v>
                </c:pt>
                <c:pt idx="419">
                  <c:v>0.92952</c:v>
                </c:pt>
                <c:pt idx="420">
                  <c:v>0.93183</c:v>
                </c:pt>
                <c:pt idx="421">
                  <c:v>0.93112</c:v>
                </c:pt>
                <c:pt idx="422">
                  <c:v>0.92984</c:v>
                </c:pt>
                <c:pt idx="423">
                  <c:v>0.92832</c:v>
                </c:pt>
                <c:pt idx="424">
                  <c:v>0.92795</c:v>
                </c:pt>
                <c:pt idx="425">
                  <c:v>0.92788</c:v>
                </c:pt>
                <c:pt idx="426">
                  <c:v>0.93778</c:v>
                </c:pt>
                <c:pt idx="427">
                  <c:v>0.93778</c:v>
                </c:pt>
                <c:pt idx="428">
                  <c:v>0.93882</c:v>
                </c:pt>
                <c:pt idx="429">
                  <c:v>0.93448</c:v>
                </c:pt>
                <c:pt idx="430">
                  <c:v>0.93496</c:v>
                </c:pt>
                <c:pt idx="431">
                  <c:v>0.93919</c:v>
                </c:pt>
                <c:pt idx="432">
                  <c:v>0.93918</c:v>
                </c:pt>
                <c:pt idx="433">
                  <c:v>0.94109</c:v>
                </c:pt>
                <c:pt idx="434">
                  <c:v>0.93963</c:v>
                </c:pt>
                <c:pt idx="435">
                  <c:v>0.94042</c:v>
                </c:pt>
                <c:pt idx="436">
                  <c:v>0.94195</c:v>
                </c:pt>
                <c:pt idx="437">
                  <c:v>0.94323</c:v>
                </c:pt>
                <c:pt idx="438">
                  <c:v>0.94323</c:v>
                </c:pt>
                <c:pt idx="439">
                  <c:v>0.94365</c:v>
                </c:pt>
                <c:pt idx="440">
                  <c:v>0.94522</c:v>
                </c:pt>
                <c:pt idx="441">
                  <c:v>0.94374</c:v>
                </c:pt>
                <c:pt idx="442">
                  <c:v>0.94268</c:v>
                </c:pt>
                <c:pt idx="443">
                  <c:v>0.93572</c:v>
                </c:pt>
                <c:pt idx="444">
                  <c:v>0.93572</c:v>
                </c:pt>
                <c:pt idx="445">
                  <c:v>0.91863</c:v>
                </c:pt>
                <c:pt idx="446">
                  <c:v>0.91859</c:v>
                </c:pt>
                <c:pt idx="447">
                  <c:v>0.92178</c:v>
                </c:pt>
                <c:pt idx="448">
                  <c:v>0.92058</c:v>
                </c:pt>
                <c:pt idx="449">
                  <c:v>0.91427</c:v>
                </c:pt>
                <c:pt idx="450">
                  <c:v>0.91078</c:v>
                </c:pt>
                <c:pt idx="451">
                  <c:v>0.91242</c:v>
                </c:pt>
                <c:pt idx="452">
                  <c:v>0.90935</c:v>
                </c:pt>
                <c:pt idx="453">
                  <c:v>0.90932</c:v>
                </c:pt>
                <c:pt idx="454">
                  <c:v>0.91048</c:v>
                </c:pt>
                <c:pt idx="455">
                  <c:v>0.91009</c:v>
                </c:pt>
                <c:pt idx="456">
                  <c:v>0.91445</c:v>
                </c:pt>
                <c:pt idx="457">
                  <c:v>0.9226</c:v>
                </c:pt>
                <c:pt idx="458">
                  <c:v>0.9226</c:v>
                </c:pt>
                <c:pt idx="459">
                  <c:v>0.91991</c:v>
                </c:pt>
                <c:pt idx="460">
                  <c:v>0.9199</c:v>
                </c:pt>
                <c:pt idx="461">
                  <c:v>0.91892</c:v>
                </c:pt>
                <c:pt idx="462">
                  <c:v>0.9145</c:v>
                </c:pt>
                <c:pt idx="463">
                  <c:v>0.91525</c:v>
                </c:pt>
                <c:pt idx="464">
                  <c:v>0.914</c:v>
                </c:pt>
                <c:pt idx="465">
                  <c:v>0.9112</c:v>
                </c:pt>
                <c:pt idx="466">
                  <c:v>0.9112</c:v>
                </c:pt>
                <c:pt idx="467">
                  <c:v>0.9112</c:v>
                </c:pt>
                <c:pt idx="468">
                  <c:v>0.91237</c:v>
                </c:pt>
                <c:pt idx="469">
                  <c:v>0.91237</c:v>
                </c:pt>
                <c:pt idx="470">
                  <c:v>0.91516</c:v>
                </c:pt>
                <c:pt idx="471">
                  <c:v>0.91989</c:v>
                </c:pt>
                <c:pt idx="472">
                  <c:v>0.91989</c:v>
                </c:pt>
                <c:pt idx="473">
                  <c:v>0.91989</c:v>
                </c:pt>
                <c:pt idx="474">
                  <c:v>0.91989</c:v>
                </c:pt>
                <c:pt idx="475">
                  <c:v>0.92699</c:v>
                </c:pt>
                <c:pt idx="476">
                  <c:v>0.92699</c:v>
                </c:pt>
                <c:pt idx="477">
                  <c:v>0.93009</c:v>
                </c:pt>
                <c:pt idx="478">
                  <c:v>0.91834</c:v>
                </c:pt>
                <c:pt idx="479">
                  <c:v>0.91834</c:v>
                </c:pt>
                <c:pt idx="480">
                  <c:v>0.91834</c:v>
                </c:pt>
                <c:pt idx="481">
                  <c:v>0.9148</c:v>
                </c:pt>
                <c:pt idx="482">
                  <c:v>0.91707</c:v>
                </c:pt>
                <c:pt idx="483">
                  <c:v>0.92075</c:v>
                </c:pt>
                <c:pt idx="484">
                  <c:v>0.92265</c:v>
                </c:pt>
                <c:pt idx="485">
                  <c:v>0.91711</c:v>
                </c:pt>
                <c:pt idx="486">
                  <c:v>0.91711</c:v>
                </c:pt>
                <c:pt idx="487">
                  <c:v>0.91575</c:v>
                </c:pt>
                <c:pt idx="488">
                  <c:v>0.91573</c:v>
                </c:pt>
                <c:pt idx="489">
                  <c:v>0.91755</c:v>
                </c:pt>
                <c:pt idx="490">
                  <c:v>0.9182</c:v>
                </c:pt>
                <c:pt idx="491">
                  <c:v>0.91935</c:v>
                </c:pt>
                <c:pt idx="492">
                  <c:v>0.91935</c:v>
                </c:pt>
                <c:pt idx="493">
                  <c:v>0.92312</c:v>
                </c:pt>
                <c:pt idx="494">
                  <c:v>0.92593</c:v>
                </c:pt>
                <c:pt idx="495">
                  <c:v>0.92593</c:v>
                </c:pt>
                <c:pt idx="496">
                  <c:v>0.92431</c:v>
                </c:pt>
                <c:pt idx="497">
                  <c:v>0.92196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27560"/>
        <c:axId val="-2133733480"/>
      </c:scatterChart>
      <c:valAx>
        <c:axId val="-2133741992"/>
        <c:scaling>
          <c:orientation val="minMax"/>
          <c:max val="42400.0"/>
          <c:min val="41915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/>
            </a:pPr>
            <a:endParaRPr lang="en-US"/>
          </a:p>
        </c:txPr>
        <c:crossAx val="-2133739192"/>
        <c:crosses val="autoZero"/>
        <c:crossBetween val="midCat"/>
        <c:majorUnit val="7.0"/>
      </c:valAx>
      <c:valAx>
        <c:axId val="-2133739192"/>
        <c:scaling>
          <c:orientation val="minMax"/>
          <c:max val="0.28"/>
          <c:min val="0.2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008000"/>
                    </a:solidFill>
                  </a:rPr>
                  <a:t>GHS / EURO</a:t>
                </a:r>
              </a:p>
            </c:rich>
          </c:tx>
          <c:overlay val="0"/>
        </c:title>
        <c:numFmt formatCode="0.0000" sourceLinked="1"/>
        <c:majorTickMark val="cross"/>
        <c:minorTickMark val="none"/>
        <c:tickLblPos val="nextTo"/>
        <c:spPr>
          <a:ln>
            <a:solidFill>
              <a:srgbClr val="008000"/>
            </a:solidFill>
          </a:ln>
        </c:spPr>
        <c:txPr>
          <a:bodyPr/>
          <a:lstStyle/>
          <a:p>
            <a:pPr>
              <a:defRPr b="1">
                <a:solidFill>
                  <a:srgbClr val="008000"/>
                </a:solidFill>
              </a:defRPr>
            </a:pPr>
            <a:endParaRPr lang="en-US"/>
          </a:p>
        </c:txPr>
        <c:crossAx val="-2133741992"/>
        <c:crosses val="autoZero"/>
        <c:crossBetween val="midCat"/>
        <c:majorUnit val="0.01"/>
      </c:valAx>
      <c:valAx>
        <c:axId val="-2133733480"/>
        <c:scaling>
          <c:orientation val="minMax"/>
          <c:max val="1.0"/>
          <c:min val="0.77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$ / EURO</a:t>
                </a:r>
              </a:p>
            </c:rich>
          </c:tx>
          <c:overlay val="0"/>
        </c:title>
        <c:numFmt formatCode="0.0000" sourceLinked="1"/>
        <c:majorTickMark val="cross"/>
        <c:minorTickMark val="none"/>
        <c:tickLblPos val="nextTo"/>
        <c:spPr>
          <a:ln>
            <a:solidFill>
              <a:srgbClr val="FF0000"/>
            </a:solidFill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-2133727560"/>
        <c:crosses val="max"/>
        <c:crossBetween val="midCat"/>
        <c:majorUnit val="0.02"/>
      </c:valAx>
      <c:valAx>
        <c:axId val="-2133727560"/>
        <c:scaling>
          <c:orientation val="minMax"/>
        </c:scaling>
        <c:delete val="1"/>
        <c:axPos val="b"/>
        <c:numFmt formatCode="ddd\ \ \ \ dd/mmm/yy" sourceLinked="1"/>
        <c:majorTickMark val="out"/>
        <c:minorTickMark val="none"/>
        <c:tickLblPos val="nextTo"/>
        <c:crossAx val="-2133733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8680336832896"/>
          <c:y val="0.683781402324709"/>
          <c:w val="0.104750830564784"/>
          <c:h val="0.15082258334729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Mobile.GhanaWeb</a:t>
            </a:r>
            <a:r>
              <a:rPr lang="en-US" sz="1600" baseline="0"/>
              <a:t> Income</a:t>
            </a:r>
            <a:r>
              <a:rPr lang="en-US" sz="1600"/>
              <a:t> (EURO)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'Daily income'!$N$2</c:f>
              <c:strCache>
                <c:ptCount val="1"/>
                <c:pt idx="0">
                  <c:v>Total Mobile</c:v>
                </c:pt>
              </c:strCache>
            </c:strRef>
          </c:tx>
          <c:spPr>
            <a:ln w="47625">
              <a:solidFill>
                <a:srgbClr val="008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8000"/>
              </a:solidFill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income'!$N$3:$N$550</c:f>
              <c:numCache>
                <c:formatCode>_([$€-2]\ * #,##0.00_);_([$€-2]\ * \(#,##0.00\);_([$€-2]\ * "-"??_);_(@_)</c:formatCode>
                <c:ptCount val="548"/>
                <c:pt idx="0">
                  <c:v>171.478763426</c:v>
                </c:pt>
                <c:pt idx="1">
                  <c:v>212.5878450232</c:v>
                </c:pt>
                <c:pt idx="2">
                  <c:v>205.5751838969</c:v>
                </c:pt>
                <c:pt idx="3">
                  <c:v>189.3635892767</c:v>
                </c:pt>
                <c:pt idx="4">
                  <c:v>175.0593495493</c:v>
                </c:pt>
                <c:pt idx="5">
                  <c:v>205.7273715677</c:v>
                </c:pt>
                <c:pt idx="6">
                  <c:v>202.3756136778</c:v>
                </c:pt>
                <c:pt idx="7">
                  <c:v>224.441214</c:v>
                </c:pt>
                <c:pt idx="8">
                  <c:v>249.231498</c:v>
                </c:pt>
                <c:pt idx="9">
                  <c:v>163.30202</c:v>
                </c:pt>
                <c:pt idx="10">
                  <c:v>9.37872</c:v>
                </c:pt>
                <c:pt idx="11">
                  <c:v>10.189234</c:v>
                </c:pt>
                <c:pt idx="12">
                  <c:v>11.160197</c:v>
                </c:pt>
                <c:pt idx="13">
                  <c:v>282.65644</c:v>
                </c:pt>
                <c:pt idx="14">
                  <c:v>359.696722</c:v>
                </c:pt>
                <c:pt idx="15">
                  <c:v>373.03959</c:v>
                </c:pt>
                <c:pt idx="16">
                  <c:v>363.87835</c:v>
                </c:pt>
                <c:pt idx="17">
                  <c:v>310.071894</c:v>
                </c:pt>
                <c:pt idx="18">
                  <c:v>308.1282712</c:v>
                </c:pt>
                <c:pt idx="19">
                  <c:v>372.923821</c:v>
                </c:pt>
                <c:pt idx="20">
                  <c:v>491.6698012</c:v>
                </c:pt>
                <c:pt idx="21">
                  <c:v>552.9415504999999</c:v>
                </c:pt>
                <c:pt idx="22">
                  <c:v>529.7187292</c:v>
                </c:pt>
                <c:pt idx="23">
                  <c:v>528.8692442</c:v>
                </c:pt>
                <c:pt idx="24">
                  <c:v>568.5066621</c:v>
                </c:pt>
                <c:pt idx="25">
                  <c:v>505.7798384</c:v>
                </c:pt>
                <c:pt idx="26">
                  <c:v>611.6266876</c:v>
                </c:pt>
                <c:pt idx="27">
                  <c:v>623.807414</c:v>
                </c:pt>
                <c:pt idx="28">
                  <c:v>716.4801572000001</c:v>
                </c:pt>
                <c:pt idx="29">
                  <c:v>645.1097061</c:v>
                </c:pt>
                <c:pt idx="30">
                  <c:v>640.8340535999999</c:v>
                </c:pt>
                <c:pt idx="31">
                  <c:v>804.8091936000001</c:v>
                </c:pt>
                <c:pt idx="32">
                  <c:v>660.7815308</c:v>
                </c:pt>
                <c:pt idx="33">
                  <c:v>590.4325830999999</c:v>
                </c:pt>
                <c:pt idx="34">
                  <c:v>552.5089754</c:v>
                </c:pt>
                <c:pt idx="35">
                  <c:v>543.1319911000001</c:v>
                </c:pt>
                <c:pt idx="36">
                  <c:v>570.3508931</c:v>
                </c:pt>
                <c:pt idx="37">
                  <c:v>591.6611828</c:v>
                </c:pt>
                <c:pt idx="38">
                  <c:v>535.98531</c:v>
                </c:pt>
                <c:pt idx="39">
                  <c:v>502.8024927</c:v>
                </c:pt>
                <c:pt idx="40">
                  <c:v>622.072385</c:v>
                </c:pt>
                <c:pt idx="41">
                  <c:v>687.7480928000001</c:v>
                </c:pt>
                <c:pt idx="42">
                  <c:v>671.8274977999999</c:v>
                </c:pt>
                <c:pt idx="43">
                  <c:v>673.1171854</c:v>
                </c:pt>
                <c:pt idx="44">
                  <c:v>704.2657008</c:v>
                </c:pt>
                <c:pt idx="45">
                  <c:v>633.6029778</c:v>
                </c:pt>
                <c:pt idx="46">
                  <c:v>564.1404858000001</c:v>
                </c:pt>
                <c:pt idx="47">
                  <c:v>624.4066564000001</c:v>
                </c:pt>
                <c:pt idx="48">
                  <c:v>699.4995501999999</c:v>
                </c:pt>
                <c:pt idx="49">
                  <c:v>650.8658915999999</c:v>
                </c:pt>
                <c:pt idx="50">
                  <c:v>644.6188275</c:v>
                </c:pt>
                <c:pt idx="51">
                  <c:v>639.60588</c:v>
                </c:pt>
                <c:pt idx="52">
                  <c:v>546.8845867</c:v>
                </c:pt>
                <c:pt idx="53">
                  <c:v>535.86063</c:v>
                </c:pt>
                <c:pt idx="54">
                  <c:v>632.6724558</c:v>
                </c:pt>
                <c:pt idx="55">
                  <c:v>664.2630855</c:v>
                </c:pt>
                <c:pt idx="56">
                  <c:v>660.8774317</c:v>
                </c:pt>
                <c:pt idx="57">
                  <c:v>636.538741</c:v>
                </c:pt>
                <c:pt idx="58">
                  <c:v>716.1447468000001</c:v>
                </c:pt>
                <c:pt idx="59">
                  <c:v>712.2547038</c:v>
                </c:pt>
                <c:pt idx="60">
                  <c:v>637.9797194</c:v>
                </c:pt>
                <c:pt idx="61">
                  <c:v>713.1994998</c:v>
                </c:pt>
                <c:pt idx="62">
                  <c:v>624.634104</c:v>
                </c:pt>
                <c:pt idx="63">
                  <c:v>742.7240026</c:v>
                </c:pt>
                <c:pt idx="64">
                  <c:v>875.2966424391998</c:v>
                </c:pt>
                <c:pt idx="65">
                  <c:v>891.8179374608</c:v>
                </c:pt>
                <c:pt idx="66">
                  <c:v>736.6700202609</c:v>
                </c:pt>
                <c:pt idx="67">
                  <c:v>687.3914276731</c:v>
                </c:pt>
                <c:pt idx="68">
                  <c:v>923.7789464</c:v>
                </c:pt>
                <c:pt idx="69">
                  <c:v>937.0270121999999</c:v>
                </c:pt>
                <c:pt idx="70">
                  <c:v>1003.5856114</c:v>
                </c:pt>
                <c:pt idx="71">
                  <c:v>1029.89504</c:v>
                </c:pt>
                <c:pt idx="72">
                  <c:v>1015.3081116</c:v>
                </c:pt>
                <c:pt idx="73">
                  <c:v>875.5103078000001</c:v>
                </c:pt>
                <c:pt idx="74">
                  <c:v>853.6381464</c:v>
                </c:pt>
                <c:pt idx="75">
                  <c:v>699.6933548</c:v>
                </c:pt>
                <c:pt idx="76">
                  <c:v>637.0203635000001</c:v>
                </c:pt>
                <c:pt idx="77">
                  <c:v>636.4535905</c:v>
                </c:pt>
                <c:pt idx="78">
                  <c:v>638.760979</c:v>
                </c:pt>
                <c:pt idx="79">
                  <c:v>647.2346967999999</c:v>
                </c:pt>
                <c:pt idx="80">
                  <c:v>578.7362004</c:v>
                </c:pt>
                <c:pt idx="81">
                  <c:v>615.269488</c:v>
                </c:pt>
                <c:pt idx="82">
                  <c:v>815.328504</c:v>
                </c:pt>
                <c:pt idx="83">
                  <c:v>809.9079637</c:v>
                </c:pt>
                <c:pt idx="84">
                  <c:v>813.1359011999999</c:v>
                </c:pt>
                <c:pt idx="85">
                  <c:v>825.1321855</c:v>
                </c:pt>
                <c:pt idx="86">
                  <c:v>786.0229145999999</c:v>
                </c:pt>
                <c:pt idx="87">
                  <c:v>678.6581524999999</c:v>
                </c:pt>
                <c:pt idx="88">
                  <c:v>733.426918</c:v>
                </c:pt>
                <c:pt idx="89">
                  <c:v>767.6572878999998</c:v>
                </c:pt>
                <c:pt idx="90">
                  <c:v>680.2523680000002</c:v>
                </c:pt>
                <c:pt idx="91">
                  <c:v>654.7237547</c:v>
                </c:pt>
                <c:pt idx="92">
                  <c:v>724.196511</c:v>
                </c:pt>
                <c:pt idx="93">
                  <c:v>756.7564832</c:v>
                </c:pt>
                <c:pt idx="94">
                  <c:v>911.524833</c:v>
                </c:pt>
                <c:pt idx="95">
                  <c:v>880.9628944</c:v>
                </c:pt>
                <c:pt idx="96">
                  <c:v>862.4168540000001</c:v>
                </c:pt>
                <c:pt idx="97">
                  <c:v>869.3722531</c:v>
                </c:pt>
                <c:pt idx="98">
                  <c:v>839.4751875</c:v>
                </c:pt>
                <c:pt idx="99">
                  <c:v>831.023277</c:v>
                </c:pt>
                <c:pt idx="100">
                  <c:v>780.2412957999999</c:v>
                </c:pt>
                <c:pt idx="101">
                  <c:v>734.4054175999999</c:v>
                </c:pt>
                <c:pt idx="102">
                  <c:v>743.49249</c:v>
                </c:pt>
                <c:pt idx="103">
                  <c:v>965.3345095999999</c:v>
                </c:pt>
                <c:pt idx="104">
                  <c:v>854.9025785</c:v>
                </c:pt>
                <c:pt idx="105">
                  <c:v>714.1077444000001</c:v>
                </c:pt>
                <c:pt idx="106">
                  <c:v>568.0849201</c:v>
                </c:pt>
                <c:pt idx="107">
                  <c:v>656.6101144</c:v>
                </c:pt>
                <c:pt idx="108">
                  <c:v>561.4777</c:v>
                </c:pt>
                <c:pt idx="109">
                  <c:v>524.064632</c:v>
                </c:pt>
                <c:pt idx="110">
                  <c:v>609.53875</c:v>
                </c:pt>
                <c:pt idx="111">
                  <c:v>675.9625387</c:v>
                </c:pt>
                <c:pt idx="112">
                  <c:v>659.6866662</c:v>
                </c:pt>
                <c:pt idx="113">
                  <c:v>616.2678688</c:v>
                </c:pt>
                <c:pt idx="114">
                  <c:v>569.6495892999999</c:v>
                </c:pt>
                <c:pt idx="115">
                  <c:v>564.5478488</c:v>
                </c:pt>
                <c:pt idx="116">
                  <c:v>510.3157267999999</c:v>
                </c:pt>
                <c:pt idx="117">
                  <c:v>610.92872375</c:v>
                </c:pt>
                <c:pt idx="118">
                  <c:v>633.01000995</c:v>
                </c:pt>
                <c:pt idx="119">
                  <c:v>623.3978894000001</c:v>
                </c:pt>
                <c:pt idx="120">
                  <c:v>618.043864</c:v>
                </c:pt>
                <c:pt idx="121">
                  <c:v>661.9709551</c:v>
                </c:pt>
                <c:pt idx="122">
                  <c:v>601.3820000000001</c:v>
                </c:pt>
                <c:pt idx="123">
                  <c:v>599.0427988</c:v>
                </c:pt>
                <c:pt idx="124">
                  <c:v>722.7791274000001</c:v>
                </c:pt>
                <c:pt idx="125">
                  <c:v>629.8251324</c:v>
                </c:pt>
                <c:pt idx="126">
                  <c:v>726.9009598</c:v>
                </c:pt>
                <c:pt idx="127">
                  <c:v>695.8236532999999</c:v>
                </c:pt>
                <c:pt idx="128">
                  <c:v>895.1696049</c:v>
                </c:pt>
                <c:pt idx="129">
                  <c:v>774.2719348</c:v>
                </c:pt>
                <c:pt idx="130">
                  <c:v>725.6137889</c:v>
                </c:pt>
                <c:pt idx="131">
                  <c:v>777.691677</c:v>
                </c:pt>
                <c:pt idx="132">
                  <c:v>967.153024</c:v>
                </c:pt>
                <c:pt idx="133">
                  <c:v>931.4971834</c:v>
                </c:pt>
                <c:pt idx="134">
                  <c:v>954.1536562000001</c:v>
                </c:pt>
                <c:pt idx="135">
                  <c:v>778.8406285999999</c:v>
                </c:pt>
                <c:pt idx="136">
                  <c:v>717.9256884</c:v>
                </c:pt>
                <c:pt idx="137">
                  <c:v>757.5860253000001</c:v>
                </c:pt>
                <c:pt idx="138">
                  <c:v>766.0601575999999</c:v>
                </c:pt>
                <c:pt idx="139">
                  <c:v>768.4719679999999</c:v>
                </c:pt>
                <c:pt idx="140">
                  <c:v>817.9837288</c:v>
                </c:pt>
                <c:pt idx="141">
                  <c:v>982.158822</c:v>
                </c:pt>
                <c:pt idx="142">
                  <c:v>907.5865705</c:v>
                </c:pt>
                <c:pt idx="143">
                  <c:v>855.1522759999999</c:v>
                </c:pt>
                <c:pt idx="144">
                  <c:v>946.6775220000001</c:v>
                </c:pt>
                <c:pt idx="145">
                  <c:v>832.2184504</c:v>
                </c:pt>
                <c:pt idx="146">
                  <c:v>806.673127</c:v>
                </c:pt>
                <c:pt idx="147">
                  <c:v>756.4205211999999</c:v>
                </c:pt>
                <c:pt idx="148">
                  <c:v>918.9310478</c:v>
                </c:pt>
                <c:pt idx="149">
                  <c:v>863.4835333</c:v>
                </c:pt>
                <c:pt idx="150">
                  <c:v>836.684638</c:v>
                </c:pt>
                <c:pt idx="151">
                  <c:v>812.7331451</c:v>
                </c:pt>
                <c:pt idx="152">
                  <c:v>837.1740806</c:v>
                </c:pt>
                <c:pt idx="153">
                  <c:v>879.8241197</c:v>
                </c:pt>
                <c:pt idx="154">
                  <c:v>941.753362</c:v>
                </c:pt>
                <c:pt idx="155">
                  <c:v>962.9391132</c:v>
                </c:pt>
                <c:pt idx="156">
                  <c:v>901.088773</c:v>
                </c:pt>
                <c:pt idx="157">
                  <c:v>900.4497192</c:v>
                </c:pt>
                <c:pt idx="158">
                  <c:v>845.3389447999999</c:v>
                </c:pt>
                <c:pt idx="159">
                  <c:v>889.246624</c:v>
                </c:pt>
                <c:pt idx="160">
                  <c:v>831.3841658</c:v>
                </c:pt>
                <c:pt idx="161">
                  <c:v>929.5976416999999</c:v>
                </c:pt>
                <c:pt idx="162">
                  <c:v>1076.076275</c:v>
                </c:pt>
                <c:pt idx="163">
                  <c:v>1024.4656875</c:v>
                </c:pt>
                <c:pt idx="164">
                  <c:v>882.9190178</c:v>
                </c:pt>
                <c:pt idx="165">
                  <c:v>753.6535386</c:v>
                </c:pt>
                <c:pt idx="166">
                  <c:v>905.560162</c:v>
                </c:pt>
                <c:pt idx="167">
                  <c:v>892.573872</c:v>
                </c:pt>
                <c:pt idx="168">
                  <c:v>895.1908624</c:v>
                </c:pt>
                <c:pt idx="169">
                  <c:v>957.709018</c:v>
                </c:pt>
                <c:pt idx="170">
                  <c:v>1008.3248148</c:v>
                </c:pt>
                <c:pt idx="171">
                  <c:v>907.2341425</c:v>
                </c:pt>
                <c:pt idx="172">
                  <c:v>835.9144224</c:v>
                </c:pt>
                <c:pt idx="173">
                  <c:v>941.8792774999999</c:v>
                </c:pt>
                <c:pt idx="174">
                  <c:v>947.8863238000001</c:v>
                </c:pt>
                <c:pt idx="175">
                  <c:v>966.6501445</c:v>
                </c:pt>
                <c:pt idx="176">
                  <c:v>1118.0143181</c:v>
                </c:pt>
                <c:pt idx="177">
                  <c:v>1107.245404</c:v>
                </c:pt>
                <c:pt idx="178">
                  <c:v>1015.80435</c:v>
                </c:pt>
                <c:pt idx="179">
                  <c:v>951.7096567999999</c:v>
                </c:pt>
                <c:pt idx="180">
                  <c:v>1025.4451684</c:v>
                </c:pt>
                <c:pt idx="181">
                  <c:v>1020.937652</c:v>
                </c:pt>
                <c:pt idx="182">
                  <c:v>1026.3902248</c:v>
                </c:pt>
                <c:pt idx="183">
                  <c:v>1001.3536692</c:v>
                </c:pt>
                <c:pt idx="184">
                  <c:v>991.9208619</c:v>
                </c:pt>
                <c:pt idx="185">
                  <c:v>956.8420123999999</c:v>
                </c:pt>
                <c:pt idx="186">
                  <c:v>869.3020627999999</c:v>
                </c:pt>
                <c:pt idx="187">
                  <c:v>1035.3847304</c:v>
                </c:pt>
                <c:pt idx="188">
                  <c:v>1001.5583738</c:v>
                </c:pt>
                <c:pt idx="189">
                  <c:v>1105.5064128</c:v>
                </c:pt>
                <c:pt idx="190">
                  <c:v>1064.3653477</c:v>
                </c:pt>
                <c:pt idx="191">
                  <c:v>1123.1935714</c:v>
                </c:pt>
                <c:pt idx="192">
                  <c:v>1130.5688285</c:v>
                </c:pt>
                <c:pt idx="193">
                  <c:v>1039.2997404</c:v>
                </c:pt>
                <c:pt idx="194">
                  <c:v>1095.836084</c:v>
                </c:pt>
                <c:pt idx="195">
                  <c:v>1126.6019648</c:v>
                </c:pt>
                <c:pt idx="196">
                  <c:v>875.646988</c:v>
                </c:pt>
                <c:pt idx="197">
                  <c:v>926.0655115</c:v>
                </c:pt>
                <c:pt idx="198">
                  <c:v>954.1576704</c:v>
                </c:pt>
                <c:pt idx="199">
                  <c:v>726.0148326</c:v>
                </c:pt>
                <c:pt idx="200">
                  <c:v>815.3970400000001</c:v>
                </c:pt>
                <c:pt idx="201">
                  <c:v>918.2876664</c:v>
                </c:pt>
                <c:pt idx="202">
                  <c:v>902.6887264</c:v>
                </c:pt>
                <c:pt idx="203">
                  <c:v>937.845008</c:v>
                </c:pt>
                <c:pt idx="204">
                  <c:v>994.8431998999999</c:v>
                </c:pt>
                <c:pt idx="205">
                  <c:v>966.242356</c:v>
                </c:pt>
                <c:pt idx="206">
                  <c:v>937.2299497</c:v>
                </c:pt>
                <c:pt idx="207">
                  <c:v>916.8944476</c:v>
                </c:pt>
                <c:pt idx="208">
                  <c:v>912.5470656</c:v>
                </c:pt>
                <c:pt idx="209">
                  <c:v>993.8329200000001</c:v>
                </c:pt>
                <c:pt idx="210">
                  <c:v>970.781415</c:v>
                </c:pt>
                <c:pt idx="211">
                  <c:v>953.3545865000001</c:v>
                </c:pt>
                <c:pt idx="212">
                  <c:v>918.1117636</c:v>
                </c:pt>
                <c:pt idx="213">
                  <c:v>848.5682016</c:v>
                </c:pt>
                <c:pt idx="214">
                  <c:v>898.639848</c:v>
                </c:pt>
                <c:pt idx="215">
                  <c:v>927.8447992</c:v>
                </c:pt>
                <c:pt idx="216">
                  <c:v>900.8574174999999</c:v>
                </c:pt>
                <c:pt idx="217">
                  <c:v>1035.1262276</c:v>
                </c:pt>
                <c:pt idx="218">
                  <c:v>994.88652</c:v>
                </c:pt>
                <c:pt idx="219">
                  <c:v>956.332893</c:v>
                </c:pt>
                <c:pt idx="220">
                  <c:v>906.9061472000001</c:v>
                </c:pt>
                <c:pt idx="221">
                  <c:v>868.5372604</c:v>
                </c:pt>
                <c:pt idx="222">
                  <c:v>968.584737</c:v>
                </c:pt>
                <c:pt idx="223">
                  <c:v>912.2583052</c:v>
                </c:pt>
                <c:pt idx="224">
                  <c:v>949.1921195</c:v>
                </c:pt>
                <c:pt idx="225">
                  <c:v>989.0093204</c:v>
                </c:pt>
                <c:pt idx="226">
                  <c:v>800.3727080000001</c:v>
                </c:pt>
                <c:pt idx="227">
                  <c:v>510.5744</c:v>
                </c:pt>
                <c:pt idx="228">
                  <c:v>728.8455300000001</c:v>
                </c:pt>
                <c:pt idx="229">
                  <c:v>758.0585824</c:v>
                </c:pt>
                <c:pt idx="230">
                  <c:v>760.4778954000001</c:v>
                </c:pt>
                <c:pt idx="231">
                  <c:v>840.9675829</c:v>
                </c:pt>
                <c:pt idx="232">
                  <c:v>890.9189036</c:v>
                </c:pt>
                <c:pt idx="233">
                  <c:v>846.3674050000001</c:v>
                </c:pt>
                <c:pt idx="234">
                  <c:v>785.1460952</c:v>
                </c:pt>
                <c:pt idx="235">
                  <c:v>736.458668</c:v>
                </c:pt>
                <c:pt idx="236">
                  <c:v>820.7282828000001</c:v>
                </c:pt>
                <c:pt idx="237">
                  <c:v>887.508814</c:v>
                </c:pt>
                <c:pt idx="238">
                  <c:v>879.9899636</c:v>
                </c:pt>
                <c:pt idx="239">
                  <c:v>900.1543948000001</c:v>
                </c:pt>
                <c:pt idx="240">
                  <c:v>835.0882304</c:v>
                </c:pt>
                <c:pt idx="241">
                  <c:v>887.0221165999999</c:v>
                </c:pt>
                <c:pt idx="242">
                  <c:v>810.684352</c:v>
                </c:pt>
                <c:pt idx="243">
                  <c:v>856.302712</c:v>
                </c:pt>
                <c:pt idx="244">
                  <c:v>920.2427628</c:v>
                </c:pt>
                <c:pt idx="245">
                  <c:v>1026.548535</c:v>
                </c:pt>
                <c:pt idx="246">
                  <c:v>1168.983064</c:v>
                </c:pt>
                <c:pt idx="247">
                  <c:v>1152.9175432</c:v>
                </c:pt>
                <c:pt idx="248">
                  <c:v>1141.9496945</c:v>
                </c:pt>
                <c:pt idx="249">
                  <c:v>1031.3951146</c:v>
                </c:pt>
                <c:pt idx="250">
                  <c:v>1149.1628162</c:v>
                </c:pt>
                <c:pt idx="251">
                  <c:v>1170.9981853</c:v>
                </c:pt>
                <c:pt idx="252">
                  <c:v>1099.5976845</c:v>
                </c:pt>
                <c:pt idx="253">
                  <c:v>1029.87753</c:v>
                </c:pt>
                <c:pt idx="254">
                  <c:v>1047.2637016</c:v>
                </c:pt>
                <c:pt idx="255">
                  <c:v>932.4085491999999</c:v>
                </c:pt>
                <c:pt idx="256">
                  <c:v>886.1632</c:v>
                </c:pt>
                <c:pt idx="257">
                  <c:v>867.9877254</c:v>
                </c:pt>
                <c:pt idx="258">
                  <c:v>970.12694</c:v>
                </c:pt>
                <c:pt idx="259">
                  <c:v>915.6296785</c:v>
                </c:pt>
                <c:pt idx="260">
                  <c:v>1317.1893038</c:v>
                </c:pt>
                <c:pt idx="261">
                  <c:v>1110.0626764</c:v>
                </c:pt>
                <c:pt idx="262">
                  <c:v>795.815157</c:v>
                </c:pt>
                <c:pt idx="263">
                  <c:v>925.5689407</c:v>
                </c:pt>
                <c:pt idx="264">
                  <c:v>1063.987864</c:v>
                </c:pt>
                <c:pt idx="265">
                  <c:v>1034.8207273</c:v>
                </c:pt>
                <c:pt idx="266">
                  <c:v>980.0936375</c:v>
                </c:pt>
                <c:pt idx="267">
                  <c:v>1000.6114868</c:v>
                </c:pt>
                <c:pt idx="268">
                  <c:v>953.541103</c:v>
                </c:pt>
                <c:pt idx="269">
                  <c:v>1218.7946515</c:v>
                </c:pt>
                <c:pt idx="270">
                  <c:v>1171.5506216</c:v>
                </c:pt>
                <c:pt idx="271">
                  <c:v>1117.2615083</c:v>
                </c:pt>
                <c:pt idx="272">
                  <c:v>1114.488664</c:v>
                </c:pt>
                <c:pt idx="273">
                  <c:v>1209.895704</c:v>
                </c:pt>
                <c:pt idx="274">
                  <c:v>1201.3648459</c:v>
                </c:pt>
                <c:pt idx="275">
                  <c:v>1113.0127468</c:v>
                </c:pt>
                <c:pt idx="276">
                  <c:v>1097.5582685</c:v>
                </c:pt>
                <c:pt idx="277">
                  <c:v>983.747712</c:v>
                </c:pt>
                <c:pt idx="278">
                  <c:v>1131.4861728</c:v>
                </c:pt>
                <c:pt idx="279">
                  <c:v>1145.3421268</c:v>
                </c:pt>
                <c:pt idx="280">
                  <c:v>1308.508383</c:v>
                </c:pt>
                <c:pt idx="281">
                  <c:v>1210.0497869</c:v>
                </c:pt>
                <c:pt idx="282">
                  <c:v>1232.2191568</c:v>
                </c:pt>
                <c:pt idx="283">
                  <c:v>1150.4073377</c:v>
                </c:pt>
                <c:pt idx="284">
                  <c:v>1129.459536</c:v>
                </c:pt>
                <c:pt idx="285">
                  <c:v>1167.155968</c:v>
                </c:pt>
                <c:pt idx="286">
                  <c:v>1108.7037564</c:v>
                </c:pt>
                <c:pt idx="287">
                  <c:v>834.156655</c:v>
                </c:pt>
                <c:pt idx="288">
                  <c:v>896.2807716</c:v>
                </c:pt>
                <c:pt idx="289">
                  <c:v>976.8987031</c:v>
                </c:pt>
                <c:pt idx="290">
                  <c:v>897.496257</c:v>
                </c:pt>
                <c:pt idx="291">
                  <c:v>917.2464062</c:v>
                </c:pt>
                <c:pt idx="292">
                  <c:v>942.1684768</c:v>
                </c:pt>
                <c:pt idx="293">
                  <c:v>1113.86505</c:v>
                </c:pt>
                <c:pt idx="294">
                  <c:v>1007.8207217</c:v>
                </c:pt>
                <c:pt idx="295">
                  <c:v>974.1044968</c:v>
                </c:pt>
                <c:pt idx="296">
                  <c:v>949.0089232</c:v>
                </c:pt>
                <c:pt idx="297">
                  <c:v>867.8869245999999</c:v>
                </c:pt>
                <c:pt idx="298">
                  <c:v>927.3033072</c:v>
                </c:pt>
                <c:pt idx="299">
                  <c:v>926.0885568</c:v>
                </c:pt>
                <c:pt idx="300">
                  <c:v>1031.2332384</c:v>
                </c:pt>
                <c:pt idx="301">
                  <c:v>1075.0938904</c:v>
                </c:pt>
                <c:pt idx="302">
                  <c:v>1120.699405</c:v>
                </c:pt>
                <c:pt idx="303">
                  <c:v>1081.9151861</c:v>
                </c:pt>
                <c:pt idx="304">
                  <c:v>960.5910384000001</c:v>
                </c:pt>
                <c:pt idx="305">
                  <c:v>1027.2450932</c:v>
                </c:pt>
                <c:pt idx="306">
                  <c:v>1067.572609</c:v>
                </c:pt>
                <c:pt idx="307">
                  <c:v>1008.2872929</c:v>
                </c:pt>
                <c:pt idx="308">
                  <c:v>1012.3366872</c:v>
                </c:pt>
                <c:pt idx="309">
                  <c:v>1063.2365316</c:v>
                </c:pt>
                <c:pt idx="310">
                  <c:v>1011.5693025</c:v>
                </c:pt>
                <c:pt idx="311">
                  <c:v>964.155864</c:v>
                </c:pt>
                <c:pt idx="312">
                  <c:v>958.7816288000001</c:v>
                </c:pt>
                <c:pt idx="313">
                  <c:v>1042.3783024</c:v>
                </c:pt>
                <c:pt idx="314">
                  <c:v>1032.3581328</c:v>
                </c:pt>
                <c:pt idx="315">
                  <c:v>999.2706681</c:v>
                </c:pt>
                <c:pt idx="316">
                  <c:v>1141.3089235</c:v>
                </c:pt>
                <c:pt idx="317">
                  <c:v>1094.0138804</c:v>
                </c:pt>
                <c:pt idx="318">
                  <c:v>903.2754634999999</c:v>
                </c:pt>
                <c:pt idx="319">
                  <c:v>931.8694457</c:v>
                </c:pt>
                <c:pt idx="320">
                  <c:v>1019.8793379</c:v>
                </c:pt>
                <c:pt idx="321">
                  <c:v>1012.770663</c:v>
                </c:pt>
                <c:pt idx="322">
                  <c:v>986.1750656</c:v>
                </c:pt>
                <c:pt idx="323">
                  <c:v>992.697487</c:v>
                </c:pt>
                <c:pt idx="324">
                  <c:v>1007.1685015</c:v>
                </c:pt>
                <c:pt idx="325">
                  <c:v>941.2490026</c:v>
                </c:pt>
                <c:pt idx="326">
                  <c:v>960.272434</c:v>
                </c:pt>
                <c:pt idx="327">
                  <c:v>1051.2479464</c:v>
                </c:pt>
                <c:pt idx="328">
                  <c:v>990.3258664</c:v>
                </c:pt>
                <c:pt idx="329">
                  <c:v>1089.7826168</c:v>
                </c:pt>
                <c:pt idx="330">
                  <c:v>1053.4816604</c:v>
                </c:pt>
                <c:pt idx="331">
                  <c:v>967.6755185</c:v>
                </c:pt>
                <c:pt idx="332">
                  <c:v>901.0288568000001</c:v>
                </c:pt>
                <c:pt idx="333">
                  <c:v>918.266496</c:v>
                </c:pt>
                <c:pt idx="334">
                  <c:v>1015.511364</c:v>
                </c:pt>
                <c:pt idx="335">
                  <c:v>1108.66344</c:v>
                </c:pt>
                <c:pt idx="336">
                  <c:v>1149.4510617</c:v>
                </c:pt>
                <c:pt idx="337">
                  <c:v>1142.8313167</c:v>
                </c:pt>
                <c:pt idx="338">
                  <c:v>1106.5110125</c:v>
                </c:pt>
                <c:pt idx="339">
                  <c:v>950.1387281999999</c:v>
                </c:pt>
                <c:pt idx="340">
                  <c:v>968.1349519999999</c:v>
                </c:pt>
                <c:pt idx="341">
                  <c:v>1111.099522</c:v>
                </c:pt>
                <c:pt idx="342">
                  <c:v>1152.6068463</c:v>
                </c:pt>
                <c:pt idx="343">
                  <c:v>1090.5560575</c:v>
                </c:pt>
                <c:pt idx="344">
                  <c:v>1069.912165</c:v>
                </c:pt>
                <c:pt idx="345">
                  <c:v>1054.6758626</c:v>
                </c:pt>
                <c:pt idx="346">
                  <c:v>1006.9824256</c:v>
                </c:pt>
                <c:pt idx="347">
                  <c:v>1007.9738648</c:v>
                </c:pt>
                <c:pt idx="348">
                  <c:v>1047.6580624</c:v>
                </c:pt>
                <c:pt idx="349">
                  <c:v>1073.2259421</c:v>
                </c:pt>
                <c:pt idx="350">
                  <c:v>1159.481671</c:v>
                </c:pt>
                <c:pt idx="351">
                  <c:v>1194.767203</c:v>
                </c:pt>
                <c:pt idx="352">
                  <c:v>1105.1978418</c:v>
                </c:pt>
                <c:pt idx="353">
                  <c:v>1073.0664822</c:v>
                </c:pt>
                <c:pt idx="354">
                  <c:v>1026.5272932</c:v>
                </c:pt>
                <c:pt idx="355">
                  <c:v>1073.8191644</c:v>
                </c:pt>
                <c:pt idx="356">
                  <c:v>1045.7597736</c:v>
                </c:pt>
                <c:pt idx="357">
                  <c:v>1109.5196444</c:v>
                </c:pt>
                <c:pt idx="358">
                  <c:v>1224.196238</c:v>
                </c:pt>
                <c:pt idx="359">
                  <c:v>1091.7594633</c:v>
                </c:pt>
                <c:pt idx="360">
                  <c:v>1048.3901544</c:v>
                </c:pt>
                <c:pt idx="361">
                  <c:v>1146.904644</c:v>
                </c:pt>
                <c:pt idx="362">
                  <c:v>1122.1254318</c:v>
                </c:pt>
                <c:pt idx="363">
                  <c:v>1136.3526621</c:v>
                </c:pt>
                <c:pt idx="364">
                  <c:v>1165.9533201</c:v>
                </c:pt>
                <c:pt idx="365">
                  <c:v>1276.1335555</c:v>
                </c:pt>
                <c:pt idx="366">
                  <c:v>1331.0493768</c:v>
                </c:pt>
                <c:pt idx="367">
                  <c:v>1239.4823904</c:v>
                </c:pt>
                <c:pt idx="368">
                  <c:v>1183.809095</c:v>
                </c:pt>
                <c:pt idx="369">
                  <c:v>1250.15537</c:v>
                </c:pt>
                <c:pt idx="370">
                  <c:v>1349.899792</c:v>
                </c:pt>
                <c:pt idx="371">
                  <c:v>1275.287478</c:v>
                </c:pt>
                <c:pt idx="372">
                  <c:v>1359.2175936</c:v>
                </c:pt>
                <c:pt idx="373">
                  <c:v>1264.887559</c:v>
                </c:pt>
                <c:pt idx="374">
                  <c:v>1173.857348</c:v>
                </c:pt>
                <c:pt idx="375">
                  <c:v>1179.595275</c:v>
                </c:pt>
                <c:pt idx="376">
                  <c:v>1269.0764</c:v>
                </c:pt>
                <c:pt idx="377">
                  <c:v>1300.077859</c:v>
                </c:pt>
                <c:pt idx="378">
                  <c:v>1185.024624</c:v>
                </c:pt>
                <c:pt idx="379">
                  <c:v>1072.9922388</c:v>
                </c:pt>
                <c:pt idx="380">
                  <c:v>1151.3459188</c:v>
                </c:pt>
                <c:pt idx="381">
                  <c:v>1054.0303072</c:v>
                </c:pt>
                <c:pt idx="382">
                  <c:v>1041.8596613</c:v>
                </c:pt>
                <c:pt idx="383">
                  <c:v>1113.5773718</c:v>
                </c:pt>
                <c:pt idx="384">
                  <c:v>1155.4273698</c:v>
                </c:pt>
                <c:pt idx="385">
                  <c:v>1170.9452115</c:v>
                </c:pt>
                <c:pt idx="386">
                  <c:v>1158.7775322</c:v>
                </c:pt>
                <c:pt idx="387">
                  <c:v>1195.459125</c:v>
                </c:pt>
                <c:pt idx="388">
                  <c:v>1250.2122097</c:v>
                </c:pt>
                <c:pt idx="389">
                  <c:v>1141.2755708</c:v>
                </c:pt>
                <c:pt idx="390">
                  <c:v>1205.3441616</c:v>
                </c:pt>
                <c:pt idx="391">
                  <c:v>1369.3383274</c:v>
                </c:pt>
                <c:pt idx="392">
                  <c:v>1420.2994491</c:v>
                </c:pt>
                <c:pt idx="393">
                  <c:v>1307.2649419</c:v>
                </c:pt>
                <c:pt idx="394">
                  <c:v>1251.4954429</c:v>
                </c:pt>
                <c:pt idx="395">
                  <c:v>1146.051894</c:v>
                </c:pt>
                <c:pt idx="396">
                  <c:v>1120.7905573</c:v>
                </c:pt>
                <c:pt idx="397">
                  <c:v>1203.381625</c:v>
                </c:pt>
                <c:pt idx="398">
                  <c:v>1250.119876</c:v>
                </c:pt>
                <c:pt idx="399">
                  <c:v>1200.8403014</c:v>
                </c:pt>
                <c:pt idx="400">
                  <c:v>1206.2155236</c:v>
                </c:pt>
                <c:pt idx="401">
                  <c:v>1296.917588</c:v>
                </c:pt>
                <c:pt idx="402">
                  <c:v>1267.7160816</c:v>
                </c:pt>
                <c:pt idx="403">
                  <c:v>1214.9166096</c:v>
                </c:pt>
                <c:pt idx="404">
                  <c:v>1316.5068476</c:v>
                </c:pt>
                <c:pt idx="405">
                  <c:v>1325.2254768</c:v>
                </c:pt>
                <c:pt idx="406">
                  <c:v>1301.34413</c:v>
                </c:pt>
                <c:pt idx="407">
                  <c:v>1353.4277114</c:v>
                </c:pt>
                <c:pt idx="408">
                  <c:v>1311.548144</c:v>
                </c:pt>
                <c:pt idx="409">
                  <c:v>1233.2576977</c:v>
                </c:pt>
                <c:pt idx="410">
                  <c:v>1083.81931</c:v>
                </c:pt>
                <c:pt idx="411">
                  <c:v>1345.773042</c:v>
                </c:pt>
                <c:pt idx="412">
                  <c:v>1461.6166368</c:v>
                </c:pt>
                <c:pt idx="413">
                  <c:v>1345.608828</c:v>
                </c:pt>
                <c:pt idx="414">
                  <c:v>1334.0742946</c:v>
                </c:pt>
                <c:pt idx="415">
                  <c:v>1345.55424</c:v>
                </c:pt>
                <c:pt idx="416">
                  <c:v>1336.9864765</c:v>
                </c:pt>
                <c:pt idx="417">
                  <c:v>1153.8438907</c:v>
                </c:pt>
                <c:pt idx="418">
                  <c:v>1297.6165192</c:v>
                </c:pt>
                <c:pt idx="419">
                  <c:v>1302.8479512</c:v>
                </c:pt>
                <c:pt idx="420">
                  <c:v>1362.3024963</c:v>
                </c:pt>
                <c:pt idx="421">
                  <c:v>1387.4940576</c:v>
                </c:pt>
                <c:pt idx="422">
                  <c:v>1466.8980632</c:v>
                </c:pt>
                <c:pt idx="423">
                  <c:v>1350.880912</c:v>
                </c:pt>
                <c:pt idx="424">
                  <c:v>1279.091166</c:v>
                </c:pt>
                <c:pt idx="425">
                  <c:v>1394.5856832</c:v>
                </c:pt>
                <c:pt idx="426">
                  <c:v>1513.373615</c:v>
                </c:pt>
                <c:pt idx="427">
                  <c:v>1430.3915638</c:v>
                </c:pt>
                <c:pt idx="428">
                  <c:v>1441.151177</c:v>
                </c:pt>
                <c:pt idx="429">
                  <c:v>1334.453316</c:v>
                </c:pt>
                <c:pt idx="430">
                  <c:v>1516.8057032</c:v>
                </c:pt>
                <c:pt idx="431">
                  <c:v>1619.3108032</c:v>
                </c:pt>
                <c:pt idx="432">
                  <c:v>1728.2630982</c:v>
                </c:pt>
                <c:pt idx="433">
                  <c:v>1628.1735487</c:v>
                </c:pt>
                <c:pt idx="434">
                  <c:v>1648.7587695</c:v>
                </c:pt>
                <c:pt idx="435">
                  <c:v>1646.1667602</c:v>
                </c:pt>
                <c:pt idx="436">
                  <c:v>1904.980112</c:v>
                </c:pt>
                <c:pt idx="437">
                  <c:v>1763.4880099</c:v>
                </c:pt>
                <c:pt idx="438">
                  <c:v>1584.4636483</c:v>
                </c:pt>
                <c:pt idx="439">
                  <c:v>1764.1751095</c:v>
                </c:pt>
                <c:pt idx="440">
                  <c:v>1640.439192</c:v>
                </c:pt>
                <c:pt idx="441">
                  <c:v>1788.2219196</c:v>
                </c:pt>
                <c:pt idx="442">
                  <c:v>1634.412062</c:v>
                </c:pt>
                <c:pt idx="443">
                  <c:v>1539.397012</c:v>
                </c:pt>
                <c:pt idx="444">
                  <c:v>1411.3164804</c:v>
                </c:pt>
                <c:pt idx="445">
                  <c:v>1382.5070098</c:v>
                </c:pt>
                <c:pt idx="446">
                  <c:v>1506.5912507</c:v>
                </c:pt>
                <c:pt idx="447">
                  <c:v>1523.1972984</c:v>
                </c:pt>
                <c:pt idx="448">
                  <c:v>1541.7648942</c:v>
                </c:pt>
                <c:pt idx="449">
                  <c:v>1655.1796648</c:v>
                </c:pt>
                <c:pt idx="450">
                  <c:v>1654.7963554</c:v>
                </c:pt>
                <c:pt idx="451">
                  <c:v>1520.6984766</c:v>
                </c:pt>
                <c:pt idx="452">
                  <c:v>1505.893012</c:v>
                </c:pt>
                <c:pt idx="453">
                  <c:v>1646.5129784</c:v>
                </c:pt>
                <c:pt idx="454">
                  <c:v>1837.9548744</c:v>
                </c:pt>
                <c:pt idx="455">
                  <c:v>1796.9078456</c:v>
                </c:pt>
                <c:pt idx="456">
                  <c:v>1687.278808</c:v>
                </c:pt>
                <c:pt idx="457">
                  <c:v>1727.39487</c:v>
                </c:pt>
                <c:pt idx="458">
                  <c:v>1658.402092</c:v>
                </c:pt>
                <c:pt idx="459">
                  <c:v>1463.9776861</c:v>
                </c:pt>
                <c:pt idx="460">
                  <c:v>1605.597453</c:v>
                </c:pt>
                <c:pt idx="461">
                  <c:v>1629.1276272</c:v>
                </c:pt>
                <c:pt idx="462">
                  <c:v>1724.987405</c:v>
                </c:pt>
                <c:pt idx="463">
                  <c:v>1668.3216825</c:v>
                </c:pt>
                <c:pt idx="464">
                  <c:v>1653.87026</c:v>
                </c:pt>
                <c:pt idx="465">
                  <c:v>1619.180416</c:v>
                </c:pt>
                <c:pt idx="466">
                  <c:v>1513.49508</c:v>
                </c:pt>
                <c:pt idx="467">
                  <c:v>1626.717648</c:v>
                </c:pt>
                <c:pt idx="468">
                  <c:v>1617.4354317</c:v>
                </c:pt>
                <c:pt idx="469">
                  <c:v>1700.5000702</c:v>
                </c:pt>
                <c:pt idx="470">
                  <c:v>1680.2800432</c:v>
                </c:pt>
                <c:pt idx="471">
                  <c:v>1215.3326676</c:v>
                </c:pt>
                <c:pt idx="472">
                  <c:v>1222.6422114</c:v>
                </c:pt>
                <c:pt idx="473">
                  <c:v>1091.5815185</c:v>
                </c:pt>
                <c:pt idx="474">
                  <c:v>1195.1323394</c:v>
                </c:pt>
                <c:pt idx="475">
                  <c:v>1206.2538143</c:v>
                </c:pt>
                <c:pt idx="476">
                  <c:v>1092.8420668</c:v>
                </c:pt>
                <c:pt idx="477">
                  <c:v>1233.8570251</c:v>
                </c:pt>
                <c:pt idx="478">
                  <c:v>1186.42863785348</c:v>
                </c:pt>
                <c:pt idx="479">
                  <c:v>1179.62954332812</c:v>
                </c:pt>
                <c:pt idx="480">
                  <c:v>1138.9650868784</c:v>
                </c:pt>
                <c:pt idx="481">
                  <c:v>1253.1866713184</c:v>
                </c:pt>
                <c:pt idx="482">
                  <c:v>1147.9164418</c:v>
                </c:pt>
                <c:pt idx="483">
                  <c:v>1049.554505</c:v>
                </c:pt>
                <c:pt idx="484">
                  <c:v>1075.819557</c:v>
                </c:pt>
                <c:pt idx="485">
                  <c:v>1086.5578084</c:v>
                </c:pt>
                <c:pt idx="486">
                  <c:v>1038.6897048</c:v>
                </c:pt>
                <c:pt idx="487">
                  <c:v>1050.9392625</c:v>
                </c:pt>
                <c:pt idx="488">
                  <c:v>1146.7578532</c:v>
                </c:pt>
                <c:pt idx="489">
                  <c:v>1140.711381</c:v>
                </c:pt>
                <c:pt idx="490">
                  <c:v>1183.21405</c:v>
                </c:pt>
                <c:pt idx="491">
                  <c:v>1266.8075735</c:v>
                </c:pt>
                <c:pt idx="492">
                  <c:v>1250.3826745</c:v>
                </c:pt>
                <c:pt idx="493">
                  <c:v>1217.78392</c:v>
                </c:pt>
                <c:pt idx="494">
                  <c:v>1130.5661648</c:v>
                </c:pt>
                <c:pt idx="495">
                  <c:v>1100.7514729</c:v>
                </c:pt>
                <c:pt idx="496">
                  <c:v>1174.468065</c:v>
                </c:pt>
                <c:pt idx="497">
                  <c:v>1244.0727844</c:v>
                </c:pt>
                <c:pt idx="498">
                  <c:v>1221.273072</c:v>
                </c:pt>
                <c:pt idx="499">
                  <c:v>1152.21092</c:v>
                </c:pt>
                <c:pt idx="500">
                  <c:v>1105.300665</c:v>
                </c:pt>
                <c:pt idx="501">
                  <c:v>1056.706754</c:v>
                </c:pt>
                <c:pt idx="502">
                  <c:v>1126.0762655</c:v>
                </c:pt>
                <c:pt idx="503">
                  <c:v>1131.159124</c:v>
                </c:pt>
                <c:pt idx="504">
                  <c:v>1116.7437038</c:v>
                </c:pt>
                <c:pt idx="505">
                  <c:v>1232.2745794</c:v>
                </c:pt>
                <c:pt idx="506">
                  <c:v>1182.6712</c:v>
                </c:pt>
                <c:pt idx="507">
                  <c:v>1215.4243723</c:v>
                </c:pt>
                <c:pt idx="508">
                  <c:v>1129.3877016</c:v>
                </c:pt>
                <c:pt idx="509">
                  <c:v>1103.5092296</c:v>
                </c:pt>
                <c:pt idx="510">
                  <c:v>1377.4798551</c:v>
                </c:pt>
                <c:pt idx="511">
                  <c:v>1348.090224</c:v>
                </c:pt>
                <c:pt idx="512">
                  <c:v>1397.0851828</c:v>
                </c:pt>
                <c:pt idx="513">
                  <c:v>1513.7063388</c:v>
                </c:pt>
                <c:pt idx="514">
                  <c:v>1317.4656614</c:v>
                </c:pt>
                <c:pt idx="515">
                  <c:v>1123.2503749</c:v>
                </c:pt>
                <c:pt idx="516">
                  <c:v>1318.9673025</c:v>
                </c:pt>
                <c:pt idx="517">
                  <c:v>1278.9809864</c:v>
                </c:pt>
                <c:pt idx="518">
                  <c:v>1270.284507</c:v>
                </c:pt>
                <c:pt idx="519">
                  <c:v>1384.9956092</c:v>
                </c:pt>
                <c:pt idx="520">
                  <c:v>1337.1569439</c:v>
                </c:pt>
                <c:pt idx="521">
                  <c:v>1234.898367</c:v>
                </c:pt>
                <c:pt idx="522">
                  <c:v>1157.6937617</c:v>
                </c:pt>
                <c:pt idx="523">
                  <c:v>1214.1639676</c:v>
                </c:pt>
                <c:pt idx="524">
                  <c:v>1293.6115224</c:v>
                </c:pt>
                <c:pt idx="525">
                  <c:v>1247.680468</c:v>
                </c:pt>
                <c:pt idx="526">
                  <c:v>1277.6307646</c:v>
                </c:pt>
                <c:pt idx="527">
                  <c:v>1189.3198744</c:v>
                </c:pt>
                <c:pt idx="528">
                  <c:v>1295.6902362</c:v>
                </c:pt>
                <c:pt idx="529">
                  <c:v>1312.7084555</c:v>
                </c:pt>
                <c:pt idx="530">
                  <c:v>1432.906603</c:v>
                </c:pt>
                <c:pt idx="531">
                  <c:v>1294.0403959</c:v>
                </c:pt>
                <c:pt idx="532">
                  <c:v>1238.7064768</c:v>
                </c:pt>
                <c:pt idx="533">
                  <c:v>1338.9612046</c:v>
                </c:pt>
                <c:pt idx="534">
                  <c:v>1331.6513488</c:v>
                </c:pt>
                <c:pt idx="535">
                  <c:v>1259.607384</c:v>
                </c:pt>
                <c:pt idx="536">
                  <c:v>1310.6072111</c:v>
                </c:pt>
                <c:pt idx="537">
                  <c:v>1324.9663719</c:v>
                </c:pt>
                <c:pt idx="538">
                  <c:v>1366.0759642</c:v>
                </c:pt>
                <c:pt idx="539">
                  <c:v>1365.917315</c:v>
                </c:pt>
                <c:pt idx="540">
                  <c:v>1301.2768436</c:v>
                </c:pt>
                <c:pt idx="541">
                  <c:v>1473.6831194</c:v>
                </c:pt>
                <c:pt idx="542">
                  <c:v>1321.03090855</c:v>
                </c:pt>
                <c:pt idx="543">
                  <c:v>1304.61303445</c:v>
                </c:pt>
                <c:pt idx="544">
                  <c:v>1400.4254189</c:v>
                </c:pt>
                <c:pt idx="545">
                  <c:v>1421.8711092</c:v>
                </c:pt>
                <c:pt idx="546">
                  <c:v>1453.9549647</c:v>
                </c:pt>
                <c:pt idx="547">
                  <c:v>1417.9394172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'Daily income'!$P$2</c:f>
              <c:strCache>
                <c:ptCount val="1"/>
                <c:pt idx="0">
                  <c:v>Adsense</c:v>
                </c:pt>
              </c:strCache>
            </c:strRef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income'!$P$3:$P$550</c:f>
              <c:numCache>
                <c:formatCode>_([$€-2]\ * #,##0.00_);_([$€-2]\ * \(#,##0.00\);_([$€-2]\ * "-"??_);_(@_)</c:formatCode>
                <c:ptCount val="548"/>
                <c:pt idx="0">
                  <c:v>145.58</c:v>
                </c:pt>
                <c:pt idx="1">
                  <c:v>195.31</c:v>
                </c:pt>
                <c:pt idx="2">
                  <c:v>193.53</c:v>
                </c:pt>
                <c:pt idx="3">
                  <c:v>175.54</c:v>
                </c:pt>
                <c:pt idx="4">
                  <c:v>162.46</c:v>
                </c:pt>
                <c:pt idx="5">
                  <c:v>193.1</c:v>
                </c:pt>
                <c:pt idx="6">
                  <c:v>188.05</c:v>
                </c:pt>
                <c:pt idx="7">
                  <c:v>204.9</c:v>
                </c:pt>
                <c:pt idx="8">
                  <c:v>231.21</c:v>
                </c:pt>
                <c:pt idx="9">
                  <c:v>148.67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253.41</c:v>
                </c:pt>
                <c:pt idx="14">
                  <c:v>330.79</c:v>
                </c:pt>
                <c:pt idx="15">
                  <c:v>344.74</c:v>
                </c:pt>
                <c:pt idx="16">
                  <c:v>333.63</c:v>
                </c:pt>
                <c:pt idx="17">
                  <c:v>274.32</c:v>
                </c:pt>
                <c:pt idx="18">
                  <c:v>274.1</c:v>
                </c:pt>
                <c:pt idx="19">
                  <c:v>329.15</c:v>
                </c:pt>
                <c:pt idx="20">
                  <c:v>272.8</c:v>
                </c:pt>
                <c:pt idx="21">
                  <c:v>308.4</c:v>
                </c:pt>
                <c:pt idx="22">
                  <c:v>287.47</c:v>
                </c:pt>
                <c:pt idx="23">
                  <c:v>273.62</c:v>
                </c:pt>
                <c:pt idx="24">
                  <c:v>262.41</c:v>
                </c:pt>
                <c:pt idx="25">
                  <c:v>215.83</c:v>
                </c:pt>
                <c:pt idx="26">
                  <c:v>277.54</c:v>
                </c:pt>
                <c:pt idx="27">
                  <c:v>261.75</c:v>
                </c:pt>
                <c:pt idx="28">
                  <c:v>262.0</c:v>
                </c:pt>
                <c:pt idx="29">
                  <c:v>219.21</c:v>
                </c:pt>
                <c:pt idx="30">
                  <c:v>235.32</c:v>
                </c:pt>
                <c:pt idx="31">
                  <c:v>332.01</c:v>
                </c:pt>
                <c:pt idx="32">
                  <c:v>238.59</c:v>
                </c:pt>
                <c:pt idx="33">
                  <c:v>258.65</c:v>
                </c:pt>
                <c:pt idx="34">
                  <c:v>205.57</c:v>
                </c:pt>
                <c:pt idx="35">
                  <c:v>187.0</c:v>
                </c:pt>
                <c:pt idx="36">
                  <c:v>195.83</c:v>
                </c:pt>
                <c:pt idx="37">
                  <c:v>169.19</c:v>
                </c:pt>
                <c:pt idx="38">
                  <c:v>150.0</c:v>
                </c:pt>
                <c:pt idx="39">
                  <c:v>171.0</c:v>
                </c:pt>
                <c:pt idx="40">
                  <c:v>216.0</c:v>
                </c:pt>
                <c:pt idx="41">
                  <c:v>218.0</c:v>
                </c:pt>
                <c:pt idx="42">
                  <c:v>218.0</c:v>
                </c:pt>
                <c:pt idx="43">
                  <c:v>215.0</c:v>
                </c:pt>
                <c:pt idx="44">
                  <c:v>220.0</c:v>
                </c:pt>
                <c:pt idx="45">
                  <c:v>231.0</c:v>
                </c:pt>
                <c:pt idx="46">
                  <c:v>217.0</c:v>
                </c:pt>
                <c:pt idx="47">
                  <c:v>247.0</c:v>
                </c:pt>
                <c:pt idx="48">
                  <c:v>255.0</c:v>
                </c:pt>
                <c:pt idx="49">
                  <c:v>263.0</c:v>
                </c:pt>
                <c:pt idx="50">
                  <c:v>262.74</c:v>
                </c:pt>
                <c:pt idx="51">
                  <c:v>239.38</c:v>
                </c:pt>
                <c:pt idx="52">
                  <c:v>202.0</c:v>
                </c:pt>
                <c:pt idx="53">
                  <c:v>185.0</c:v>
                </c:pt>
                <c:pt idx="54">
                  <c:v>266.0</c:v>
                </c:pt>
                <c:pt idx="55">
                  <c:v>252.0</c:v>
                </c:pt>
                <c:pt idx="56">
                  <c:v>238.0</c:v>
                </c:pt>
                <c:pt idx="57">
                  <c:v>221.0</c:v>
                </c:pt>
                <c:pt idx="58">
                  <c:v>195.0</c:v>
                </c:pt>
                <c:pt idx="59">
                  <c:v>213.0</c:v>
                </c:pt>
                <c:pt idx="60">
                  <c:v>208.0</c:v>
                </c:pt>
                <c:pt idx="61">
                  <c:v>293.0</c:v>
                </c:pt>
                <c:pt idx="62">
                  <c:v>285.0</c:v>
                </c:pt>
                <c:pt idx="63">
                  <c:v>305.0</c:v>
                </c:pt>
                <c:pt idx="64">
                  <c:v>315.0</c:v>
                </c:pt>
                <c:pt idx="65">
                  <c:v>324.0</c:v>
                </c:pt>
                <c:pt idx="66">
                  <c:v>231.0</c:v>
                </c:pt>
                <c:pt idx="67">
                  <c:v>215.0</c:v>
                </c:pt>
                <c:pt idx="68">
                  <c:v>352.0</c:v>
                </c:pt>
                <c:pt idx="69">
                  <c:v>349.0</c:v>
                </c:pt>
                <c:pt idx="70">
                  <c:v>291.34</c:v>
                </c:pt>
                <c:pt idx="71">
                  <c:v>320.0</c:v>
                </c:pt>
                <c:pt idx="72">
                  <c:v>305.0</c:v>
                </c:pt>
                <c:pt idx="73">
                  <c:v>279.0</c:v>
                </c:pt>
                <c:pt idx="74">
                  <c:v>283.27</c:v>
                </c:pt>
                <c:pt idx="75">
                  <c:v>221.0</c:v>
                </c:pt>
                <c:pt idx="76">
                  <c:v>225.0</c:v>
                </c:pt>
                <c:pt idx="77">
                  <c:v>196.0</c:v>
                </c:pt>
                <c:pt idx="78">
                  <c:v>190.0</c:v>
                </c:pt>
                <c:pt idx="79">
                  <c:v>190.0</c:v>
                </c:pt>
                <c:pt idx="80">
                  <c:v>175.0</c:v>
                </c:pt>
                <c:pt idx="81">
                  <c:v>192.0</c:v>
                </c:pt>
                <c:pt idx="82">
                  <c:v>218.0</c:v>
                </c:pt>
                <c:pt idx="83">
                  <c:v>228.0</c:v>
                </c:pt>
                <c:pt idx="84">
                  <c:v>231.0</c:v>
                </c:pt>
                <c:pt idx="85">
                  <c:v>212.0</c:v>
                </c:pt>
                <c:pt idx="86">
                  <c:v>198.0</c:v>
                </c:pt>
                <c:pt idx="87">
                  <c:v>148.0</c:v>
                </c:pt>
                <c:pt idx="88">
                  <c:v>205.0</c:v>
                </c:pt>
                <c:pt idx="89">
                  <c:v>240.0</c:v>
                </c:pt>
                <c:pt idx="90">
                  <c:v>190.0</c:v>
                </c:pt>
                <c:pt idx="91">
                  <c:v>208.0</c:v>
                </c:pt>
                <c:pt idx="92">
                  <c:v>217.0</c:v>
                </c:pt>
                <c:pt idx="93">
                  <c:v>219.0</c:v>
                </c:pt>
                <c:pt idx="94">
                  <c:v>245.0</c:v>
                </c:pt>
                <c:pt idx="95">
                  <c:v>212.0</c:v>
                </c:pt>
                <c:pt idx="96">
                  <c:v>227.0</c:v>
                </c:pt>
                <c:pt idx="97">
                  <c:v>232.0</c:v>
                </c:pt>
                <c:pt idx="98">
                  <c:v>208.43</c:v>
                </c:pt>
                <c:pt idx="99">
                  <c:v>228.0</c:v>
                </c:pt>
                <c:pt idx="100">
                  <c:v>203.0</c:v>
                </c:pt>
                <c:pt idx="101">
                  <c:v>203.0</c:v>
                </c:pt>
                <c:pt idx="102">
                  <c:v>198.0</c:v>
                </c:pt>
                <c:pt idx="103">
                  <c:v>202.0</c:v>
                </c:pt>
                <c:pt idx="104">
                  <c:v>204.28</c:v>
                </c:pt>
                <c:pt idx="105">
                  <c:v>194.0</c:v>
                </c:pt>
                <c:pt idx="106">
                  <c:v>179.0</c:v>
                </c:pt>
                <c:pt idx="107">
                  <c:v>184.0</c:v>
                </c:pt>
                <c:pt idx="108">
                  <c:v>171.0</c:v>
                </c:pt>
                <c:pt idx="109">
                  <c:v>165.0</c:v>
                </c:pt>
                <c:pt idx="110">
                  <c:v>198.0</c:v>
                </c:pt>
                <c:pt idx="111">
                  <c:v>214.0</c:v>
                </c:pt>
                <c:pt idx="112">
                  <c:v>201.0</c:v>
                </c:pt>
                <c:pt idx="113">
                  <c:v>201.0</c:v>
                </c:pt>
                <c:pt idx="114">
                  <c:v>192.0</c:v>
                </c:pt>
                <c:pt idx="115">
                  <c:v>177.0</c:v>
                </c:pt>
                <c:pt idx="116">
                  <c:v>150.0</c:v>
                </c:pt>
                <c:pt idx="117">
                  <c:v>192.0</c:v>
                </c:pt>
                <c:pt idx="118">
                  <c:v>172.0</c:v>
                </c:pt>
                <c:pt idx="119">
                  <c:v>190.0</c:v>
                </c:pt>
                <c:pt idx="120">
                  <c:v>216.0</c:v>
                </c:pt>
                <c:pt idx="121">
                  <c:v>208.0</c:v>
                </c:pt>
                <c:pt idx="122">
                  <c:v>186.0</c:v>
                </c:pt>
                <c:pt idx="123">
                  <c:v>185.0</c:v>
                </c:pt>
                <c:pt idx="124">
                  <c:v>203.0</c:v>
                </c:pt>
                <c:pt idx="125">
                  <c:v>179.0</c:v>
                </c:pt>
                <c:pt idx="126">
                  <c:v>194.0</c:v>
                </c:pt>
                <c:pt idx="127">
                  <c:v>170.0</c:v>
                </c:pt>
                <c:pt idx="128">
                  <c:v>229.0</c:v>
                </c:pt>
                <c:pt idx="129">
                  <c:v>173.0</c:v>
                </c:pt>
                <c:pt idx="130">
                  <c:v>166.0</c:v>
                </c:pt>
                <c:pt idx="131">
                  <c:v>195.0</c:v>
                </c:pt>
                <c:pt idx="132">
                  <c:v>229.0</c:v>
                </c:pt>
                <c:pt idx="133">
                  <c:v>236.0</c:v>
                </c:pt>
                <c:pt idx="134">
                  <c:v>218.0</c:v>
                </c:pt>
                <c:pt idx="135">
                  <c:v>195.0</c:v>
                </c:pt>
                <c:pt idx="136">
                  <c:v>173.0</c:v>
                </c:pt>
                <c:pt idx="137">
                  <c:v>180.0</c:v>
                </c:pt>
                <c:pt idx="138">
                  <c:v>190.0</c:v>
                </c:pt>
                <c:pt idx="139">
                  <c:v>194.0</c:v>
                </c:pt>
                <c:pt idx="140">
                  <c:v>217.0</c:v>
                </c:pt>
                <c:pt idx="141">
                  <c:v>253.0</c:v>
                </c:pt>
                <c:pt idx="142">
                  <c:v>263.0</c:v>
                </c:pt>
                <c:pt idx="143">
                  <c:v>251.0</c:v>
                </c:pt>
                <c:pt idx="144">
                  <c:v>249.0</c:v>
                </c:pt>
                <c:pt idx="145">
                  <c:v>269.0</c:v>
                </c:pt>
                <c:pt idx="146">
                  <c:v>280.0</c:v>
                </c:pt>
                <c:pt idx="147">
                  <c:v>261.0</c:v>
                </c:pt>
                <c:pt idx="148">
                  <c:v>313.49</c:v>
                </c:pt>
                <c:pt idx="149">
                  <c:v>296.53</c:v>
                </c:pt>
                <c:pt idx="150">
                  <c:v>281.0</c:v>
                </c:pt>
                <c:pt idx="151">
                  <c:v>284.0</c:v>
                </c:pt>
                <c:pt idx="152">
                  <c:v>281.0</c:v>
                </c:pt>
                <c:pt idx="153">
                  <c:v>315.0</c:v>
                </c:pt>
                <c:pt idx="154">
                  <c:v>341.0</c:v>
                </c:pt>
                <c:pt idx="155">
                  <c:v>351.0</c:v>
                </c:pt>
                <c:pt idx="156">
                  <c:v>292.0</c:v>
                </c:pt>
                <c:pt idx="157">
                  <c:v>269.0</c:v>
                </c:pt>
                <c:pt idx="158">
                  <c:v>298.0</c:v>
                </c:pt>
                <c:pt idx="159">
                  <c:v>321.0</c:v>
                </c:pt>
                <c:pt idx="160">
                  <c:v>290.0</c:v>
                </c:pt>
                <c:pt idx="161">
                  <c:v>300.0</c:v>
                </c:pt>
                <c:pt idx="162">
                  <c:v>356.0</c:v>
                </c:pt>
                <c:pt idx="163">
                  <c:v>292.0</c:v>
                </c:pt>
                <c:pt idx="164">
                  <c:v>240.0</c:v>
                </c:pt>
                <c:pt idx="165">
                  <c:v>212.0</c:v>
                </c:pt>
                <c:pt idx="166">
                  <c:v>261.0</c:v>
                </c:pt>
                <c:pt idx="167">
                  <c:v>263.74</c:v>
                </c:pt>
                <c:pt idx="168">
                  <c:v>251.0</c:v>
                </c:pt>
                <c:pt idx="169">
                  <c:v>260.0</c:v>
                </c:pt>
                <c:pt idx="170">
                  <c:v>264.0</c:v>
                </c:pt>
                <c:pt idx="171">
                  <c:v>251.0</c:v>
                </c:pt>
                <c:pt idx="172">
                  <c:v>243.0</c:v>
                </c:pt>
                <c:pt idx="173">
                  <c:v>271.0</c:v>
                </c:pt>
                <c:pt idx="174">
                  <c:v>265.0</c:v>
                </c:pt>
                <c:pt idx="175">
                  <c:v>268.0</c:v>
                </c:pt>
                <c:pt idx="176">
                  <c:v>304.0</c:v>
                </c:pt>
                <c:pt idx="177">
                  <c:v>300.0</c:v>
                </c:pt>
                <c:pt idx="178">
                  <c:v>263.0</c:v>
                </c:pt>
                <c:pt idx="179">
                  <c:v>267.0</c:v>
                </c:pt>
                <c:pt idx="180">
                  <c:v>287.0</c:v>
                </c:pt>
                <c:pt idx="181">
                  <c:v>280.0</c:v>
                </c:pt>
                <c:pt idx="182">
                  <c:v>277.0</c:v>
                </c:pt>
                <c:pt idx="183">
                  <c:v>267.0</c:v>
                </c:pt>
                <c:pt idx="184">
                  <c:v>244.0</c:v>
                </c:pt>
                <c:pt idx="185">
                  <c:v>242.0</c:v>
                </c:pt>
                <c:pt idx="186">
                  <c:v>224.0</c:v>
                </c:pt>
                <c:pt idx="187">
                  <c:v>266.0</c:v>
                </c:pt>
                <c:pt idx="188">
                  <c:v>270.0</c:v>
                </c:pt>
                <c:pt idx="189">
                  <c:v>263.0</c:v>
                </c:pt>
                <c:pt idx="190">
                  <c:v>253.0</c:v>
                </c:pt>
                <c:pt idx="191">
                  <c:v>273.0</c:v>
                </c:pt>
                <c:pt idx="192">
                  <c:v>243.0</c:v>
                </c:pt>
                <c:pt idx="193">
                  <c:v>240.0</c:v>
                </c:pt>
                <c:pt idx="194">
                  <c:v>265.0</c:v>
                </c:pt>
                <c:pt idx="195">
                  <c:v>258.0</c:v>
                </c:pt>
                <c:pt idx="196">
                  <c:v>230.0</c:v>
                </c:pt>
                <c:pt idx="197">
                  <c:v>228.0</c:v>
                </c:pt>
                <c:pt idx="198">
                  <c:v>238.0</c:v>
                </c:pt>
                <c:pt idx="199">
                  <c:v>210.0</c:v>
                </c:pt>
                <c:pt idx="200">
                  <c:v>210.0</c:v>
                </c:pt>
                <c:pt idx="201">
                  <c:v>245.0</c:v>
                </c:pt>
                <c:pt idx="202">
                  <c:v>252.0</c:v>
                </c:pt>
                <c:pt idx="203">
                  <c:v>269.0</c:v>
                </c:pt>
                <c:pt idx="204">
                  <c:v>270.0</c:v>
                </c:pt>
                <c:pt idx="205">
                  <c:v>251.0</c:v>
                </c:pt>
                <c:pt idx="206">
                  <c:v>262.0</c:v>
                </c:pt>
                <c:pt idx="207">
                  <c:v>244.0</c:v>
                </c:pt>
                <c:pt idx="208">
                  <c:v>260.0</c:v>
                </c:pt>
                <c:pt idx="209">
                  <c:v>272.0</c:v>
                </c:pt>
                <c:pt idx="210">
                  <c:v>271.0</c:v>
                </c:pt>
                <c:pt idx="211">
                  <c:v>261.0</c:v>
                </c:pt>
                <c:pt idx="212">
                  <c:v>255.0</c:v>
                </c:pt>
                <c:pt idx="213">
                  <c:v>235.0</c:v>
                </c:pt>
                <c:pt idx="214">
                  <c:v>266.0</c:v>
                </c:pt>
                <c:pt idx="215">
                  <c:v>292.0</c:v>
                </c:pt>
                <c:pt idx="216">
                  <c:v>257.0</c:v>
                </c:pt>
                <c:pt idx="217">
                  <c:v>293.0</c:v>
                </c:pt>
                <c:pt idx="218">
                  <c:v>282.0</c:v>
                </c:pt>
                <c:pt idx="219">
                  <c:v>255.0</c:v>
                </c:pt>
                <c:pt idx="220">
                  <c:v>240.0</c:v>
                </c:pt>
                <c:pt idx="221">
                  <c:v>232.0</c:v>
                </c:pt>
                <c:pt idx="222">
                  <c:v>265.0</c:v>
                </c:pt>
                <c:pt idx="223">
                  <c:v>274.0</c:v>
                </c:pt>
                <c:pt idx="224">
                  <c:v>265.0</c:v>
                </c:pt>
                <c:pt idx="225">
                  <c:v>260.0</c:v>
                </c:pt>
                <c:pt idx="226">
                  <c:v>239.0</c:v>
                </c:pt>
                <c:pt idx="227">
                  <c:v>0.0</c:v>
                </c:pt>
                <c:pt idx="228">
                  <c:v>205.0</c:v>
                </c:pt>
                <c:pt idx="229">
                  <c:v>236.0</c:v>
                </c:pt>
                <c:pt idx="230">
                  <c:v>231.0</c:v>
                </c:pt>
                <c:pt idx="231">
                  <c:v>263.0</c:v>
                </c:pt>
                <c:pt idx="232">
                  <c:v>251.0</c:v>
                </c:pt>
                <c:pt idx="233">
                  <c:v>220.0</c:v>
                </c:pt>
                <c:pt idx="234">
                  <c:v>214.0</c:v>
                </c:pt>
                <c:pt idx="235">
                  <c:v>198.0</c:v>
                </c:pt>
                <c:pt idx="236">
                  <c:v>243.0</c:v>
                </c:pt>
                <c:pt idx="237">
                  <c:v>251.0</c:v>
                </c:pt>
                <c:pt idx="238">
                  <c:v>244.0</c:v>
                </c:pt>
                <c:pt idx="239">
                  <c:v>249.0</c:v>
                </c:pt>
                <c:pt idx="240">
                  <c:v>247.0</c:v>
                </c:pt>
                <c:pt idx="241">
                  <c:v>273.0</c:v>
                </c:pt>
                <c:pt idx="242">
                  <c:v>232.77</c:v>
                </c:pt>
                <c:pt idx="243">
                  <c:v>240.0</c:v>
                </c:pt>
                <c:pt idx="244">
                  <c:v>258.0</c:v>
                </c:pt>
                <c:pt idx="245">
                  <c:v>274.0</c:v>
                </c:pt>
                <c:pt idx="246">
                  <c:v>295.0</c:v>
                </c:pt>
                <c:pt idx="247">
                  <c:v>291.0</c:v>
                </c:pt>
                <c:pt idx="248">
                  <c:v>296.0</c:v>
                </c:pt>
                <c:pt idx="249">
                  <c:v>256.0</c:v>
                </c:pt>
                <c:pt idx="250">
                  <c:v>282.0</c:v>
                </c:pt>
                <c:pt idx="251">
                  <c:v>287.0</c:v>
                </c:pt>
                <c:pt idx="252">
                  <c:v>279.0</c:v>
                </c:pt>
                <c:pt idx="253">
                  <c:v>315.0</c:v>
                </c:pt>
                <c:pt idx="254">
                  <c:v>274.0</c:v>
                </c:pt>
                <c:pt idx="255">
                  <c:v>247.0</c:v>
                </c:pt>
                <c:pt idx="256">
                  <c:v>229.0</c:v>
                </c:pt>
                <c:pt idx="257">
                  <c:v>252.0</c:v>
                </c:pt>
                <c:pt idx="258">
                  <c:v>265.0</c:v>
                </c:pt>
                <c:pt idx="259">
                  <c:v>241.0</c:v>
                </c:pt>
                <c:pt idx="260">
                  <c:v>336.0</c:v>
                </c:pt>
                <c:pt idx="261">
                  <c:v>278.0</c:v>
                </c:pt>
                <c:pt idx="262">
                  <c:v>0.0</c:v>
                </c:pt>
                <c:pt idx="263">
                  <c:v>228.0</c:v>
                </c:pt>
                <c:pt idx="264">
                  <c:v>283.0</c:v>
                </c:pt>
                <c:pt idx="265">
                  <c:v>288.0</c:v>
                </c:pt>
                <c:pt idx="266">
                  <c:v>265.0</c:v>
                </c:pt>
                <c:pt idx="267">
                  <c:v>255.0</c:v>
                </c:pt>
                <c:pt idx="268">
                  <c:v>250.0</c:v>
                </c:pt>
                <c:pt idx="269">
                  <c:v>304.0</c:v>
                </c:pt>
                <c:pt idx="270">
                  <c:v>286.0</c:v>
                </c:pt>
                <c:pt idx="271">
                  <c:v>305.0</c:v>
                </c:pt>
                <c:pt idx="272">
                  <c:v>288.0</c:v>
                </c:pt>
                <c:pt idx="273">
                  <c:v>314.0</c:v>
                </c:pt>
                <c:pt idx="274">
                  <c:v>306.0</c:v>
                </c:pt>
                <c:pt idx="275">
                  <c:v>301.0</c:v>
                </c:pt>
                <c:pt idx="276">
                  <c:v>285.0</c:v>
                </c:pt>
                <c:pt idx="277">
                  <c:v>259.0</c:v>
                </c:pt>
                <c:pt idx="278">
                  <c:v>287.0</c:v>
                </c:pt>
                <c:pt idx="279">
                  <c:v>271.0</c:v>
                </c:pt>
                <c:pt idx="280">
                  <c:v>287.0</c:v>
                </c:pt>
                <c:pt idx="281">
                  <c:v>272.0</c:v>
                </c:pt>
                <c:pt idx="282">
                  <c:v>272.0</c:v>
                </c:pt>
                <c:pt idx="283">
                  <c:v>300.0</c:v>
                </c:pt>
                <c:pt idx="284">
                  <c:v>284.6</c:v>
                </c:pt>
                <c:pt idx="285">
                  <c:v>325.46</c:v>
                </c:pt>
                <c:pt idx="286">
                  <c:v>289.0</c:v>
                </c:pt>
                <c:pt idx="287">
                  <c:v>261.0</c:v>
                </c:pt>
                <c:pt idx="288">
                  <c:v>239.46</c:v>
                </c:pt>
                <c:pt idx="289">
                  <c:v>257.0</c:v>
                </c:pt>
                <c:pt idx="290">
                  <c:v>251.0</c:v>
                </c:pt>
                <c:pt idx="291">
                  <c:v>241.0</c:v>
                </c:pt>
                <c:pt idx="292">
                  <c:v>251.0</c:v>
                </c:pt>
                <c:pt idx="293">
                  <c:v>305.0</c:v>
                </c:pt>
                <c:pt idx="294">
                  <c:v>286.0</c:v>
                </c:pt>
                <c:pt idx="295">
                  <c:v>278.0</c:v>
                </c:pt>
                <c:pt idx="296">
                  <c:v>263.0</c:v>
                </c:pt>
                <c:pt idx="297">
                  <c:v>263.0</c:v>
                </c:pt>
                <c:pt idx="298">
                  <c:v>252.0</c:v>
                </c:pt>
                <c:pt idx="299">
                  <c:v>260.0</c:v>
                </c:pt>
                <c:pt idx="300">
                  <c:v>274.0</c:v>
                </c:pt>
                <c:pt idx="301">
                  <c:v>261.0</c:v>
                </c:pt>
                <c:pt idx="302">
                  <c:v>250.0</c:v>
                </c:pt>
                <c:pt idx="303">
                  <c:v>237.0</c:v>
                </c:pt>
                <c:pt idx="304">
                  <c:v>228.0</c:v>
                </c:pt>
                <c:pt idx="305">
                  <c:v>232.0</c:v>
                </c:pt>
                <c:pt idx="306">
                  <c:v>250.0</c:v>
                </c:pt>
                <c:pt idx="307">
                  <c:v>253.0</c:v>
                </c:pt>
                <c:pt idx="308">
                  <c:v>248.0</c:v>
                </c:pt>
                <c:pt idx="309">
                  <c:v>237.0</c:v>
                </c:pt>
                <c:pt idx="310">
                  <c:v>209.0</c:v>
                </c:pt>
                <c:pt idx="311">
                  <c:v>214.0</c:v>
                </c:pt>
                <c:pt idx="312">
                  <c:v>217.0</c:v>
                </c:pt>
                <c:pt idx="313">
                  <c:v>239.0</c:v>
                </c:pt>
                <c:pt idx="314">
                  <c:v>222.0</c:v>
                </c:pt>
                <c:pt idx="315">
                  <c:v>219.0</c:v>
                </c:pt>
                <c:pt idx="316">
                  <c:v>230.0</c:v>
                </c:pt>
                <c:pt idx="317">
                  <c:v>230.0</c:v>
                </c:pt>
                <c:pt idx="318">
                  <c:v>207.0</c:v>
                </c:pt>
                <c:pt idx="319">
                  <c:v>215.0</c:v>
                </c:pt>
                <c:pt idx="320">
                  <c:v>243.0</c:v>
                </c:pt>
                <c:pt idx="321">
                  <c:v>245.0</c:v>
                </c:pt>
                <c:pt idx="322">
                  <c:v>251.0</c:v>
                </c:pt>
                <c:pt idx="323">
                  <c:v>261.0</c:v>
                </c:pt>
                <c:pt idx="324">
                  <c:v>282.0</c:v>
                </c:pt>
                <c:pt idx="325">
                  <c:v>225.0</c:v>
                </c:pt>
                <c:pt idx="326">
                  <c:v>224.0</c:v>
                </c:pt>
                <c:pt idx="327">
                  <c:v>267.0</c:v>
                </c:pt>
                <c:pt idx="328">
                  <c:v>244.0</c:v>
                </c:pt>
                <c:pt idx="329">
                  <c:v>247.0</c:v>
                </c:pt>
                <c:pt idx="330">
                  <c:v>267.0</c:v>
                </c:pt>
                <c:pt idx="331">
                  <c:v>221.0</c:v>
                </c:pt>
                <c:pt idx="332">
                  <c:v>223.0</c:v>
                </c:pt>
                <c:pt idx="333">
                  <c:v>215.0</c:v>
                </c:pt>
                <c:pt idx="334">
                  <c:v>226.0</c:v>
                </c:pt>
                <c:pt idx="335">
                  <c:v>276.86</c:v>
                </c:pt>
                <c:pt idx="336">
                  <c:v>281.0</c:v>
                </c:pt>
                <c:pt idx="337">
                  <c:v>298.0</c:v>
                </c:pt>
                <c:pt idx="338">
                  <c:v>272.0</c:v>
                </c:pt>
                <c:pt idx="339">
                  <c:v>246.0</c:v>
                </c:pt>
                <c:pt idx="340">
                  <c:v>234.0</c:v>
                </c:pt>
                <c:pt idx="341">
                  <c:v>267.0</c:v>
                </c:pt>
                <c:pt idx="342">
                  <c:v>281.0</c:v>
                </c:pt>
                <c:pt idx="343">
                  <c:v>284.0</c:v>
                </c:pt>
                <c:pt idx="344">
                  <c:v>260.0</c:v>
                </c:pt>
                <c:pt idx="345">
                  <c:v>258.0</c:v>
                </c:pt>
                <c:pt idx="346">
                  <c:v>283.0</c:v>
                </c:pt>
                <c:pt idx="347">
                  <c:v>258.0</c:v>
                </c:pt>
                <c:pt idx="348">
                  <c:v>286.0</c:v>
                </c:pt>
                <c:pt idx="349">
                  <c:v>275.0</c:v>
                </c:pt>
                <c:pt idx="350">
                  <c:v>296.0</c:v>
                </c:pt>
                <c:pt idx="351">
                  <c:v>281.0</c:v>
                </c:pt>
                <c:pt idx="352">
                  <c:v>275.0</c:v>
                </c:pt>
                <c:pt idx="353">
                  <c:v>255.0</c:v>
                </c:pt>
                <c:pt idx="354">
                  <c:v>261.0</c:v>
                </c:pt>
                <c:pt idx="355">
                  <c:v>293.0</c:v>
                </c:pt>
                <c:pt idx="356">
                  <c:v>273.0</c:v>
                </c:pt>
                <c:pt idx="357">
                  <c:v>296.0</c:v>
                </c:pt>
                <c:pt idx="358">
                  <c:v>313.0</c:v>
                </c:pt>
                <c:pt idx="359">
                  <c:v>298.0</c:v>
                </c:pt>
                <c:pt idx="360">
                  <c:v>275.0</c:v>
                </c:pt>
                <c:pt idx="361">
                  <c:v>301.0</c:v>
                </c:pt>
                <c:pt idx="362">
                  <c:v>303.0</c:v>
                </c:pt>
                <c:pt idx="363">
                  <c:v>299.0</c:v>
                </c:pt>
                <c:pt idx="364">
                  <c:v>326.0</c:v>
                </c:pt>
                <c:pt idx="365">
                  <c:v>347.0</c:v>
                </c:pt>
                <c:pt idx="366">
                  <c:v>305.0</c:v>
                </c:pt>
                <c:pt idx="367">
                  <c:v>293.0</c:v>
                </c:pt>
                <c:pt idx="368">
                  <c:v>276.0</c:v>
                </c:pt>
                <c:pt idx="369">
                  <c:v>309.0</c:v>
                </c:pt>
                <c:pt idx="370">
                  <c:v>349.0</c:v>
                </c:pt>
                <c:pt idx="371">
                  <c:v>336.0</c:v>
                </c:pt>
                <c:pt idx="372">
                  <c:v>325.0</c:v>
                </c:pt>
                <c:pt idx="373">
                  <c:v>329.0</c:v>
                </c:pt>
                <c:pt idx="374">
                  <c:v>297.0</c:v>
                </c:pt>
                <c:pt idx="375">
                  <c:v>280.0</c:v>
                </c:pt>
                <c:pt idx="376">
                  <c:v>305.0</c:v>
                </c:pt>
                <c:pt idx="377">
                  <c:v>348.0</c:v>
                </c:pt>
                <c:pt idx="378">
                  <c:v>318.0</c:v>
                </c:pt>
                <c:pt idx="379">
                  <c:v>255.36</c:v>
                </c:pt>
                <c:pt idx="380">
                  <c:v>235.0</c:v>
                </c:pt>
                <c:pt idx="381">
                  <c:v>210.0</c:v>
                </c:pt>
                <c:pt idx="382">
                  <c:v>201.0</c:v>
                </c:pt>
                <c:pt idx="383">
                  <c:v>237.0</c:v>
                </c:pt>
                <c:pt idx="384">
                  <c:v>259.0</c:v>
                </c:pt>
                <c:pt idx="385">
                  <c:v>267.0</c:v>
                </c:pt>
                <c:pt idx="386">
                  <c:v>273.0</c:v>
                </c:pt>
                <c:pt idx="387">
                  <c:v>278.0</c:v>
                </c:pt>
                <c:pt idx="388">
                  <c:v>287.0</c:v>
                </c:pt>
                <c:pt idx="389">
                  <c:v>264.0</c:v>
                </c:pt>
                <c:pt idx="390">
                  <c:v>287.0</c:v>
                </c:pt>
                <c:pt idx="391">
                  <c:v>328.0</c:v>
                </c:pt>
                <c:pt idx="392">
                  <c:v>333.0</c:v>
                </c:pt>
                <c:pt idx="393">
                  <c:v>304.0</c:v>
                </c:pt>
                <c:pt idx="394">
                  <c:v>321.0</c:v>
                </c:pt>
                <c:pt idx="395">
                  <c:v>270.0</c:v>
                </c:pt>
                <c:pt idx="396">
                  <c:v>266.0</c:v>
                </c:pt>
                <c:pt idx="397">
                  <c:v>295.0</c:v>
                </c:pt>
                <c:pt idx="398">
                  <c:v>297.0</c:v>
                </c:pt>
                <c:pt idx="399">
                  <c:v>320.0</c:v>
                </c:pt>
                <c:pt idx="400">
                  <c:v>299.0</c:v>
                </c:pt>
                <c:pt idx="401">
                  <c:v>332.0</c:v>
                </c:pt>
                <c:pt idx="402">
                  <c:v>339.0</c:v>
                </c:pt>
                <c:pt idx="403">
                  <c:v>309.0</c:v>
                </c:pt>
                <c:pt idx="404">
                  <c:v>347.0</c:v>
                </c:pt>
                <c:pt idx="405">
                  <c:v>345.0</c:v>
                </c:pt>
                <c:pt idx="406">
                  <c:v>343.0</c:v>
                </c:pt>
                <c:pt idx="407">
                  <c:v>354.0</c:v>
                </c:pt>
                <c:pt idx="408">
                  <c:v>337.0</c:v>
                </c:pt>
                <c:pt idx="409">
                  <c:v>291.0</c:v>
                </c:pt>
                <c:pt idx="410">
                  <c:v>274.0</c:v>
                </c:pt>
                <c:pt idx="411">
                  <c:v>312.0</c:v>
                </c:pt>
                <c:pt idx="412">
                  <c:v>327.0</c:v>
                </c:pt>
                <c:pt idx="413">
                  <c:v>323.0</c:v>
                </c:pt>
                <c:pt idx="414">
                  <c:v>315.0</c:v>
                </c:pt>
                <c:pt idx="415">
                  <c:v>313.0</c:v>
                </c:pt>
                <c:pt idx="416">
                  <c:v>308.0</c:v>
                </c:pt>
                <c:pt idx="417">
                  <c:v>277.0</c:v>
                </c:pt>
                <c:pt idx="418">
                  <c:v>323.0</c:v>
                </c:pt>
                <c:pt idx="419">
                  <c:v>328.0</c:v>
                </c:pt>
                <c:pt idx="420">
                  <c:v>347.0</c:v>
                </c:pt>
                <c:pt idx="421">
                  <c:v>359.0</c:v>
                </c:pt>
                <c:pt idx="422">
                  <c:v>413.0</c:v>
                </c:pt>
                <c:pt idx="423">
                  <c:v>366.0</c:v>
                </c:pt>
                <c:pt idx="424">
                  <c:v>310.0</c:v>
                </c:pt>
                <c:pt idx="425">
                  <c:v>330.0</c:v>
                </c:pt>
                <c:pt idx="426">
                  <c:v>385.0</c:v>
                </c:pt>
                <c:pt idx="427">
                  <c:v>378.0</c:v>
                </c:pt>
                <c:pt idx="428">
                  <c:v>359.0</c:v>
                </c:pt>
                <c:pt idx="429">
                  <c:v>418.0</c:v>
                </c:pt>
                <c:pt idx="430">
                  <c:v>427.0</c:v>
                </c:pt>
                <c:pt idx="431">
                  <c:v>458.0</c:v>
                </c:pt>
                <c:pt idx="432">
                  <c:v>453.0</c:v>
                </c:pt>
                <c:pt idx="433">
                  <c:v>450.0</c:v>
                </c:pt>
                <c:pt idx="434">
                  <c:v>465.0</c:v>
                </c:pt>
                <c:pt idx="435">
                  <c:v>467.0</c:v>
                </c:pt>
                <c:pt idx="436">
                  <c:v>548.0</c:v>
                </c:pt>
                <c:pt idx="437">
                  <c:v>506.0</c:v>
                </c:pt>
                <c:pt idx="438">
                  <c:v>447.0</c:v>
                </c:pt>
                <c:pt idx="439">
                  <c:v>505.0</c:v>
                </c:pt>
                <c:pt idx="440">
                  <c:v>465.0</c:v>
                </c:pt>
                <c:pt idx="441">
                  <c:v>475.0</c:v>
                </c:pt>
                <c:pt idx="442">
                  <c:v>434.0</c:v>
                </c:pt>
                <c:pt idx="443">
                  <c:v>447.0</c:v>
                </c:pt>
                <c:pt idx="444">
                  <c:v>414.0</c:v>
                </c:pt>
                <c:pt idx="445">
                  <c:v>412.0</c:v>
                </c:pt>
                <c:pt idx="446">
                  <c:v>433.0</c:v>
                </c:pt>
                <c:pt idx="447">
                  <c:v>472.0</c:v>
                </c:pt>
                <c:pt idx="448">
                  <c:v>462.0</c:v>
                </c:pt>
                <c:pt idx="449">
                  <c:v>437.0</c:v>
                </c:pt>
                <c:pt idx="450">
                  <c:v>483.0</c:v>
                </c:pt>
                <c:pt idx="451">
                  <c:v>424.0</c:v>
                </c:pt>
                <c:pt idx="452">
                  <c:v>431.0</c:v>
                </c:pt>
                <c:pt idx="453">
                  <c:v>543.0</c:v>
                </c:pt>
                <c:pt idx="454">
                  <c:v>652.0</c:v>
                </c:pt>
                <c:pt idx="455">
                  <c:v>640.0</c:v>
                </c:pt>
                <c:pt idx="456">
                  <c:v>597.0</c:v>
                </c:pt>
                <c:pt idx="457">
                  <c:v>611.0</c:v>
                </c:pt>
                <c:pt idx="458">
                  <c:v>580.0</c:v>
                </c:pt>
                <c:pt idx="459">
                  <c:v>502.0</c:v>
                </c:pt>
                <c:pt idx="460">
                  <c:v>513.0</c:v>
                </c:pt>
                <c:pt idx="461">
                  <c:v>535.0</c:v>
                </c:pt>
                <c:pt idx="462">
                  <c:v>558.0</c:v>
                </c:pt>
                <c:pt idx="463">
                  <c:v>518.0</c:v>
                </c:pt>
                <c:pt idx="464">
                  <c:v>495.0</c:v>
                </c:pt>
                <c:pt idx="465">
                  <c:v>482.0</c:v>
                </c:pt>
                <c:pt idx="466">
                  <c:v>466.0</c:v>
                </c:pt>
                <c:pt idx="467">
                  <c:v>487.26</c:v>
                </c:pt>
                <c:pt idx="468">
                  <c:v>470.0</c:v>
                </c:pt>
                <c:pt idx="469">
                  <c:v>507.0</c:v>
                </c:pt>
                <c:pt idx="470">
                  <c:v>483.0</c:v>
                </c:pt>
                <c:pt idx="471">
                  <c:v>350.0</c:v>
                </c:pt>
                <c:pt idx="472">
                  <c:v>367.0</c:v>
                </c:pt>
                <c:pt idx="473">
                  <c:v>319.0</c:v>
                </c:pt>
                <c:pt idx="474">
                  <c:v>332.0</c:v>
                </c:pt>
                <c:pt idx="475">
                  <c:v>265.0</c:v>
                </c:pt>
                <c:pt idx="476">
                  <c:v>261.0</c:v>
                </c:pt>
                <c:pt idx="477">
                  <c:v>380.0</c:v>
                </c:pt>
                <c:pt idx="478">
                  <c:v>347.0</c:v>
                </c:pt>
                <c:pt idx="479">
                  <c:v>330.0</c:v>
                </c:pt>
                <c:pt idx="480">
                  <c:v>321.0</c:v>
                </c:pt>
                <c:pt idx="481">
                  <c:v>374.0</c:v>
                </c:pt>
                <c:pt idx="482">
                  <c:v>366.0</c:v>
                </c:pt>
                <c:pt idx="483">
                  <c:v>320.0</c:v>
                </c:pt>
                <c:pt idx="484">
                  <c:v>366.0</c:v>
                </c:pt>
                <c:pt idx="485">
                  <c:v>346.0</c:v>
                </c:pt>
                <c:pt idx="486">
                  <c:v>351.0</c:v>
                </c:pt>
                <c:pt idx="487">
                  <c:v>355.0</c:v>
                </c:pt>
                <c:pt idx="488">
                  <c:v>361.0</c:v>
                </c:pt>
                <c:pt idx="489">
                  <c:v>380.0</c:v>
                </c:pt>
                <c:pt idx="490">
                  <c:v>369.0</c:v>
                </c:pt>
                <c:pt idx="491">
                  <c:v>385.0</c:v>
                </c:pt>
                <c:pt idx="492">
                  <c:v>359.0</c:v>
                </c:pt>
                <c:pt idx="493">
                  <c:v>338.0</c:v>
                </c:pt>
                <c:pt idx="494">
                  <c:v>320.0</c:v>
                </c:pt>
                <c:pt idx="495">
                  <c:v>328.0</c:v>
                </c:pt>
                <c:pt idx="496">
                  <c:v>321.0</c:v>
                </c:pt>
                <c:pt idx="497">
                  <c:v>347.0</c:v>
                </c:pt>
                <c:pt idx="498">
                  <c:v>384.0</c:v>
                </c:pt>
                <c:pt idx="499">
                  <c:v>378.0</c:v>
                </c:pt>
                <c:pt idx="500">
                  <c:v>340.0</c:v>
                </c:pt>
                <c:pt idx="501">
                  <c:v>339.0</c:v>
                </c:pt>
                <c:pt idx="502">
                  <c:v>342.0</c:v>
                </c:pt>
                <c:pt idx="503">
                  <c:v>330.0</c:v>
                </c:pt>
                <c:pt idx="504">
                  <c:v>359.0</c:v>
                </c:pt>
                <c:pt idx="505">
                  <c:v>378.0</c:v>
                </c:pt>
                <c:pt idx="506">
                  <c:v>338.0</c:v>
                </c:pt>
                <c:pt idx="507">
                  <c:v>358.0</c:v>
                </c:pt>
                <c:pt idx="508">
                  <c:v>359.0</c:v>
                </c:pt>
                <c:pt idx="509">
                  <c:v>351.0</c:v>
                </c:pt>
                <c:pt idx="510">
                  <c:v>440.0</c:v>
                </c:pt>
                <c:pt idx="511">
                  <c:v>427.0</c:v>
                </c:pt>
                <c:pt idx="512">
                  <c:v>471.0</c:v>
                </c:pt>
                <c:pt idx="513">
                  <c:v>455.0</c:v>
                </c:pt>
                <c:pt idx="514">
                  <c:v>454.0</c:v>
                </c:pt>
                <c:pt idx="515">
                  <c:v>384.16</c:v>
                </c:pt>
                <c:pt idx="516">
                  <c:v>444.0</c:v>
                </c:pt>
                <c:pt idx="517">
                  <c:v>382.0</c:v>
                </c:pt>
                <c:pt idx="518">
                  <c:v>416.0</c:v>
                </c:pt>
                <c:pt idx="519">
                  <c:v>415.0</c:v>
                </c:pt>
                <c:pt idx="520">
                  <c:v>405.0</c:v>
                </c:pt>
                <c:pt idx="521">
                  <c:v>404.0</c:v>
                </c:pt>
                <c:pt idx="522">
                  <c:v>369.0</c:v>
                </c:pt>
                <c:pt idx="523">
                  <c:v>391.0</c:v>
                </c:pt>
                <c:pt idx="524">
                  <c:v>435.0</c:v>
                </c:pt>
                <c:pt idx="525">
                  <c:v>379.0</c:v>
                </c:pt>
                <c:pt idx="526">
                  <c:v>407.0</c:v>
                </c:pt>
                <c:pt idx="527">
                  <c:v>316.0</c:v>
                </c:pt>
                <c:pt idx="528">
                  <c:v>367.0</c:v>
                </c:pt>
                <c:pt idx="529">
                  <c:v>409.0</c:v>
                </c:pt>
                <c:pt idx="530">
                  <c:v>436.59</c:v>
                </c:pt>
                <c:pt idx="531">
                  <c:v>375.0</c:v>
                </c:pt>
                <c:pt idx="532">
                  <c:v>361.0</c:v>
                </c:pt>
                <c:pt idx="533">
                  <c:v>395.0</c:v>
                </c:pt>
                <c:pt idx="534">
                  <c:v>395.0</c:v>
                </c:pt>
                <c:pt idx="535">
                  <c:v>388.0</c:v>
                </c:pt>
                <c:pt idx="536">
                  <c:v>388.0</c:v>
                </c:pt>
                <c:pt idx="537">
                  <c:v>397.0</c:v>
                </c:pt>
                <c:pt idx="538">
                  <c:v>392.0</c:v>
                </c:pt>
                <c:pt idx="539">
                  <c:v>398.0</c:v>
                </c:pt>
                <c:pt idx="540">
                  <c:v>376.0</c:v>
                </c:pt>
                <c:pt idx="541">
                  <c:v>439.04</c:v>
                </c:pt>
                <c:pt idx="542">
                  <c:v>357.0</c:v>
                </c:pt>
                <c:pt idx="543">
                  <c:v>384.0</c:v>
                </c:pt>
                <c:pt idx="544">
                  <c:v>414.0</c:v>
                </c:pt>
                <c:pt idx="545">
                  <c:v>408.0</c:v>
                </c:pt>
                <c:pt idx="546">
                  <c:v>408.0</c:v>
                </c:pt>
                <c:pt idx="547">
                  <c:v>446.0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'Daily income'!$Q$2</c:f>
              <c:strCache>
                <c:ptCount val="1"/>
                <c:pt idx="0">
                  <c:v>OpenX</c:v>
                </c:pt>
              </c:strCache>
            </c:strRef>
          </c:tx>
          <c:spPr>
            <a:ln w="47625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income'!$Q$3:$Q$550</c:f>
              <c:numCache>
                <c:formatCode>_([$€-2]\ * #,##0.00_);_([$€-2]\ * \(#,##0.00\);_([$€-2]\ * "-"??_);_(@_)</c:formatCode>
                <c:ptCount val="548"/>
                <c:pt idx="0">
                  <c:v>25.898763426</c:v>
                </c:pt>
                <c:pt idx="1">
                  <c:v>17.2778450232</c:v>
                </c:pt>
                <c:pt idx="2">
                  <c:v>12.0451838969</c:v>
                </c:pt>
                <c:pt idx="3">
                  <c:v>13.8235892767</c:v>
                </c:pt>
                <c:pt idx="4">
                  <c:v>12.5993495493</c:v>
                </c:pt>
                <c:pt idx="5">
                  <c:v>12.6273715677</c:v>
                </c:pt>
                <c:pt idx="6">
                  <c:v>14.3256136778</c:v>
                </c:pt>
                <c:pt idx="7">
                  <c:v>19.541214</c:v>
                </c:pt>
                <c:pt idx="8">
                  <c:v>18.021498</c:v>
                </c:pt>
                <c:pt idx="9">
                  <c:v>14.63202</c:v>
                </c:pt>
                <c:pt idx="10">
                  <c:v>9.37872</c:v>
                </c:pt>
                <c:pt idx="11">
                  <c:v>10.189234</c:v>
                </c:pt>
                <c:pt idx="12">
                  <c:v>11.160197</c:v>
                </c:pt>
                <c:pt idx="13">
                  <c:v>29.24644</c:v>
                </c:pt>
                <c:pt idx="14">
                  <c:v>28.906722</c:v>
                </c:pt>
                <c:pt idx="15">
                  <c:v>28.29959</c:v>
                </c:pt>
                <c:pt idx="16">
                  <c:v>30.24835</c:v>
                </c:pt>
                <c:pt idx="17">
                  <c:v>19.485144</c:v>
                </c:pt>
                <c:pt idx="18">
                  <c:v>17.337579</c:v>
                </c:pt>
                <c:pt idx="19">
                  <c:v>29.312283</c:v>
                </c:pt>
                <c:pt idx="20">
                  <c:v>206.05122</c:v>
                </c:pt>
                <c:pt idx="21">
                  <c:v>221.0011509</c:v>
                </c:pt>
                <c:pt idx="22">
                  <c:v>222.9691392</c:v>
                </c:pt>
                <c:pt idx="23">
                  <c:v>229.4606226</c:v>
                </c:pt>
                <c:pt idx="24">
                  <c:v>230.274255</c:v>
                </c:pt>
                <c:pt idx="25">
                  <c:v>200.1428184</c:v>
                </c:pt>
                <c:pt idx="26">
                  <c:v>210.9533076</c:v>
                </c:pt>
                <c:pt idx="27">
                  <c:v>235.241739</c:v>
                </c:pt>
                <c:pt idx="28">
                  <c:v>291.6731592</c:v>
                </c:pt>
                <c:pt idx="29">
                  <c:v>286.8330366</c:v>
                </c:pt>
                <c:pt idx="30">
                  <c:v>301.4582136</c:v>
                </c:pt>
                <c:pt idx="31">
                  <c:v>350.3852016</c:v>
                </c:pt>
                <c:pt idx="32">
                  <c:v>308.2546368</c:v>
                </c:pt>
                <c:pt idx="33">
                  <c:v>253.5547968</c:v>
                </c:pt>
                <c:pt idx="34">
                  <c:v>276.2904</c:v>
                </c:pt>
                <c:pt idx="35">
                  <c:v>250.800015</c:v>
                </c:pt>
                <c:pt idx="36">
                  <c:v>265.785</c:v>
                </c:pt>
                <c:pt idx="37">
                  <c:v>308.718216</c:v>
                </c:pt>
                <c:pt idx="38">
                  <c:v>289.61385</c:v>
                </c:pt>
                <c:pt idx="39">
                  <c:v>243.101253</c:v>
                </c:pt>
                <c:pt idx="40">
                  <c:v>289.5297</c:v>
                </c:pt>
                <c:pt idx="41">
                  <c:v>303.5412828</c:v>
                </c:pt>
                <c:pt idx="42">
                  <c:v>310.1414169</c:v>
                </c:pt>
                <c:pt idx="43">
                  <c:v>301.5685664</c:v>
                </c:pt>
                <c:pt idx="44">
                  <c:v>319.109273</c:v>
                </c:pt>
                <c:pt idx="45">
                  <c:v>253.0019778</c:v>
                </c:pt>
                <c:pt idx="46">
                  <c:v>202.6499958</c:v>
                </c:pt>
                <c:pt idx="47">
                  <c:v>221.5964142</c:v>
                </c:pt>
                <c:pt idx="48">
                  <c:v>270.2052124</c:v>
                </c:pt>
                <c:pt idx="49">
                  <c:v>231.4127704</c:v>
                </c:pt>
                <c:pt idx="50">
                  <c:v>254.96562</c:v>
                </c:pt>
                <c:pt idx="51">
                  <c:v>248.11787</c:v>
                </c:pt>
                <c:pt idx="52">
                  <c:v>224.5825719</c:v>
                </c:pt>
                <c:pt idx="53">
                  <c:v>186.29688</c:v>
                </c:pt>
                <c:pt idx="54">
                  <c:v>223.0506642</c:v>
                </c:pt>
                <c:pt idx="55">
                  <c:v>274.713894</c:v>
                </c:pt>
                <c:pt idx="56">
                  <c:v>291.37752</c:v>
                </c:pt>
                <c:pt idx="57">
                  <c:v>275.7435582</c:v>
                </c:pt>
                <c:pt idx="58">
                  <c:v>366.109942</c:v>
                </c:pt>
                <c:pt idx="59">
                  <c:v>335.77272</c:v>
                </c:pt>
                <c:pt idx="60">
                  <c:v>280.5247514</c:v>
                </c:pt>
                <c:pt idx="61">
                  <c:v>237.8347458</c:v>
                </c:pt>
                <c:pt idx="62">
                  <c:v>186.7243372</c:v>
                </c:pt>
                <c:pt idx="63">
                  <c:v>229.5975834</c:v>
                </c:pt>
                <c:pt idx="64">
                  <c:v>242.894183</c:v>
                </c:pt>
                <c:pt idx="65">
                  <c:v>233.08362</c:v>
                </c:pt>
                <c:pt idx="66">
                  <c:v>220.5730651</c:v>
                </c:pt>
                <c:pt idx="67">
                  <c:v>197.1062418</c:v>
                </c:pt>
                <c:pt idx="68">
                  <c:v>249.9453</c:v>
                </c:pt>
                <c:pt idx="69">
                  <c:v>258.1718446</c:v>
                </c:pt>
                <c:pt idx="70">
                  <c:v>280.6510564</c:v>
                </c:pt>
                <c:pt idx="71">
                  <c:v>323.28722</c:v>
                </c:pt>
                <c:pt idx="72">
                  <c:v>355.8112863</c:v>
                </c:pt>
                <c:pt idx="73">
                  <c:v>309.1825554</c:v>
                </c:pt>
                <c:pt idx="74">
                  <c:v>282.8998224</c:v>
                </c:pt>
                <c:pt idx="75">
                  <c:v>309.3671052</c:v>
                </c:pt>
                <c:pt idx="76">
                  <c:v>284.5567945</c:v>
                </c:pt>
                <c:pt idx="77">
                  <c:v>290.724399</c:v>
                </c:pt>
                <c:pt idx="78">
                  <c:v>284.674326</c:v>
                </c:pt>
                <c:pt idx="79">
                  <c:v>286.03359</c:v>
                </c:pt>
                <c:pt idx="80">
                  <c:v>247.0293776</c:v>
                </c:pt>
                <c:pt idx="81">
                  <c:v>245.275992</c:v>
                </c:pt>
                <c:pt idx="82">
                  <c:v>291.342024</c:v>
                </c:pt>
                <c:pt idx="83">
                  <c:v>278.5495941</c:v>
                </c:pt>
                <c:pt idx="84">
                  <c:v>288.9728736</c:v>
                </c:pt>
                <c:pt idx="85">
                  <c:v>301.3608658</c:v>
                </c:pt>
                <c:pt idx="86">
                  <c:v>290.0841036</c:v>
                </c:pt>
                <c:pt idx="87">
                  <c:v>286.410525</c:v>
                </c:pt>
                <c:pt idx="88">
                  <c:v>263.828332</c:v>
                </c:pt>
                <c:pt idx="89">
                  <c:v>253.7402583</c:v>
                </c:pt>
                <c:pt idx="90">
                  <c:v>248.0144832</c:v>
                </c:pt>
                <c:pt idx="91">
                  <c:v>198.9003825</c:v>
                </c:pt>
                <c:pt idx="92">
                  <c:v>261.71026</c:v>
                </c:pt>
                <c:pt idx="93">
                  <c:v>284.498214</c:v>
                </c:pt>
                <c:pt idx="94">
                  <c:v>335.526926</c:v>
                </c:pt>
                <c:pt idx="95">
                  <c:v>357.2596216</c:v>
                </c:pt>
                <c:pt idx="96">
                  <c:v>318.2745464</c:v>
                </c:pt>
                <c:pt idx="97">
                  <c:v>338.0107588</c:v>
                </c:pt>
                <c:pt idx="98">
                  <c:v>354.748</c:v>
                </c:pt>
                <c:pt idx="99">
                  <c:v>334.050289</c:v>
                </c:pt>
                <c:pt idx="100">
                  <c:v>321.8496498</c:v>
                </c:pt>
                <c:pt idx="101">
                  <c:v>297.2001984</c:v>
                </c:pt>
                <c:pt idx="102">
                  <c:v>271.0657998</c:v>
                </c:pt>
                <c:pt idx="103">
                  <c:v>415.9952078</c:v>
                </c:pt>
                <c:pt idx="104">
                  <c:v>314.562811</c:v>
                </c:pt>
                <c:pt idx="105">
                  <c:v>254.806545</c:v>
                </c:pt>
                <c:pt idx="106">
                  <c:v>132.9062789</c:v>
                </c:pt>
                <c:pt idx="107">
                  <c:v>112.1646768</c:v>
                </c:pt>
                <c:pt idx="108">
                  <c:v>118.3425705</c:v>
                </c:pt>
                <c:pt idx="109">
                  <c:v>100.55517</c:v>
                </c:pt>
                <c:pt idx="110">
                  <c:v>118.066932</c:v>
                </c:pt>
                <c:pt idx="111">
                  <c:v>140.0484484</c:v>
                </c:pt>
                <c:pt idx="112">
                  <c:v>140.0061852</c:v>
                </c:pt>
                <c:pt idx="113">
                  <c:v>115.5681488</c:v>
                </c:pt>
                <c:pt idx="114">
                  <c:v>109.1725899</c:v>
                </c:pt>
                <c:pt idx="115">
                  <c:v>117.2736468</c:v>
                </c:pt>
                <c:pt idx="116">
                  <c:v>102.409951</c:v>
                </c:pt>
                <c:pt idx="117">
                  <c:v>119.10679</c:v>
                </c:pt>
                <c:pt idx="118">
                  <c:v>122.2915621</c:v>
                </c:pt>
                <c:pt idx="119">
                  <c:v>117.1395615</c:v>
                </c:pt>
                <c:pt idx="120">
                  <c:v>118.585848</c:v>
                </c:pt>
                <c:pt idx="121">
                  <c:v>138.675875</c:v>
                </c:pt>
                <c:pt idx="122">
                  <c:v>129.2364192</c:v>
                </c:pt>
                <c:pt idx="123">
                  <c:v>123.2914503</c:v>
                </c:pt>
                <c:pt idx="124">
                  <c:v>133.035693</c:v>
                </c:pt>
                <c:pt idx="125">
                  <c:v>126.0467244</c:v>
                </c:pt>
                <c:pt idx="126">
                  <c:v>151.3695348</c:v>
                </c:pt>
                <c:pt idx="127">
                  <c:v>148.837909</c:v>
                </c:pt>
                <c:pt idx="128">
                  <c:v>214.3460907</c:v>
                </c:pt>
                <c:pt idx="129">
                  <c:v>197.2804302</c:v>
                </c:pt>
                <c:pt idx="130">
                  <c:v>176.2135176</c:v>
                </c:pt>
                <c:pt idx="131">
                  <c:v>176.5654065</c:v>
                </c:pt>
                <c:pt idx="132">
                  <c:v>215.940183</c:v>
                </c:pt>
                <c:pt idx="133">
                  <c:v>212.6343644</c:v>
                </c:pt>
                <c:pt idx="134">
                  <c:v>272.4220538</c:v>
                </c:pt>
                <c:pt idx="135">
                  <c:v>195.60047</c:v>
                </c:pt>
                <c:pt idx="136">
                  <c:v>186.540288</c:v>
                </c:pt>
                <c:pt idx="137">
                  <c:v>176.2470359</c:v>
                </c:pt>
                <c:pt idx="138">
                  <c:v>166.3360768</c:v>
                </c:pt>
                <c:pt idx="139">
                  <c:v>179.8025444</c:v>
                </c:pt>
                <c:pt idx="140">
                  <c:v>195.7350024</c:v>
                </c:pt>
                <c:pt idx="141">
                  <c:v>237.18828</c:v>
                </c:pt>
                <c:pt idx="142">
                  <c:v>262.0642045</c:v>
                </c:pt>
                <c:pt idx="143">
                  <c:v>244.6445025</c:v>
                </c:pt>
                <c:pt idx="144">
                  <c:v>283.0607552</c:v>
                </c:pt>
                <c:pt idx="145">
                  <c:v>208.797936</c:v>
                </c:pt>
                <c:pt idx="146">
                  <c:v>169.5179486</c:v>
                </c:pt>
                <c:pt idx="147">
                  <c:v>168.909904</c:v>
                </c:pt>
                <c:pt idx="148">
                  <c:v>210.0802235</c:v>
                </c:pt>
                <c:pt idx="149">
                  <c:v>190.2608016</c:v>
                </c:pt>
                <c:pt idx="150">
                  <c:v>183.8753859</c:v>
                </c:pt>
                <c:pt idx="151">
                  <c:v>161.7985947</c:v>
                </c:pt>
                <c:pt idx="152">
                  <c:v>169.2780192</c:v>
                </c:pt>
                <c:pt idx="153">
                  <c:v>145.9359828</c:v>
                </c:pt>
                <c:pt idx="154">
                  <c:v>140.597633</c:v>
                </c:pt>
                <c:pt idx="155">
                  <c:v>133.596829</c:v>
                </c:pt>
                <c:pt idx="156">
                  <c:v>134.893648</c:v>
                </c:pt>
                <c:pt idx="157">
                  <c:v>164.7368055</c:v>
                </c:pt>
                <c:pt idx="158">
                  <c:v>141.8714836</c:v>
                </c:pt>
                <c:pt idx="159">
                  <c:v>138.8388368</c:v>
                </c:pt>
                <c:pt idx="160">
                  <c:v>143.324057</c:v>
                </c:pt>
                <c:pt idx="161">
                  <c:v>169.4308023</c:v>
                </c:pt>
                <c:pt idx="162">
                  <c:v>180.4867771</c:v>
                </c:pt>
                <c:pt idx="163">
                  <c:v>200.18705</c:v>
                </c:pt>
                <c:pt idx="164">
                  <c:v>194.6853568</c:v>
                </c:pt>
                <c:pt idx="165">
                  <c:v>170.742198</c:v>
                </c:pt>
                <c:pt idx="166">
                  <c:v>190.355914</c:v>
                </c:pt>
                <c:pt idx="167">
                  <c:v>148.8287408</c:v>
                </c:pt>
                <c:pt idx="168">
                  <c:v>180.9383472</c:v>
                </c:pt>
                <c:pt idx="169">
                  <c:v>148.898757</c:v>
                </c:pt>
                <c:pt idx="170">
                  <c:v>160.8117192</c:v>
                </c:pt>
                <c:pt idx="171">
                  <c:v>154.5570395</c:v>
                </c:pt>
                <c:pt idx="172">
                  <c:v>145.3799872</c:v>
                </c:pt>
                <c:pt idx="173">
                  <c:v>178.506105</c:v>
                </c:pt>
                <c:pt idx="174">
                  <c:v>203.3158449</c:v>
                </c:pt>
                <c:pt idx="175">
                  <c:v>229.9986315</c:v>
                </c:pt>
                <c:pt idx="176">
                  <c:v>240.7517498</c:v>
                </c:pt>
                <c:pt idx="177">
                  <c:v>257.2318744</c:v>
                </c:pt>
                <c:pt idx="178">
                  <c:v>234.7067775</c:v>
                </c:pt>
                <c:pt idx="179">
                  <c:v>207.060456</c:v>
                </c:pt>
                <c:pt idx="180">
                  <c:v>205.9461012</c:v>
                </c:pt>
                <c:pt idx="181">
                  <c:v>200.678511</c:v>
                </c:pt>
                <c:pt idx="182">
                  <c:v>214.183116</c:v>
                </c:pt>
                <c:pt idx="183">
                  <c:v>227.0440952</c:v>
                </c:pt>
                <c:pt idx="184">
                  <c:v>239.7849867</c:v>
                </c:pt>
                <c:pt idx="185">
                  <c:v>241.4071583</c:v>
                </c:pt>
                <c:pt idx="186">
                  <c:v>212.1692468</c:v>
                </c:pt>
                <c:pt idx="187">
                  <c:v>253.699698</c:v>
                </c:pt>
                <c:pt idx="188">
                  <c:v>263.4750997</c:v>
                </c:pt>
                <c:pt idx="189">
                  <c:v>333.4051866</c:v>
                </c:pt>
                <c:pt idx="190">
                  <c:v>314.1124536</c:v>
                </c:pt>
                <c:pt idx="191">
                  <c:v>340.7265954</c:v>
                </c:pt>
                <c:pt idx="192">
                  <c:v>355.2114996</c:v>
                </c:pt>
                <c:pt idx="193">
                  <c:v>303.6820902</c:v>
                </c:pt>
                <c:pt idx="194">
                  <c:v>316.413918</c:v>
                </c:pt>
                <c:pt idx="195">
                  <c:v>352.2694504</c:v>
                </c:pt>
                <c:pt idx="196">
                  <c:v>180.618438</c:v>
                </c:pt>
                <c:pt idx="197">
                  <c:v>186.034413</c:v>
                </c:pt>
                <c:pt idx="198">
                  <c:v>163.0873494</c:v>
                </c:pt>
                <c:pt idx="199">
                  <c:v>178.6638495</c:v>
                </c:pt>
                <c:pt idx="200">
                  <c:v>148.4889584</c:v>
                </c:pt>
                <c:pt idx="201">
                  <c:v>154.034756</c:v>
                </c:pt>
                <c:pt idx="202">
                  <c:v>149.0164992</c:v>
                </c:pt>
                <c:pt idx="203">
                  <c:v>160.619853</c:v>
                </c:pt>
                <c:pt idx="204">
                  <c:v>164.5926117</c:v>
                </c:pt>
                <c:pt idx="205">
                  <c:v>169.682452</c:v>
                </c:pt>
                <c:pt idx="206">
                  <c:v>161.3616455</c:v>
                </c:pt>
                <c:pt idx="207">
                  <c:v>157.8974148</c:v>
                </c:pt>
                <c:pt idx="208">
                  <c:v>155.2668912</c:v>
                </c:pt>
                <c:pt idx="209">
                  <c:v>154.3390332</c:v>
                </c:pt>
                <c:pt idx="210">
                  <c:v>169.242975</c:v>
                </c:pt>
                <c:pt idx="211">
                  <c:v>167.3883576</c:v>
                </c:pt>
                <c:pt idx="212">
                  <c:v>170.1670848</c:v>
                </c:pt>
                <c:pt idx="213">
                  <c:v>155.5740648</c:v>
                </c:pt>
                <c:pt idx="214">
                  <c:v>153.6595632</c:v>
                </c:pt>
                <c:pt idx="215">
                  <c:v>172.4623736</c:v>
                </c:pt>
                <c:pt idx="216">
                  <c:v>182.9747185</c:v>
                </c:pt>
                <c:pt idx="217">
                  <c:v>210.6737584</c:v>
                </c:pt>
                <c:pt idx="218">
                  <c:v>203.99141</c:v>
                </c:pt>
                <c:pt idx="219">
                  <c:v>204.9445986</c:v>
                </c:pt>
                <c:pt idx="220">
                  <c:v>204.9931692</c:v>
                </c:pt>
                <c:pt idx="221">
                  <c:v>193.3739756</c:v>
                </c:pt>
                <c:pt idx="222">
                  <c:v>195.313783</c:v>
                </c:pt>
                <c:pt idx="223">
                  <c:v>171.4684328</c:v>
                </c:pt>
                <c:pt idx="224">
                  <c:v>202.8920845</c:v>
                </c:pt>
                <c:pt idx="225">
                  <c:v>196.9359964</c:v>
                </c:pt>
                <c:pt idx="226">
                  <c:v>152.6553012</c:v>
                </c:pt>
                <c:pt idx="227">
                  <c:v>150.0444</c:v>
                </c:pt>
                <c:pt idx="228">
                  <c:v>147.57633</c:v>
                </c:pt>
                <c:pt idx="229">
                  <c:v>145.4330152</c:v>
                </c:pt>
                <c:pt idx="230">
                  <c:v>145.9046064</c:v>
                </c:pt>
                <c:pt idx="231">
                  <c:v>150.5485449</c:v>
                </c:pt>
                <c:pt idx="232">
                  <c:v>183.3498748</c:v>
                </c:pt>
                <c:pt idx="233">
                  <c:v>152.764209</c:v>
                </c:pt>
                <c:pt idx="234">
                  <c:v>146.1842396</c:v>
                </c:pt>
                <c:pt idx="235">
                  <c:v>157.3432044</c:v>
                </c:pt>
                <c:pt idx="236">
                  <c:v>147.6369388</c:v>
                </c:pt>
                <c:pt idx="237">
                  <c:v>166.117152</c:v>
                </c:pt>
                <c:pt idx="238">
                  <c:v>158.1171382</c:v>
                </c:pt>
                <c:pt idx="239">
                  <c:v>162.2159747</c:v>
                </c:pt>
                <c:pt idx="240">
                  <c:v>160.9356672</c:v>
                </c:pt>
                <c:pt idx="241">
                  <c:v>161.1948574</c:v>
                </c:pt>
                <c:pt idx="242">
                  <c:v>146.461836</c:v>
                </c:pt>
                <c:pt idx="243">
                  <c:v>146.295928</c:v>
                </c:pt>
                <c:pt idx="244">
                  <c:v>177.0010152</c:v>
                </c:pt>
                <c:pt idx="245">
                  <c:v>210.7446855</c:v>
                </c:pt>
                <c:pt idx="246">
                  <c:v>231.8777424</c:v>
                </c:pt>
                <c:pt idx="247">
                  <c:v>292.0810936</c:v>
                </c:pt>
                <c:pt idx="248">
                  <c:v>301.89788</c:v>
                </c:pt>
                <c:pt idx="249">
                  <c:v>250.5212724</c:v>
                </c:pt>
                <c:pt idx="250">
                  <c:v>271.8503424</c:v>
                </c:pt>
                <c:pt idx="251">
                  <c:v>257.6243771</c:v>
                </c:pt>
                <c:pt idx="252">
                  <c:v>242.8009935</c:v>
                </c:pt>
                <c:pt idx="253">
                  <c:v>242.125785</c:v>
                </c:pt>
                <c:pt idx="254">
                  <c:v>233.9626048</c:v>
                </c:pt>
                <c:pt idx="255">
                  <c:v>220.1063616</c:v>
                </c:pt>
                <c:pt idx="256">
                  <c:v>181.5905</c:v>
                </c:pt>
                <c:pt idx="257">
                  <c:v>149.354678</c:v>
                </c:pt>
                <c:pt idx="258">
                  <c:v>193.005904</c:v>
                </c:pt>
                <c:pt idx="259">
                  <c:v>189.6116775</c:v>
                </c:pt>
                <c:pt idx="260">
                  <c:v>285.6177014</c:v>
                </c:pt>
                <c:pt idx="261">
                  <c:v>257.7854778</c:v>
                </c:pt>
                <c:pt idx="262">
                  <c:v>241.987669</c:v>
                </c:pt>
                <c:pt idx="263">
                  <c:v>218.8223247</c:v>
                </c:pt>
                <c:pt idx="264">
                  <c:v>251.9753145</c:v>
                </c:pt>
                <c:pt idx="265">
                  <c:v>223.0985061</c:v>
                </c:pt>
                <c:pt idx="266">
                  <c:v>211.5662859</c:v>
                </c:pt>
                <c:pt idx="267">
                  <c:v>259.2377804</c:v>
                </c:pt>
                <c:pt idx="268">
                  <c:v>216.894753</c:v>
                </c:pt>
                <c:pt idx="269">
                  <c:v>261.6549615</c:v>
                </c:pt>
                <c:pt idx="270">
                  <c:v>245.1651906</c:v>
                </c:pt>
                <c:pt idx="271">
                  <c:v>248.9701203</c:v>
                </c:pt>
                <c:pt idx="272">
                  <c:v>227.7625712</c:v>
                </c:pt>
                <c:pt idx="273">
                  <c:v>258.3427784</c:v>
                </c:pt>
                <c:pt idx="274">
                  <c:v>283.413873</c:v>
                </c:pt>
                <c:pt idx="275">
                  <c:v>253.6320261</c:v>
                </c:pt>
                <c:pt idx="276">
                  <c:v>250.997088</c:v>
                </c:pt>
                <c:pt idx="277">
                  <c:v>252.8389864</c:v>
                </c:pt>
                <c:pt idx="278">
                  <c:v>252.3368848</c:v>
                </c:pt>
                <c:pt idx="279">
                  <c:v>292.7724543</c:v>
                </c:pt>
                <c:pt idx="280">
                  <c:v>285.780285</c:v>
                </c:pt>
                <c:pt idx="281">
                  <c:v>287.3224233</c:v>
                </c:pt>
                <c:pt idx="282">
                  <c:v>284.659707</c:v>
                </c:pt>
                <c:pt idx="283">
                  <c:v>285.1049124</c:v>
                </c:pt>
                <c:pt idx="284">
                  <c:v>289.749824</c:v>
                </c:pt>
                <c:pt idx="285">
                  <c:v>270.994256</c:v>
                </c:pt>
                <c:pt idx="286">
                  <c:v>304.6833271</c:v>
                </c:pt>
                <c:pt idx="287">
                  <c:v>190.8240075</c:v>
                </c:pt>
                <c:pt idx="288">
                  <c:v>192.0958119</c:v>
                </c:pt>
                <c:pt idx="289">
                  <c:v>196.1330862</c:v>
                </c:pt>
                <c:pt idx="290">
                  <c:v>187.275613</c:v>
                </c:pt>
                <c:pt idx="291">
                  <c:v>166.483177</c:v>
                </c:pt>
                <c:pt idx="292">
                  <c:v>167.5825368</c:v>
                </c:pt>
                <c:pt idx="293">
                  <c:v>199.32232</c:v>
                </c:pt>
                <c:pt idx="294">
                  <c:v>199.1863277</c:v>
                </c:pt>
                <c:pt idx="295">
                  <c:v>186.3982068</c:v>
                </c:pt>
                <c:pt idx="296">
                  <c:v>230.6546632</c:v>
                </c:pt>
                <c:pt idx="297">
                  <c:v>202.8278676</c:v>
                </c:pt>
                <c:pt idx="298">
                  <c:v>188.2966096</c:v>
                </c:pt>
                <c:pt idx="299">
                  <c:v>182.7692768</c:v>
                </c:pt>
                <c:pt idx="300">
                  <c:v>212.586592</c:v>
                </c:pt>
                <c:pt idx="301">
                  <c:v>235.7671928</c:v>
                </c:pt>
                <c:pt idx="302">
                  <c:v>244.189863</c:v>
                </c:pt>
                <c:pt idx="303">
                  <c:v>230.405586</c:v>
                </c:pt>
                <c:pt idx="304">
                  <c:v>214.3125264</c:v>
                </c:pt>
                <c:pt idx="305">
                  <c:v>221.7020508</c:v>
                </c:pt>
                <c:pt idx="306">
                  <c:v>208.64772</c:v>
                </c:pt>
                <c:pt idx="307">
                  <c:v>224.19423</c:v>
                </c:pt>
                <c:pt idx="308">
                  <c:v>211.2595688</c:v>
                </c:pt>
                <c:pt idx="309">
                  <c:v>226.4518989</c:v>
                </c:pt>
                <c:pt idx="310">
                  <c:v>214.558305</c:v>
                </c:pt>
                <c:pt idx="311">
                  <c:v>219.941732</c:v>
                </c:pt>
                <c:pt idx="312">
                  <c:v>210.237016</c:v>
                </c:pt>
                <c:pt idx="313">
                  <c:v>229.663808</c:v>
                </c:pt>
                <c:pt idx="314">
                  <c:v>230.2642386</c:v>
                </c:pt>
                <c:pt idx="315">
                  <c:v>220.8459735</c:v>
                </c:pt>
                <c:pt idx="316">
                  <c:v>239.4031235</c:v>
                </c:pt>
                <c:pt idx="317">
                  <c:v>232.0069474</c:v>
                </c:pt>
                <c:pt idx="318">
                  <c:v>187.0741097</c:v>
                </c:pt>
                <c:pt idx="319">
                  <c:v>195.6410415</c:v>
                </c:pt>
                <c:pt idx="320">
                  <c:v>217.7581725</c:v>
                </c:pt>
                <c:pt idx="321">
                  <c:v>242.3450608</c:v>
                </c:pt>
                <c:pt idx="322">
                  <c:v>223.388288</c:v>
                </c:pt>
                <c:pt idx="323">
                  <c:v>224.355165</c:v>
                </c:pt>
                <c:pt idx="324">
                  <c:v>208.336361</c:v>
                </c:pt>
                <c:pt idx="325">
                  <c:v>223.9570842</c:v>
                </c:pt>
                <c:pt idx="326">
                  <c:v>228.4752168</c:v>
                </c:pt>
                <c:pt idx="327">
                  <c:v>227.317434</c:v>
                </c:pt>
                <c:pt idx="328">
                  <c:v>233.84111</c:v>
                </c:pt>
                <c:pt idx="329">
                  <c:v>260.967586</c:v>
                </c:pt>
                <c:pt idx="330">
                  <c:v>228.7362066</c:v>
                </c:pt>
                <c:pt idx="331">
                  <c:v>235.1349384</c:v>
                </c:pt>
                <c:pt idx="332">
                  <c:v>230.6164218</c:v>
                </c:pt>
                <c:pt idx="333">
                  <c:v>221.44078</c:v>
                </c:pt>
                <c:pt idx="334">
                  <c:v>226.173728</c:v>
                </c:pt>
                <c:pt idx="335">
                  <c:v>244.54089</c:v>
                </c:pt>
                <c:pt idx="336">
                  <c:v>267.8656651</c:v>
                </c:pt>
                <c:pt idx="337">
                  <c:v>275.4956558</c:v>
                </c:pt>
                <c:pt idx="338">
                  <c:v>258.7453895</c:v>
                </c:pt>
                <c:pt idx="339">
                  <c:v>198.9082602</c:v>
                </c:pt>
                <c:pt idx="340">
                  <c:v>199.7791516</c:v>
                </c:pt>
                <c:pt idx="341">
                  <c:v>220.0932948</c:v>
                </c:pt>
                <c:pt idx="342">
                  <c:v>253.9238677</c:v>
                </c:pt>
                <c:pt idx="343">
                  <c:v>248.1828939</c:v>
                </c:pt>
                <c:pt idx="344">
                  <c:v>251.9005005</c:v>
                </c:pt>
                <c:pt idx="345">
                  <c:v>256.8548408</c:v>
                </c:pt>
                <c:pt idx="346">
                  <c:v>240.960132</c:v>
                </c:pt>
                <c:pt idx="347">
                  <c:v>225.9219432</c:v>
                </c:pt>
                <c:pt idx="348">
                  <c:v>223.7052696</c:v>
                </c:pt>
                <c:pt idx="349">
                  <c:v>222.3412034</c:v>
                </c:pt>
                <c:pt idx="350">
                  <c:v>251.3832398</c:v>
                </c:pt>
                <c:pt idx="351">
                  <c:v>248.946588</c:v>
                </c:pt>
                <c:pt idx="352">
                  <c:v>246.091309</c:v>
                </c:pt>
                <c:pt idx="353">
                  <c:v>245.1285564</c:v>
                </c:pt>
                <c:pt idx="354">
                  <c:v>231.748707</c:v>
                </c:pt>
                <c:pt idx="355">
                  <c:v>253.9420854</c:v>
                </c:pt>
                <c:pt idx="356">
                  <c:v>229.7319264</c:v>
                </c:pt>
                <c:pt idx="357">
                  <c:v>259.7310876</c:v>
                </c:pt>
                <c:pt idx="358">
                  <c:v>290.500143</c:v>
                </c:pt>
                <c:pt idx="359">
                  <c:v>282.1844562</c:v>
                </c:pt>
                <c:pt idx="360">
                  <c:v>277.9185244</c:v>
                </c:pt>
                <c:pt idx="361">
                  <c:v>248.62812</c:v>
                </c:pt>
                <c:pt idx="362">
                  <c:v>258.194131</c:v>
                </c:pt>
                <c:pt idx="363">
                  <c:v>291.2502474</c:v>
                </c:pt>
                <c:pt idx="364">
                  <c:v>321.1490485</c:v>
                </c:pt>
                <c:pt idx="365">
                  <c:v>354.704526</c:v>
                </c:pt>
                <c:pt idx="366">
                  <c:v>392.3794744</c:v>
                </c:pt>
                <c:pt idx="367">
                  <c:v>300.4557804</c:v>
                </c:pt>
                <c:pt idx="368">
                  <c:v>292.424545</c:v>
                </c:pt>
                <c:pt idx="369">
                  <c:v>311.688955</c:v>
                </c:pt>
                <c:pt idx="370">
                  <c:v>348.8268</c:v>
                </c:pt>
                <c:pt idx="371">
                  <c:v>335.7622961</c:v>
                </c:pt>
                <c:pt idx="372">
                  <c:v>323.0655462</c:v>
                </c:pt>
                <c:pt idx="373">
                  <c:v>329.5753692</c:v>
                </c:pt>
                <c:pt idx="374">
                  <c:v>303.2750952</c:v>
                </c:pt>
                <c:pt idx="375">
                  <c:v>290.11605</c:v>
                </c:pt>
                <c:pt idx="376">
                  <c:v>304.690575</c:v>
                </c:pt>
                <c:pt idx="377">
                  <c:v>337.019209</c:v>
                </c:pt>
                <c:pt idx="378">
                  <c:v>312.4335425</c:v>
                </c:pt>
                <c:pt idx="379">
                  <c:v>350.12877</c:v>
                </c:pt>
                <c:pt idx="380">
                  <c:v>349.7836176</c:v>
                </c:pt>
                <c:pt idx="381">
                  <c:v>307.7628032</c:v>
                </c:pt>
                <c:pt idx="382">
                  <c:v>277.9415853</c:v>
                </c:pt>
                <c:pt idx="383">
                  <c:v>266.8142925</c:v>
                </c:pt>
                <c:pt idx="384">
                  <c:v>277.9928988</c:v>
                </c:pt>
                <c:pt idx="385">
                  <c:v>284.925249</c:v>
                </c:pt>
                <c:pt idx="386">
                  <c:v>306.1544314</c:v>
                </c:pt>
                <c:pt idx="387">
                  <c:v>320.3875</c:v>
                </c:pt>
                <c:pt idx="388">
                  <c:v>323.8644266</c:v>
                </c:pt>
                <c:pt idx="389">
                  <c:v>291.2494408</c:v>
                </c:pt>
                <c:pt idx="390">
                  <c:v>292.6666916</c:v>
                </c:pt>
                <c:pt idx="391">
                  <c:v>314.7177293</c:v>
                </c:pt>
                <c:pt idx="392">
                  <c:v>341.2565694</c:v>
                </c:pt>
                <c:pt idx="393">
                  <c:v>342.9182763</c:v>
                </c:pt>
                <c:pt idx="394">
                  <c:v>316.5164726</c:v>
                </c:pt>
                <c:pt idx="395">
                  <c:v>305.0196435</c:v>
                </c:pt>
                <c:pt idx="396">
                  <c:v>292.3692987</c:v>
                </c:pt>
                <c:pt idx="397">
                  <c:v>313.3918464</c:v>
                </c:pt>
                <c:pt idx="398">
                  <c:v>338.600203</c:v>
                </c:pt>
                <c:pt idx="399">
                  <c:v>289.09592</c:v>
                </c:pt>
                <c:pt idx="400">
                  <c:v>315.33356</c:v>
                </c:pt>
                <c:pt idx="401">
                  <c:v>325.784704</c:v>
                </c:pt>
                <c:pt idx="402">
                  <c:v>300.9695976</c:v>
                </c:pt>
                <c:pt idx="403">
                  <c:v>269.74843</c:v>
                </c:pt>
                <c:pt idx="404">
                  <c:v>302.916824</c:v>
                </c:pt>
                <c:pt idx="405">
                  <c:v>316.4429618</c:v>
                </c:pt>
                <c:pt idx="406">
                  <c:v>332.2007292</c:v>
                </c:pt>
                <c:pt idx="407">
                  <c:v>355.9861604</c:v>
                </c:pt>
                <c:pt idx="408">
                  <c:v>349.214464</c:v>
                </c:pt>
                <c:pt idx="409">
                  <c:v>320.558449</c:v>
                </c:pt>
                <c:pt idx="410">
                  <c:v>259.3097801</c:v>
                </c:pt>
                <c:pt idx="411">
                  <c:v>285.8192624</c:v>
                </c:pt>
                <c:pt idx="412">
                  <c:v>310.7061568</c:v>
                </c:pt>
                <c:pt idx="413">
                  <c:v>311.6873145</c:v>
                </c:pt>
                <c:pt idx="414">
                  <c:v>333.31116</c:v>
                </c:pt>
                <c:pt idx="415">
                  <c:v>339.8387295000001</c:v>
                </c:pt>
                <c:pt idx="416">
                  <c:v>352.362587</c:v>
                </c:pt>
                <c:pt idx="417">
                  <c:v>292.1725917</c:v>
                </c:pt>
                <c:pt idx="418">
                  <c:v>321.3355824</c:v>
                </c:pt>
                <c:pt idx="419">
                  <c:v>315.8601912</c:v>
                </c:pt>
                <c:pt idx="420">
                  <c:v>318.7510881</c:v>
                </c:pt>
                <c:pt idx="421">
                  <c:v>311.6086192</c:v>
                </c:pt>
                <c:pt idx="422">
                  <c:v>336.5183944</c:v>
                </c:pt>
                <c:pt idx="423">
                  <c:v>285.0777888</c:v>
                </c:pt>
                <c:pt idx="424">
                  <c:v>264.1780855</c:v>
                </c:pt>
                <c:pt idx="425">
                  <c:v>283.9498376</c:v>
                </c:pt>
                <c:pt idx="426">
                  <c:v>361.98308</c:v>
                </c:pt>
                <c:pt idx="427">
                  <c:v>355.9625324</c:v>
                </c:pt>
                <c:pt idx="428">
                  <c:v>365.20098</c:v>
                </c:pt>
                <c:pt idx="429">
                  <c:v>382.7256288</c:v>
                </c:pt>
                <c:pt idx="430">
                  <c:v>392.8982408</c:v>
                </c:pt>
                <c:pt idx="431">
                  <c:v>413.2905595</c:v>
                </c:pt>
                <c:pt idx="432">
                  <c:v>393.6479052</c:v>
                </c:pt>
                <c:pt idx="433">
                  <c:v>378.0546748</c:v>
                </c:pt>
                <c:pt idx="434">
                  <c:v>366.3241518</c:v>
                </c:pt>
                <c:pt idx="435">
                  <c:v>380.6914202</c:v>
                </c:pt>
                <c:pt idx="436">
                  <c:v>419.638725</c:v>
                </c:pt>
                <c:pt idx="437">
                  <c:v>378.23523</c:v>
                </c:pt>
                <c:pt idx="438">
                  <c:v>341.6756352</c:v>
                </c:pt>
                <c:pt idx="439">
                  <c:v>408.9873465</c:v>
                </c:pt>
                <c:pt idx="440">
                  <c:v>369.817325</c:v>
                </c:pt>
                <c:pt idx="441">
                  <c:v>385.2535428</c:v>
                </c:pt>
                <c:pt idx="442">
                  <c:v>405.8614472</c:v>
                </c:pt>
                <c:pt idx="443">
                  <c:v>401.42388</c:v>
                </c:pt>
                <c:pt idx="444">
                  <c:v>361.328278</c:v>
                </c:pt>
                <c:pt idx="445">
                  <c:v>360.6357654</c:v>
                </c:pt>
                <c:pt idx="446">
                  <c:v>400.8634901</c:v>
                </c:pt>
                <c:pt idx="447">
                  <c:v>400.9743</c:v>
                </c:pt>
                <c:pt idx="448">
                  <c:v>411.3887903999999</c:v>
                </c:pt>
                <c:pt idx="449">
                  <c:v>459.4938166</c:v>
                </c:pt>
                <c:pt idx="450">
                  <c:v>481.4474158</c:v>
                </c:pt>
                <c:pt idx="451">
                  <c:v>399.63996</c:v>
                </c:pt>
                <c:pt idx="452">
                  <c:v>357.9656275</c:v>
                </c:pt>
                <c:pt idx="453">
                  <c:v>361.4728864</c:v>
                </c:pt>
                <c:pt idx="454">
                  <c:v>405.8100408</c:v>
                </c:pt>
                <c:pt idx="455">
                  <c:v>403.4519979</c:v>
                </c:pt>
                <c:pt idx="456">
                  <c:v>401.004614</c:v>
                </c:pt>
                <c:pt idx="457">
                  <c:v>414.625666</c:v>
                </c:pt>
                <c:pt idx="458">
                  <c:v>420.050554</c:v>
                </c:pt>
                <c:pt idx="459">
                  <c:v>362.0857751</c:v>
                </c:pt>
                <c:pt idx="460">
                  <c:v>381.02258</c:v>
                </c:pt>
                <c:pt idx="461">
                  <c:v>380.43288</c:v>
                </c:pt>
                <c:pt idx="462">
                  <c:v>431.086155</c:v>
                </c:pt>
                <c:pt idx="463">
                  <c:v>438.77085</c:v>
                </c:pt>
                <c:pt idx="464">
                  <c:v>384.62034</c:v>
                </c:pt>
                <c:pt idx="465">
                  <c:v>370.421024</c:v>
                </c:pt>
                <c:pt idx="466">
                  <c:v>340.643008</c:v>
                </c:pt>
                <c:pt idx="467">
                  <c:v>347.112528</c:v>
                </c:pt>
                <c:pt idx="468">
                  <c:v>362.5119721</c:v>
                </c:pt>
                <c:pt idx="469">
                  <c:v>369.0171702</c:v>
                </c:pt>
                <c:pt idx="470">
                  <c:v>338.4993808</c:v>
                </c:pt>
                <c:pt idx="471">
                  <c:v>217.6275762</c:v>
                </c:pt>
                <c:pt idx="472">
                  <c:v>196.580493</c:v>
                </c:pt>
                <c:pt idx="473">
                  <c:v>175.7265867</c:v>
                </c:pt>
                <c:pt idx="474">
                  <c:v>195.6330063</c:v>
                </c:pt>
                <c:pt idx="475">
                  <c:v>187.3261392</c:v>
                </c:pt>
                <c:pt idx="476">
                  <c:v>182.9136668</c:v>
                </c:pt>
                <c:pt idx="477">
                  <c:v>202.1922651</c:v>
                </c:pt>
                <c:pt idx="478">
                  <c:v>209.17261785348</c:v>
                </c:pt>
                <c:pt idx="479">
                  <c:v>200.28510332812</c:v>
                </c:pt>
                <c:pt idx="480">
                  <c:v>192.9356668784</c:v>
                </c:pt>
                <c:pt idx="481">
                  <c:v>217.8870713184</c:v>
                </c:pt>
                <c:pt idx="482">
                  <c:v>216.9604206</c:v>
                </c:pt>
                <c:pt idx="483">
                  <c:v>187.24372</c:v>
                </c:pt>
                <c:pt idx="484">
                  <c:v>201.488307</c:v>
                </c:pt>
                <c:pt idx="485">
                  <c:v>203.0848384</c:v>
                </c:pt>
                <c:pt idx="486">
                  <c:v>210.6418248</c:v>
                </c:pt>
                <c:pt idx="487">
                  <c:v>197.83863</c:v>
                </c:pt>
                <c:pt idx="488">
                  <c:v>214.1343032</c:v>
                </c:pt>
                <c:pt idx="489">
                  <c:v>206.100081</c:v>
                </c:pt>
                <c:pt idx="490">
                  <c:v>228.40225</c:v>
                </c:pt>
                <c:pt idx="491">
                  <c:v>210.7242135</c:v>
                </c:pt>
                <c:pt idx="492">
                  <c:v>226.4083245</c:v>
                </c:pt>
                <c:pt idx="493">
                  <c:v>223.5058144</c:v>
                </c:pt>
                <c:pt idx="494">
                  <c:v>213.2972348</c:v>
                </c:pt>
                <c:pt idx="495">
                  <c:v>232.8991729</c:v>
                </c:pt>
                <c:pt idx="496">
                  <c:v>227.842415</c:v>
                </c:pt>
                <c:pt idx="497">
                  <c:v>251.7042996</c:v>
                </c:pt>
                <c:pt idx="498">
                  <c:v>228.699072</c:v>
                </c:pt>
                <c:pt idx="499">
                  <c:v>224.06592</c:v>
                </c:pt>
                <c:pt idx="500">
                  <c:v>215.220765</c:v>
                </c:pt>
                <c:pt idx="501">
                  <c:v>204.318954</c:v>
                </c:pt>
                <c:pt idx="502">
                  <c:v>195.0581155</c:v>
                </c:pt>
                <c:pt idx="503">
                  <c:v>212.9371385</c:v>
                </c:pt>
                <c:pt idx="504">
                  <c:v>205.1002206</c:v>
                </c:pt>
                <c:pt idx="505">
                  <c:v>219.3595506</c:v>
                </c:pt>
                <c:pt idx="506">
                  <c:v>208.20205</c:v>
                </c:pt>
                <c:pt idx="507">
                  <c:v>212.8964123</c:v>
                </c:pt>
                <c:pt idx="508">
                  <c:v>207.83024</c:v>
                </c:pt>
                <c:pt idx="509">
                  <c:v>215.4064726</c:v>
                </c:pt>
                <c:pt idx="510">
                  <c:v>244.5292557</c:v>
                </c:pt>
                <c:pt idx="511">
                  <c:v>228.9786304</c:v>
                </c:pt>
                <c:pt idx="512">
                  <c:v>239.8337228</c:v>
                </c:pt>
                <c:pt idx="513">
                  <c:v>258.8530968</c:v>
                </c:pt>
                <c:pt idx="514">
                  <c:v>228.1144614</c:v>
                </c:pt>
                <c:pt idx="515">
                  <c:v>196.0324149</c:v>
                </c:pt>
                <c:pt idx="516">
                  <c:v>223.0333909</c:v>
                </c:pt>
                <c:pt idx="517">
                  <c:v>203.702424</c:v>
                </c:pt>
                <c:pt idx="518">
                  <c:v>268.713507</c:v>
                </c:pt>
                <c:pt idx="519">
                  <c:v>215.7025892</c:v>
                </c:pt>
                <c:pt idx="520">
                  <c:v>227.7142851</c:v>
                </c:pt>
                <c:pt idx="521">
                  <c:v>215.5376277</c:v>
                </c:pt>
                <c:pt idx="522">
                  <c:v>209.9745517</c:v>
                </c:pt>
                <c:pt idx="523">
                  <c:v>225.0734618</c:v>
                </c:pt>
                <c:pt idx="524">
                  <c:v>229.4960442</c:v>
                </c:pt>
                <c:pt idx="525">
                  <c:v>221.3334606</c:v>
                </c:pt>
                <c:pt idx="526">
                  <c:v>235.6143017</c:v>
                </c:pt>
                <c:pt idx="527">
                  <c:v>228.1225376</c:v>
                </c:pt>
                <c:pt idx="528">
                  <c:v>224.480466</c:v>
                </c:pt>
                <c:pt idx="529">
                  <c:v>215.201416</c:v>
                </c:pt>
                <c:pt idx="530">
                  <c:v>247.4139665</c:v>
                </c:pt>
                <c:pt idx="531">
                  <c:v>228.4249973</c:v>
                </c:pt>
                <c:pt idx="532">
                  <c:v>231.0512064</c:v>
                </c:pt>
                <c:pt idx="533">
                  <c:v>239.8249645</c:v>
                </c:pt>
                <c:pt idx="534">
                  <c:v>222.3703079</c:v>
                </c:pt>
                <c:pt idx="535">
                  <c:v>235.7721509</c:v>
                </c:pt>
                <c:pt idx="536">
                  <c:v>257.9282377</c:v>
                </c:pt>
                <c:pt idx="537">
                  <c:v>222.8069836</c:v>
                </c:pt>
                <c:pt idx="538">
                  <c:v>235.3969566</c:v>
                </c:pt>
                <c:pt idx="539">
                  <c:v>233.603508</c:v>
                </c:pt>
                <c:pt idx="540">
                  <c:v>236.2800252</c:v>
                </c:pt>
                <c:pt idx="541">
                  <c:v>266.8940619</c:v>
                </c:pt>
                <c:pt idx="542">
                  <c:v>244.3291686</c:v>
                </c:pt>
                <c:pt idx="543">
                  <c:v>261.076816</c:v>
                </c:pt>
                <c:pt idx="544">
                  <c:v>306.3926054</c:v>
                </c:pt>
                <c:pt idx="545">
                  <c:v>289.5414280000001</c:v>
                </c:pt>
                <c:pt idx="546">
                  <c:v>290.2686753</c:v>
                </c:pt>
                <c:pt idx="547">
                  <c:v>297.3618972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'Daily income'!$R$2</c:f>
              <c:strCache>
                <c:ptCount val="1"/>
                <c:pt idx="0">
                  <c:v>Other Ad</c:v>
                </c:pt>
              </c:strCache>
            </c:strRef>
          </c:tx>
          <c:spPr>
            <a:ln w="476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income'!$R$3:$R$550</c:f>
              <c:numCache>
                <c:formatCode>_([$€-2]\ * #,##0.00_);_([$€-2]\ * \(#,##0.00\);_([$€-2]\ * "-"??_);_(@_)</c:formatCode>
                <c:ptCount val="5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16.26675</c:v>
                </c:pt>
                <c:pt idx="18">
                  <c:v>16.6906922</c:v>
                </c:pt>
                <c:pt idx="19">
                  <c:v>14.461538</c:v>
                </c:pt>
                <c:pt idx="20">
                  <c:v>12.8185812</c:v>
                </c:pt>
                <c:pt idx="21">
                  <c:v>23.5403996</c:v>
                </c:pt>
                <c:pt idx="22">
                  <c:v>19.27959</c:v>
                </c:pt>
                <c:pt idx="23">
                  <c:v>25.7886216</c:v>
                </c:pt>
                <c:pt idx="24">
                  <c:v>27.6586371</c:v>
                </c:pt>
                <c:pt idx="25">
                  <c:v>26.352364</c:v>
                </c:pt>
                <c:pt idx="26">
                  <c:v>25.25204</c:v>
                </c:pt>
                <c:pt idx="27">
                  <c:v>2.335144</c:v>
                </c:pt>
                <c:pt idx="28">
                  <c:v>22.458855</c:v>
                </c:pt>
                <c:pt idx="29">
                  <c:v>20.9131695</c:v>
                </c:pt>
                <c:pt idx="30">
                  <c:v>6.116796</c:v>
                </c:pt>
                <c:pt idx="31">
                  <c:v>2.7426</c:v>
                </c:pt>
                <c:pt idx="32">
                  <c:v>2.6956184</c:v>
                </c:pt>
                <c:pt idx="33">
                  <c:v>2.2019441</c:v>
                </c:pt>
                <c:pt idx="34">
                  <c:v>2.4510091</c:v>
                </c:pt>
                <c:pt idx="35">
                  <c:v>28.83577320000001</c:v>
                </c:pt>
                <c:pt idx="36">
                  <c:v>28.3282092</c:v>
                </c:pt>
                <c:pt idx="37">
                  <c:v>31.5374329</c:v>
                </c:pt>
                <c:pt idx="38">
                  <c:v>44.23608</c:v>
                </c:pt>
                <c:pt idx="39">
                  <c:v>36.3762765</c:v>
                </c:pt>
                <c:pt idx="40">
                  <c:v>61.5459</c:v>
                </c:pt>
                <c:pt idx="41">
                  <c:v>77.19558000000001</c:v>
                </c:pt>
                <c:pt idx="42">
                  <c:v>61.33374</c:v>
                </c:pt>
                <c:pt idx="43">
                  <c:v>64.4233</c:v>
                </c:pt>
                <c:pt idx="44">
                  <c:v>74.54482</c:v>
                </c:pt>
                <c:pt idx="45">
                  <c:v>70.026</c:v>
                </c:pt>
                <c:pt idx="46">
                  <c:v>60.67004000000001</c:v>
                </c:pt>
                <c:pt idx="47">
                  <c:v>80.62729</c:v>
                </c:pt>
                <c:pt idx="48">
                  <c:v>84.84982</c:v>
                </c:pt>
                <c:pt idx="49">
                  <c:v>85.46732</c:v>
                </c:pt>
                <c:pt idx="50">
                  <c:v>60.7202</c:v>
                </c:pt>
                <c:pt idx="51">
                  <c:v>60.933</c:v>
                </c:pt>
                <c:pt idx="52">
                  <c:v>50.00486</c:v>
                </c:pt>
                <c:pt idx="53">
                  <c:v>102.752</c:v>
                </c:pt>
                <c:pt idx="54">
                  <c:v>77.86772</c:v>
                </c:pt>
                <c:pt idx="55">
                  <c:v>70.59976</c:v>
                </c:pt>
                <c:pt idx="56">
                  <c:v>58.71609</c:v>
                </c:pt>
                <c:pt idx="57">
                  <c:v>60.97936</c:v>
                </c:pt>
                <c:pt idx="58">
                  <c:v>56.99809</c:v>
                </c:pt>
                <c:pt idx="59">
                  <c:v>65.77137999999999</c:v>
                </c:pt>
                <c:pt idx="60">
                  <c:v>59.865</c:v>
                </c:pt>
                <c:pt idx="61">
                  <c:v>92.1921</c:v>
                </c:pt>
                <c:pt idx="62">
                  <c:v>80.75657</c:v>
                </c:pt>
                <c:pt idx="63">
                  <c:v>104.83144</c:v>
                </c:pt>
                <c:pt idx="64">
                  <c:v>202.3094</c:v>
                </c:pt>
                <c:pt idx="65">
                  <c:v>210.51096</c:v>
                </c:pt>
                <c:pt idx="66">
                  <c:v>180.27</c:v>
                </c:pt>
                <c:pt idx="67">
                  <c:v>183.10955</c:v>
                </c:pt>
                <c:pt idx="68">
                  <c:v>188.993409</c:v>
                </c:pt>
                <c:pt idx="69">
                  <c:v>188.63208</c:v>
                </c:pt>
                <c:pt idx="70">
                  <c:v>251.58314</c:v>
                </c:pt>
                <c:pt idx="71">
                  <c:v>243.54352</c:v>
                </c:pt>
                <c:pt idx="72">
                  <c:v>212.14045</c:v>
                </c:pt>
                <c:pt idx="73">
                  <c:v>162.97449</c:v>
                </c:pt>
                <c:pt idx="74">
                  <c:v>153.75535</c:v>
                </c:pt>
                <c:pt idx="75">
                  <c:v>44.96128</c:v>
                </c:pt>
                <c:pt idx="76">
                  <c:v>10.43185</c:v>
                </c:pt>
                <c:pt idx="77">
                  <c:v>9.8323085</c:v>
                </c:pt>
                <c:pt idx="78">
                  <c:v>12.574641</c:v>
                </c:pt>
                <c:pt idx="79">
                  <c:v>10.9636088</c:v>
                </c:pt>
                <c:pt idx="80">
                  <c:v>15.5709156</c:v>
                </c:pt>
                <c:pt idx="81">
                  <c:v>18.7128</c:v>
                </c:pt>
                <c:pt idx="82">
                  <c:v>151.768944</c:v>
                </c:pt>
                <c:pt idx="83">
                  <c:v>162.7008936</c:v>
                </c:pt>
                <c:pt idx="84">
                  <c:v>145.1666016</c:v>
                </c:pt>
                <c:pt idx="85">
                  <c:v>158.4254249</c:v>
                </c:pt>
                <c:pt idx="86">
                  <c:v>142.8544374</c:v>
                </c:pt>
                <c:pt idx="87">
                  <c:v>120.2055075</c:v>
                </c:pt>
                <c:pt idx="88">
                  <c:v>121.243576</c:v>
                </c:pt>
                <c:pt idx="89">
                  <c:v>141.1147881</c:v>
                </c:pt>
                <c:pt idx="90">
                  <c:v>115.4738592</c:v>
                </c:pt>
                <c:pt idx="91">
                  <c:v>139.6428909</c:v>
                </c:pt>
                <c:pt idx="92">
                  <c:v>117.183938</c:v>
                </c:pt>
                <c:pt idx="93">
                  <c:v>123.2108292</c:v>
                </c:pt>
                <c:pt idx="94">
                  <c:v>178.161587</c:v>
                </c:pt>
                <c:pt idx="95">
                  <c:v>139.4403256</c:v>
                </c:pt>
                <c:pt idx="96">
                  <c:v>158.1888108</c:v>
                </c:pt>
                <c:pt idx="97">
                  <c:v>143.5949658</c:v>
                </c:pt>
                <c:pt idx="98">
                  <c:v>138.0085</c:v>
                </c:pt>
                <c:pt idx="99">
                  <c:v>138.6823538</c:v>
                </c:pt>
                <c:pt idx="100">
                  <c:v>120.4937388</c:v>
                </c:pt>
                <c:pt idx="101">
                  <c:v>117.852</c:v>
                </c:pt>
                <c:pt idx="102">
                  <c:v>138.5655342</c:v>
                </c:pt>
                <c:pt idx="103">
                  <c:v>174.8319046</c:v>
                </c:pt>
                <c:pt idx="104">
                  <c:v>189.6075968</c:v>
                </c:pt>
                <c:pt idx="105">
                  <c:v>150.3502574</c:v>
                </c:pt>
                <c:pt idx="106">
                  <c:v>115.9419729</c:v>
                </c:pt>
                <c:pt idx="107">
                  <c:v>204.7373064</c:v>
                </c:pt>
                <c:pt idx="108">
                  <c:v>107.578119</c:v>
                </c:pt>
                <c:pt idx="109">
                  <c:v>117.292149</c:v>
                </c:pt>
                <c:pt idx="110">
                  <c:v>132.687837</c:v>
                </c:pt>
                <c:pt idx="111">
                  <c:v>146.8147212</c:v>
                </c:pt>
                <c:pt idx="112">
                  <c:v>150.6856176</c:v>
                </c:pt>
                <c:pt idx="113">
                  <c:v>132.0658352</c:v>
                </c:pt>
                <c:pt idx="114">
                  <c:v>131.0731653</c:v>
                </c:pt>
                <c:pt idx="115">
                  <c:v>122.8617348</c:v>
                </c:pt>
                <c:pt idx="116">
                  <c:v>118.6705912</c:v>
                </c:pt>
                <c:pt idx="117">
                  <c:v>153.42133125</c:v>
                </c:pt>
                <c:pt idx="118">
                  <c:v>167.17629065</c:v>
                </c:pt>
                <c:pt idx="119">
                  <c:v>153.2170224</c:v>
                </c:pt>
                <c:pt idx="120">
                  <c:v>135.451504</c:v>
                </c:pt>
                <c:pt idx="121">
                  <c:v>158.218506</c:v>
                </c:pt>
                <c:pt idx="122">
                  <c:v>133.6657728</c:v>
                </c:pt>
                <c:pt idx="123">
                  <c:v>142.1596815</c:v>
                </c:pt>
                <c:pt idx="124">
                  <c:v>218.476167</c:v>
                </c:pt>
                <c:pt idx="125">
                  <c:v>168.91659</c:v>
                </c:pt>
                <c:pt idx="126">
                  <c:v>190.550173</c:v>
                </c:pt>
                <c:pt idx="127">
                  <c:v>188.5913656</c:v>
                </c:pt>
                <c:pt idx="128">
                  <c:v>246.4646737</c:v>
                </c:pt>
                <c:pt idx="129">
                  <c:v>209.7914148</c:v>
                </c:pt>
                <c:pt idx="130">
                  <c:v>214.1201213</c:v>
                </c:pt>
                <c:pt idx="131">
                  <c:v>240.7645205</c:v>
                </c:pt>
                <c:pt idx="132">
                  <c:v>299.535681</c:v>
                </c:pt>
                <c:pt idx="133">
                  <c:v>256.9516374</c:v>
                </c:pt>
                <c:pt idx="134">
                  <c:v>233.6430824</c:v>
                </c:pt>
                <c:pt idx="135">
                  <c:v>188.5022086</c:v>
                </c:pt>
                <c:pt idx="136">
                  <c:v>171.5340404</c:v>
                </c:pt>
                <c:pt idx="137">
                  <c:v>185.6779304</c:v>
                </c:pt>
                <c:pt idx="138">
                  <c:v>167.6200808</c:v>
                </c:pt>
                <c:pt idx="139">
                  <c:v>170.6353436</c:v>
                </c:pt>
                <c:pt idx="140">
                  <c:v>169.2843264</c:v>
                </c:pt>
                <c:pt idx="141">
                  <c:v>219.844542</c:v>
                </c:pt>
                <c:pt idx="142">
                  <c:v>171.520166</c:v>
                </c:pt>
                <c:pt idx="143">
                  <c:v>160.9339735</c:v>
                </c:pt>
                <c:pt idx="144">
                  <c:v>214.2475268</c:v>
                </c:pt>
                <c:pt idx="145">
                  <c:v>183.7669144</c:v>
                </c:pt>
                <c:pt idx="146">
                  <c:v>205.2119784</c:v>
                </c:pt>
                <c:pt idx="147">
                  <c:v>179.9173172</c:v>
                </c:pt>
                <c:pt idx="148">
                  <c:v>218.6372467</c:v>
                </c:pt>
                <c:pt idx="149">
                  <c:v>189.7936119</c:v>
                </c:pt>
                <c:pt idx="150">
                  <c:v>187.021626</c:v>
                </c:pt>
                <c:pt idx="151">
                  <c:v>165.544623</c:v>
                </c:pt>
                <c:pt idx="152">
                  <c:v>184.1565184</c:v>
                </c:pt>
                <c:pt idx="153">
                  <c:v>204.9121557</c:v>
                </c:pt>
                <c:pt idx="154">
                  <c:v>232.038389</c:v>
                </c:pt>
                <c:pt idx="155">
                  <c:v>216.5910602</c:v>
                </c:pt>
                <c:pt idx="156">
                  <c:v>215.482426</c:v>
                </c:pt>
                <c:pt idx="157">
                  <c:v>209.4944877</c:v>
                </c:pt>
                <c:pt idx="158">
                  <c:v>155.2081762</c:v>
                </c:pt>
                <c:pt idx="159">
                  <c:v>175.228792</c:v>
                </c:pt>
                <c:pt idx="160">
                  <c:v>175.5829812</c:v>
                </c:pt>
                <c:pt idx="161">
                  <c:v>164.9295933</c:v>
                </c:pt>
                <c:pt idx="162">
                  <c:v>195.3020013</c:v>
                </c:pt>
                <c:pt idx="163">
                  <c:v>184.615375</c:v>
                </c:pt>
                <c:pt idx="164">
                  <c:v>153.257626</c:v>
                </c:pt>
                <c:pt idx="165">
                  <c:v>127.1913406</c:v>
                </c:pt>
                <c:pt idx="166">
                  <c:v>172.084248</c:v>
                </c:pt>
                <c:pt idx="167">
                  <c:v>203.4651312</c:v>
                </c:pt>
                <c:pt idx="168">
                  <c:v>191.3525152</c:v>
                </c:pt>
                <c:pt idx="169">
                  <c:v>175.620261</c:v>
                </c:pt>
                <c:pt idx="170">
                  <c:v>182.2930956</c:v>
                </c:pt>
                <c:pt idx="171">
                  <c:v>161.717103</c:v>
                </c:pt>
                <c:pt idx="172">
                  <c:v>149.8044352</c:v>
                </c:pt>
                <c:pt idx="173">
                  <c:v>180.5431725</c:v>
                </c:pt>
                <c:pt idx="174">
                  <c:v>174.3904789</c:v>
                </c:pt>
                <c:pt idx="175">
                  <c:v>167.661513</c:v>
                </c:pt>
                <c:pt idx="176">
                  <c:v>207.2225683</c:v>
                </c:pt>
                <c:pt idx="177">
                  <c:v>178.7335296</c:v>
                </c:pt>
                <c:pt idx="178">
                  <c:v>160.4275725</c:v>
                </c:pt>
                <c:pt idx="179">
                  <c:v>148.4092008</c:v>
                </c:pt>
                <c:pt idx="180">
                  <c:v>184.6590672</c:v>
                </c:pt>
                <c:pt idx="181">
                  <c:v>167.379141</c:v>
                </c:pt>
                <c:pt idx="182">
                  <c:v>149.4371088</c:v>
                </c:pt>
                <c:pt idx="183">
                  <c:v>145.059574</c:v>
                </c:pt>
                <c:pt idx="184">
                  <c:v>136.8958752</c:v>
                </c:pt>
                <c:pt idx="185">
                  <c:v>97.0048541</c:v>
                </c:pt>
                <c:pt idx="186">
                  <c:v>113.432816</c:v>
                </c:pt>
                <c:pt idx="187">
                  <c:v>138.7150324</c:v>
                </c:pt>
                <c:pt idx="188">
                  <c:v>129.8732741</c:v>
                </c:pt>
                <c:pt idx="189">
                  <c:v>129.0512262</c:v>
                </c:pt>
                <c:pt idx="190">
                  <c:v>102.0828941</c:v>
                </c:pt>
                <c:pt idx="191">
                  <c:v>94.136976</c:v>
                </c:pt>
                <c:pt idx="192">
                  <c:v>109.2173289</c:v>
                </c:pt>
                <c:pt idx="193">
                  <c:v>96.2276502</c:v>
                </c:pt>
                <c:pt idx="194">
                  <c:v>122.912166</c:v>
                </c:pt>
                <c:pt idx="195">
                  <c:v>145.5725144</c:v>
                </c:pt>
                <c:pt idx="196">
                  <c:v>123.21855</c:v>
                </c:pt>
                <c:pt idx="197">
                  <c:v>117.6210985</c:v>
                </c:pt>
                <c:pt idx="198">
                  <c:v>106.590321</c:v>
                </c:pt>
                <c:pt idx="199">
                  <c:v>96.8109831</c:v>
                </c:pt>
                <c:pt idx="200">
                  <c:v>89.1880816</c:v>
                </c:pt>
                <c:pt idx="201">
                  <c:v>100.0429104</c:v>
                </c:pt>
                <c:pt idx="202">
                  <c:v>117.4822272</c:v>
                </c:pt>
                <c:pt idx="203">
                  <c:v>149.545155</c:v>
                </c:pt>
                <c:pt idx="204">
                  <c:v>126.7005882</c:v>
                </c:pt>
                <c:pt idx="205">
                  <c:v>129.799904</c:v>
                </c:pt>
                <c:pt idx="206">
                  <c:v>110.2583042</c:v>
                </c:pt>
                <c:pt idx="207">
                  <c:v>100.3370328</c:v>
                </c:pt>
                <c:pt idx="208">
                  <c:v>116.1201744</c:v>
                </c:pt>
                <c:pt idx="209">
                  <c:v>121.6038868</c:v>
                </c:pt>
                <c:pt idx="210">
                  <c:v>126.47844</c:v>
                </c:pt>
                <c:pt idx="211">
                  <c:v>94.9262289</c:v>
                </c:pt>
                <c:pt idx="212">
                  <c:v>83.7946788</c:v>
                </c:pt>
                <c:pt idx="213">
                  <c:v>97.2141368</c:v>
                </c:pt>
                <c:pt idx="214">
                  <c:v>98.0002848</c:v>
                </c:pt>
                <c:pt idx="215">
                  <c:v>104.6224256</c:v>
                </c:pt>
                <c:pt idx="216">
                  <c:v>102.792699</c:v>
                </c:pt>
                <c:pt idx="217">
                  <c:v>111.6324692</c:v>
                </c:pt>
                <c:pt idx="218">
                  <c:v>104.09511</c:v>
                </c:pt>
                <c:pt idx="219">
                  <c:v>108.0682944</c:v>
                </c:pt>
                <c:pt idx="220">
                  <c:v>97.00297800000001</c:v>
                </c:pt>
                <c:pt idx="221">
                  <c:v>96.2732848</c:v>
                </c:pt>
                <c:pt idx="222">
                  <c:v>140.750954</c:v>
                </c:pt>
                <c:pt idx="223">
                  <c:v>110.0298724</c:v>
                </c:pt>
                <c:pt idx="224">
                  <c:v>87.290035</c:v>
                </c:pt>
                <c:pt idx="225">
                  <c:v>90.843324</c:v>
                </c:pt>
                <c:pt idx="226">
                  <c:v>71.9274068</c:v>
                </c:pt>
                <c:pt idx="227">
                  <c:v>71.28</c:v>
                </c:pt>
                <c:pt idx="228">
                  <c:v>72.3492</c:v>
                </c:pt>
                <c:pt idx="229">
                  <c:v>77.6755672</c:v>
                </c:pt>
                <c:pt idx="230">
                  <c:v>79.103289</c:v>
                </c:pt>
                <c:pt idx="231">
                  <c:v>84.859038</c:v>
                </c:pt>
                <c:pt idx="232">
                  <c:v>90.56902879999998</c:v>
                </c:pt>
                <c:pt idx="233">
                  <c:v>83.603196</c:v>
                </c:pt>
                <c:pt idx="234">
                  <c:v>63.7518556</c:v>
                </c:pt>
                <c:pt idx="235">
                  <c:v>64.7054636</c:v>
                </c:pt>
                <c:pt idx="236">
                  <c:v>81.361344</c:v>
                </c:pt>
                <c:pt idx="237">
                  <c:v>106.501662</c:v>
                </c:pt>
                <c:pt idx="238">
                  <c:v>100.3928254</c:v>
                </c:pt>
                <c:pt idx="239">
                  <c:v>87.4984201</c:v>
                </c:pt>
                <c:pt idx="240">
                  <c:v>90.9925632</c:v>
                </c:pt>
                <c:pt idx="241">
                  <c:v>96.7572592</c:v>
                </c:pt>
                <c:pt idx="242">
                  <c:v>93.98251599999998</c:v>
                </c:pt>
                <c:pt idx="243">
                  <c:v>96.156784</c:v>
                </c:pt>
                <c:pt idx="244">
                  <c:v>103.4217476</c:v>
                </c:pt>
                <c:pt idx="245">
                  <c:v>109.5138495</c:v>
                </c:pt>
                <c:pt idx="246">
                  <c:v>128.5153216</c:v>
                </c:pt>
                <c:pt idx="247">
                  <c:v>118.8964496</c:v>
                </c:pt>
                <c:pt idx="248">
                  <c:v>75.9518145</c:v>
                </c:pt>
                <c:pt idx="249">
                  <c:v>94.6738422</c:v>
                </c:pt>
                <c:pt idx="250">
                  <c:v>115.7124738</c:v>
                </c:pt>
                <c:pt idx="251">
                  <c:v>149.0738082</c:v>
                </c:pt>
                <c:pt idx="252">
                  <c:v>113.986691</c:v>
                </c:pt>
                <c:pt idx="253">
                  <c:v>108.171745</c:v>
                </c:pt>
                <c:pt idx="254">
                  <c:v>97.8110968</c:v>
                </c:pt>
                <c:pt idx="255">
                  <c:v>80.7621876</c:v>
                </c:pt>
                <c:pt idx="256">
                  <c:v>75.5027</c:v>
                </c:pt>
                <c:pt idx="257">
                  <c:v>109.9330474</c:v>
                </c:pt>
                <c:pt idx="258">
                  <c:v>113.891036</c:v>
                </c:pt>
                <c:pt idx="259">
                  <c:v>115.228001</c:v>
                </c:pt>
                <c:pt idx="260">
                  <c:v>154.9216024</c:v>
                </c:pt>
                <c:pt idx="261">
                  <c:v>114.1471986</c:v>
                </c:pt>
                <c:pt idx="262">
                  <c:v>98.25748800000001</c:v>
                </c:pt>
                <c:pt idx="263">
                  <c:v>100.016616</c:v>
                </c:pt>
                <c:pt idx="264">
                  <c:v>130.1025495</c:v>
                </c:pt>
                <c:pt idx="265">
                  <c:v>115.3522212</c:v>
                </c:pt>
                <c:pt idx="266">
                  <c:v>97.5273516</c:v>
                </c:pt>
                <c:pt idx="267">
                  <c:v>92.8737064</c:v>
                </c:pt>
                <c:pt idx="268">
                  <c:v>82.48635</c:v>
                </c:pt>
                <c:pt idx="269">
                  <c:v>112.62969</c:v>
                </c:pt>
                <c:pt idx="270">
                  <c:v>94.635431</c:v>
                </c:pt>
                <c:pt idx="271">
                  <c:v>98.981388</c:v>
                </c:pt>
                <c:pt idx="272">
                  <c:v>96.7160928</c:v>
                </c:pt>
                <c:pt idx="273">
                  <c:v>101.4829256</c:v>
                </c:pt>
                <c:pt idx="274">
                  <c:v>89.5509729</c:v>
                </c:pt>
                <c:pt idx="275">
                  <c:v>83.8407207</c:v>
                </c:pt>
                <c:pt idx="276">
                  <c:v>58.6511805</c:v>
                </c:pt>
                <c:pt idx="277">
                  <c:v>53.1787256</c:v>
                </c:pt>
                <c:pt idx="278">
                  <c:v>101.389288</c:v>
                </c:pt>
                <c:pt idx="279">
                  <c:v>100.9696725</c:v>
                </c:pt>
                <c:pt idx="280">
                  <c:v>83.28809799999999</c:v>
                </c:pt>
                <c:pt idx="281">
                  <c:v>91.8273636</c:v>
                </c:pt>
                <c:pt idx="282">
                  <c:v>61.1094498</c:v>
                </c:pt>
                <c:pt idx="283">
                  <c:v>48.7124253</c:v>
                </c:pt>
                <c:pt idx="284">
                  <c:v>65.049712</c:v>
                </c:pt>
                <c:pt idx="285">
                  <c:v>80.701712</c:v>
                </c:pt>
                <c:pt idx="286">
                  <c:v>66.2104293</c:v>
                </c:pt>
                <c:pt idx="287">
                  <c:v>56.0426475</c:v>
                </c:pt>
                <c:pt idx="288">
                  <c:v>94.1349597</c:v>
                </c:pt>
                <c:pt idx="289">
                  <c:v>104.2256169</c:v>
                </c:pt>
                <c:pt idx="290">
                  <c:v>77.530644</c:v>
                </c:pt>
                <c:pt idx="291">
                  <c:v>90.7632292</c:v>
                </c:pt>
                <c:pt idx="292">
                  <c:v>80.58594000000001</c:v>
                </c:pt>
                <c:pt idx="293">
                  <c:v>115.54273</c:v>
                </c:pt>
                <c:pt idx="294">
                  <c:v>85.634394</c:v>
                </c:pt>
                <c:pt idx="295">
                  <c:v>78.70629</c:v>
                </c:pt>
                <c:pt idx="296">
                  <c:v>70.56426</c:v>
                </c:pt>
                <c:pt idx="297">
                  <c:v>58.11905700000001</c:v>
                </c:pt>
                <c:pt idx="298">
                  <c:v>60.1466976</c:v>
                </c:pt>
                <c:pt idx="299">
                  <c:v>71.21928</c:v>
                </c:pt>
                <c:pt idx="300">
                  <c:v>151.1566464</c:v>
                </c:pt>
                <c:pt idx="301">
                  <c:v>172.9566976</c:v>
                </c:pt>
                <c:pt idx="302">
                  <c:v>166.129542</c:v>
                </c:pt>
                <c:pt idx="303">
                  <c:v>136.0896001</c:v>
                </c:pt>
                <c:pt idx="304">
                  <c:v>140.778512</c:v>
                </c:pt>
                <c:pt idx="305">
                  <c:v>133.7930424</c:v>
                </c:pt>
                <c:pt idx="306">
                  <c:v>140.744889</c:v>
                </c:pt>
                <c:pt idx="307">
                  <c:v>142.9030629</c:v>
                </c:pt>
                <c:pt idx="308">
                  <c:v>178.4771184</c:v>
                </c:pt>
                <c:pt idx="309">
                  <c:v>183.6346327</c:v>
                </c:pt>
                <c:pt idx="310">
                  <c:v>183.6009975</c:v>
                </c:pt>
                <c:pt idx="311">
                  <c:v>164.334132</c:v>
                </c:pt>
                <c:pt idx="312">
                  <c:v>139.7546128</c:v>
                </c:pt>
                <c:pt idx="313">
                  <c:v>161.5744944</c:v>
                </c:pt>
                <c:pt idx="314">
                  <c:v>173.9538942</c:v>
                </c:pt>
                <c:pt idx="315">
                  <c:v>161.4746946</c:v>
                </c:pt>
                <c:pt idx="316">
                  <c:v>155.6858</c:v>
                </c:pt>
                <c:pt idx="317">
                  <c:v>151.816933</c:v>
                </c:pt>
                <c:pt idx="318">
                  <c:v>104.6113538</c:v>
                </c:pt>
                <c:pt idx="319">
                  <c:v>116.7384042</c:v>
                </c:pt>
                <c:pt idx="320">
                  <c:v>144.3711654</c:v>
                </c:pt>
                <c:pt idx="321">
                  <c:v>137.0256022</c:v>
                </c:pt>
                <c:pt idx="322">
                  <c:v>145.3667776</c:v>
                </c:pt>
                <c:pt idx="323">
                  <c:v>150.342322</c:v>
                </c:pt>
                <c:pt idx="324">
                  <c:v>129.8321405</c:v>
                </c:pt>
                <c:pt idx="325">
                  <c:v>116.2919184</c:v>
                </c:pt>
                <c:pt idx="326">
                  <c:v>112.7972172</c:v>
                </c:pt>
                <c:pt idx="327">
                  <c:v>140.3105124</c:v>
                </c:pt>
                <c:pt idx="328">
                  <c:v>139.8147564</c:v>
                </c:pt>
                <c:pt idx="329">
                  <c:v>154.3850308</c:v>
                </c:pt>
                <c:pt idx="330">
                  <c:v>157.5254538</c:v>
                </c:pt>
                <c:pt idx="331">
                  <c:v>143.6905801</c:v>
                </c:pt>
                <c:pt idx="332">
                  <c:v>137.752435</c:v>
                </c:pt>
                <c:pt idx="333">
                  <c:v>145.245716</c:v>
                </c:pt>
                <c:pt idx="334">
                  <c:v>181.597636</c:v>
                </c:pt>
                <c:pt idx="335">
                  <c:v>181.83255</c:v>
                </c:pt>
                <c:pt idx="336">
                  <c:v>180.7353966</c:v>
                </c:pt>
                <c:pt idx="337">
                  <c:v>181.4356609</c:v>
                </c:pt>
                <c:pt idx="338">
                  <c:v>177.455623</c:v>
                </c:pt>
                <c:pt idx="339">
                  <c:v>139.230468</c:v>
                </c:pt>
                <c:pt idx="340">
                  <c:v>138.5558004</c:v>
                </c:pt>
                <c:pt idx="341">
                  <c:v>190.8862272</c:v>
                </c:pt>
                <c:pt idx="342">
                  <c:v>179.2229786</c:v>
                </c:pt>
                <c:pt idx="343">
                  <c:v>164.9631636</c:v>
                </c:pt>
                <c:pt idx="344">
                  <c:v>174.7016645</c:v>
                </c:pt>
                <c:pt idx="345">
                  <c:v>174.6510218</c:v>
                </c:pt>
                <c:pt idx="346">
                  <c:v>115.4722936</c:v>
                </c:pt>
                <c:pt idx="347">
                  <c:v>133.0719216</c:v>
                </c:pt>
                <c:pt idx="348">
                  <c:v>153.7727928</c:v>
                </c:pt>
                <c:pt idx="349">
                  <c:v>178.2847387</c:v>
                </c:pt>
                <c:pt idx="350">
                  <c:v>171.9084312</c:v>
                </c:pt>
                <c:pt idx="351">
                  <c:v>221.880615</c:v>
                </c:pt>
                <c:pt idx="352">
                  <c:v>175.8165328</c:v>
                </c:pt>
                <c:pt idx="353">
                  <c:v>165.9279258</c:v>
                </c:pt>
                <c:pt idx="354">
                  <c:v>156.3485862</c:v>
                </c:pt>
                <c:pt idx="355">
                  <c:v>183.167079</c:v>
                </c:pt>
                <c:pt idx="356">
                  <c:v>176.8878472</c:v>
                </c:pt>
                <c:pt idx="357">
                  <c:v>208.2785568</c:v>
                </c:pt>
                <c:pt idx="358">
                  <c:v>222.646095</c:v>
                </c:pt>
                <c:pt idx="359">
                  <c:v>167.9050071</c:v>
                </c:pt>
                <c:pt idx="360">
                  <c:v>133.23163</c:v>
                </c:pt>
                <c:pt idx="361">
                  <c:v>151.116524</c:v>
                </c:pt>
                <c:pt idx="362">
                  <c:v>163.0013008</c:v>
                </c:pt>
                <c:pt idx="363">
                  <c:v>159.4824147</c:v>
                </c:pt>
                <c:pt idx="364">
                  <c:v>134.9542716</c:v>
                </c:pt>
                <c:pt idx="365">
                  <c:v>130.4290295</c:v>
                </c:pt>
                <c:pt idx="366">
                  <c:v>150.6699024</c:v>
                </c:pt>
                <c:pt idx="367">
                  <c:v>135.32661</c:v>
                </c:pt>
                <c:pt idx="368">
                  <c:v>136.12455</c:v>
                </c:pt>
                <c:pt idx="369">
                  <c:v>142.466415</c:v>
                </c:pt>
                <c:pt idx="370">
                  <c:v>168.572992</c:v>
                </c:pt>
                <c:pt idx="371">
                  <c:v>165.8351819</c:v>
                </c:pt>
                <c:pt idx="372">
                  <c:v>186.1020474</c:v>
                </c:pt>
                <c:pt idx="373">
                  <c:v>164.0921898</c:v>
                </c:pt>
                <c:pt idx="374">
                  <c:v>142.0122528</c:v>
                </c:pt>
                <c:pt idx="375">
                  <c:v>163.479225</c:v>
                </c:pt>
                <c:pt idx="376">
                  <c:v>186.255825</c:v>
                </c:pt>
                <c:pt idx="377">
                  <c:v>172.35865</c:v>
                </c:pt>
                <c:pt idx="378">
                  <c:v>158.8110815</c:v>
                </c:pt>
                <c:pt idx="379">
                  <c:v>123.5234688</c:v>
                </c:pt>
                <c:pt idx="380">
                  <c:v>119.8923012</c:v>
                </c:pt>
                <c:pt idx="381">
                  <c:v>122.537504</c:v>
                </c:pt>
                <c:pt idx="382">
                  <c:v>135.168076</c:v>
                </c:pt>
                <c:pt idx="383">
                  <c:v>175.7630793</c:v>
                </c:pt>
                <c:pt idx="384">
                  <c:v>187.434471</c:v>
                </c:pt>
                <c:pt idx="385">
                  <c:v>176.7299625</c:v>
                </c:pt>
                <c:pt idx="386">
                  <c:v>163.9031008</c:v>
                </c:pt>
                <c:pt idx="387">
                  <c:v>153.031625</c:v>
                </c:pt>
                <c:pt idx="388">
                  <c:v>145.3477831</c:v>
                </c:pt>
                <c:pt idx="389">
                  <c:v>145.02613</c:v>
                </c:pt>
                <c:pt idx="390">
                  <c:v>180.67747</c:v>
                </c:pt>
                <c:pt idx="391">
                  <c:v>214.6805981</c:v>
                </c:pt>
                <c:pt idx="392">
                  <c:v>187.7728797</c:v>
                </c:pt>
                <c:pt idx="393">
                  <c:v>189.3466656</c:v>
                </c:pt>
                <c:pt idx="394">
                  <c:v>162.9789703</c:v>
                </c:pt>
                <c:pt idx="395">
                  <c:v>139.0322505</c:v>
                </c:pt>
                <c:pt idx="396">
                  <c:v>149.4212586</c:v>
                </c:pt>
                <c:pt idx="397">
                  <c:v>159.9897786</c:v>
                </c:pt>
                <c:pt idx="398">
                  <c:v>187.519673</c:v>
                </c:pt>
                <c:pt idx="399">
                  <c:v>174.7443814</c:v>
                </c:pt>
                <c:pt idx="400">
                  <c:v>192.8819636</c:v>
                </c:pt>
                <c:pt idx="401">
                  <c:v>193.132884</c:v>
                </c:pt>
                <c:pt idx="402">
                  <c:v>192.746484</c:v>
                </c:pt>
                <c:pt idx="403">
                  <c:v>197.1681796</c:v>
                </c:pt>
                <c:pt idx="404">
                  <c:v>215.5900236</c:v>
                </c:pt>
                <c:pt idx="405">
                  <c:v>197.782515</c:v>
                </c:pt>
                <c:pt idx="406">
                  <c:v>194.1434008</c:v>
                </c:pt>
                <c:pt idx="407">
                  <c:v>185.441551</c:v>
                </c:pt>
                <c:pt idx="408">
                  <c:v>187.33368</c:v>
                </c:pt>
                <c:pt idx="409">
                  <c:v>152.6992487</c:v>
                </c:pt>
                <c:pt idx="410">
                  <c:v>143.0095299</c:v>
                </c:pt>
                <c:pt idx="411">
                  <c:v>206.9537796</c:v>
                </c:pt>
                <c:pt idx="412">
                  <c:v>200.42048</c:v>
                </c:pt>
                <c:pt idx="413">
                  <c:v>221.9215135</c:v>
                </c:pt>
                <c:pt idx="414">
                  <c:v>201.7631346</c:v>
                </c:pt>
                <c:pt idx="415">
                  <c:v>207.7155105</c:v>
                </c:pt>
                <c:pt idx="416">
                  <c:v>165.6238895</c:v>
                </c:pt>
                <c:pt idx="417">
                  <c:v>167.671299</c:v>
                </c:pt>
                <c:pt idx="418">
                  <c:v>200.2809368</c:v>
                </c:pt>
                <c:pt idx="419">
                  <c:v>197.98776</c:v>
                </c:pt>
                <c:pt idx="420">
                  <c:v>218.5514082</c:v>
                </c:pt>
                <c:pt idx="421">
                  <c:v>201.8854384</c:v>
                </c:pt>
                <c:pt idx="422">
                  <c:v>191.3796688</c:v>
                </c:pt>
                <c:pt idx="423">
                  <c:v>167.8031232</c:v>
                </c:pt>
                <c:pt idx="424">
                  <c:v>186.3230805</c:v>
                </c:pt>
                <c:pt idx="425">
                  <c:v>197.2858456</c:v>
                </c:pt>
                <c:pt idx="426">
                  <c:v>225.770535</c:v>
                </c:pt>
                <c:pt idx="427">
                  <c:v>191.4290314</c:v>
                </c:pt>
                <c:pt idx="428">
                  <c:v>197.950197</c:v>
                </c:pt>
                <c:pt idx="429">
                  <c:v>187.7276872</c:v>
                </c:pt>
                <c:pt idx="430">
                  <c:v>208.9074624</c:v>
                </c:pt>
                <c:pt idx="431">
                  <c:v>204.0202437</c:v>
                </c:pt>
                <c:pt idx="432">
                  <c:v>221.975193</c:v>
                </c:pt>
                <c:pt idx="433">
                  <c:v>217.1188739</c:v>
                </c:pt>
                <c:pt idx="434">
                  <c:v>223.4346177</c:v>
                </c:pt>
                <c:pt idx="435">
                  <c:v>213.47534</c:v>
                </c:pt>
                <c:pt idx="436">
                  <c:v>232.341387</c:v>
                </c:pt>
                <c:pt idx="437">
                  <c:v>181.2227799</c:v>
                </c:pt>
                <c:pt idx="438">
                  <c:v>185.7880131</c:v>
                </c:pt>
                <c:pt idx="439">
                  <c:v>187.427763</c:v>
                </c:pt>
                <c:pt idx="440">
                  <c:v>219.621867</c:v>
                </c:pt>
                <c:pt idx="441">
                  <c:v>223.9683768</c:v>
                </c:pt>
                <c:pt idx="442">
                  <c:v>206.5506148</c:v>
                </c:pt>
                <c:pt idx="443">
                  <c:v>161.973132</c:v>
                </c:pt>
                <c:pt idx="444">
                  <c:v>150.1082024</c:v>
                </c:pt>
                <c:pt idx="445">
                  <c:v>179.9412444</c:v>
                </c:pt>
                <c:pt idx="446">
                  <c:v>198.7277606</c:v>
                </c:pt>
                <c:pt idx="447">
                  <c:v>189.2229984</c:v>
                </c:pt>
                <c:pt idx="448">
                  <c:v>182.3761038</c:v>
                </c:pt>
                <c:pt idx="449">
                  <c:v>191.6858482</c:v>
                </c:pt>
                <c:pt idx="450">
                  <c:v>178.3489396</c:v>
                </c:pt>
                <c:pt idx="451">
                  <c:v>158.0585166</c:v>
                </c:pt>
                <c:pt idx="452">
                  <c:v>159.9273845</c:v>
                </c:pt>
                <c:pt idx="453">
                  <c:v>148.310092</c:v>
                </c:pt>
                <c:pt idx="454">
                  <c:v>149.1548336</c:v>
                </c:pt>
                <c:pt idx="455">
                  <c:v>136.9958477</c:v>
                </c:pt>
                <c:pt idx="456">
                  <c:v>112.404194</c:v>
                </c:pt>
                <c:pt idx="457">
                  <c:v>125.049204</c:v>
                </c:pt>
                <c:pt idx="458">
                  <c:v>107.141538</c:v>
                </c:pt>
                <c:pt idx="459">
                  <c:v>103.121911</c:v>
                </c:pt>
                <c:pt idx="460">
                  <c:v>124.434873</c:v>
                </c:pt>
                <c:pt idx="461">
                  <c:v>129.7147472</c:v>
                </c:pt>
                <c:pt idx="462">
                  <c:v>121.17125</c:v>
                </c:pt>
                <c:pt idx="463">
                  <c:v>113.0608325</c:v>
                </c:pt>
                <c:pt idx="464">
                  <c:v>101.70992</c:v>
                </c:pt>
                <c:pt idx="465">
                  <c:v>105.389392</c:v>
                </c:pt>
                <c:pt idx="466">
                  <c:v>121.472072</c:v>
                </c:pt>
                <c:pt idx="467">
                  <c:v>132.21512</c:v>
                </c:pt>
                <c:pt idx="468">
                  <c:v>119.5934596</c:v>
                </c:pt>
                <c:pt idx="469">
                  <c:v>155.1029</c:v>
                </c:pt>
                <c:pt idx="470">
                  <c:v>143.3506624</c:v>
                </c:pt>
                <c:pt idx="471">
                  <c:v>117.9850914</c:v>
                </c:pt>
                <c:pt idx="472">
                  <c:v>112.7417184</c:v>
                </c:pt>
                <c:pt idx="473">
                  <c:v>129.3549318</c:v>
                </c:pt>
                <c:pt idx="474">
                  <c:v>146.0693331</c:v>
                </c:pt>
                <c:pt idx="475">
                  <c:v>144.1376751</c:v>
                </c:pt>
                <c:pt idx="476">
                  <c:v>148.3184</c:v>
                </c:pt>
                <c:pt idx="477">
                  <c:v>152.53476</c:v>
                </c:pt>
                <c:pt idx="478">
                  <c:v>140.50602</c:v>
                </c:pt>
                <c:pt idx="479">
                  <c:v>152.44444</c:v>
                </c:pt>
                <c:pt idx="480">
                  <c:v>149.68942</c:v>
                </c:pt>
                <c:pt idx="481">
                  <c:v>161.9196</c:v>
                </c:pt>
                <c:pt idx="482">
                  <c:v>134.9560212</c:v>
                </c:pt>
                <c:pt idx="483">
                  <c:v>119.310785</c:v>
                </c:pt>
                <c:pt idx="484">
                  <c:v>115.33125</c:v>
                </c:pt>
                <c:pt idx="485">
                  <c:v>116.47297</c:v>
                </c:pt>
                <c:pt idx="486">
                  <c:v>99.04788</c:v>
                </c:pt>
                <c:pt idx="487">
                  <c:v>100.1006325</c:v>
                </c:pt>
                <c:pt idx="488">
                  <c:v>123.62355</c:v>
                </c:pt>
                <c:pt idx="489">
                  <c:v>115.6113</c:v>
                </c:pt>
                <c:pt idx="490">
                  <c:v>136.8118</c:v>
                </c:pt>
                <c:pt idx="491">
                  <c:v>97.08336</c:v>
                </c:pt>
                <c:pt idx="492">
                  <c:v>92.85435</c:v>
                </c:pt>
                <c:pt idx="493">
                  <c:v>91.2781056</c:v>
                </c:pt>
                <c:pt idx="494">
                  <c:v>93.51893</c:v>
                </c:pt>
                <c:pt idx="495">
                  <c:v>101.8523</c:v>
                </c:pt>
                <c:pt idx="496">
                  <c:v>106.29565</c:v>
                </c:pt>
                <c:pt idx="497">
                  <c:v>112.3684848</c:v>
                </c:pt>
                <c:pt idx="498">
                  <c:v>119.574</c:v>
                </c:pt>
                <c:pt idx="499">
                  <c:v>119.145</c:v>
                </c:pt>
                <c:pt idx="500">
                  <c:v>119.0799</c:v>
                </c:pt>
                <c:pt idx="501">
                  <c:v>127.3878</c:v>
                </c:pt>
                <c:pt idx="502">
                  <c:v>139.01815</c:v>
                </c:pt>
                <c:pt idx="503">
                  <c:v>121.2219855</c:v>
                </c:pt>
                <c:pt idx="504">
                  <c:v>136.8434832</c:v>
                </c:pt>
                <c:pt idx="505">
                  <c:v>140.8950288</c:v>
                </c:pt>
                <c:pt idx="506">
                  <c:v>142.46915</c:v>
                </c:pt>
                <c:pt idx="507">
                  <c:v>139.52796</c:v>
                </c:pt>
                <c:pt idx="508">
                  <c:v>114.5574616</c:v>
                </c:pt>
                <c:pt idx="509">
                  <c:v>134.102757</c:v>
                </c:pt>
                <c:pt idx="510">
                  <c:v>152.9505994</c:v>
                </c:pt>
                <c:pt idx="511">
                  <c:v>137.2215936</c:v>
                </c:pt>
                <c:pt idx="512">
                  <c:v>146.85146</c:v>
                </c:pt>
                <c:pt idx="513">
                  <c:v>127.853242</c:v>
                </c:pt>
                <c:pt idx="514">
                  <c:v>106.3512</c:v>
                </c:pt>
                <c:pt idx="515">
                  <c:v>74.60796</c:v>
                </c:pt>
                <c:pt idx="516">
                  <c:v>100.9339116</c:v>
                </c:pt>
                <c:pt idx="517">
                  <c:v>116.8185624</c:v>
                </c:pt>
                <c:pt idx="518">
                  <c:v>98.571</c:v>
                </c:pt>
                <c:pt idx="519">
                  <c:v>137.29302</c:v>
                </c:pt>
                <c:pt idx="520">
                  <c:v>116.4426588</c:v>
                </c:pt>
                <c:pt idx="521">
                  <c:v>86.36073930000001</c:v>
                </c:pt>
                <c:pt idx="522">
                  <c:v>90.71920999999998</c:v>
                </c:pt>
                <c:pt idx="523">
                  <c:v>96.09050579999998</c:v>
                </c:pt>
                <c:pt idx="524">
                  <c:v>110.1154782</c:v>
                </c:pt>
                <c:pt idx="525">
                  <c:v>119.3470074</c:v>
                </c:pt>
                <c:pt idx="526">
                  <c:v>115.0864629</c:v>
                </c:pt>
                <c:pt idx="527">
                  <c:v>114.1973368</c:v>
                </c:pt>
                <c:pt idx="528">
                  <c:v>122.0697702</c:v>
                </c:pt>
                <c:pt idx="529">
                  <c:v>124.5070395</c:v>
                </c:pt>
                <c:pt idx="530">
                  <c:v>126.9026365</c:v>
                </c:pt>
                <c:pt idx="531">
                  <c:v>109.6153986</c:v>
                </c:pt>
                <c:pt idx="532">
                  <c:v>121.6552704</c:v>
                </c:pt>
                <c:pt idx="533">
                  <c:v>117.1362401</c:v>
                </c:pt>
                <c:pt idx="534">
                  <c:v>127.2810409</c:v>
                </c:pt>
                <c:pt idx="535">
                  <c:v>104.8352331</c:v>
                </c:pt>
                <c:pt idx="536">
                  <c:v>127.6789734</c:v>
                </c:pt>
                <c:pt idx="537">
                  <c:v>129.1593883</c:v>
                </c:pt>
                <c:pt idx="538">
                  <c:v>145.6790076</c:v>
                </c:pt>
                <c:pt idx="539">
                  <c:v>125.313807</c:v>
                </c:pt>
                <c:pt idx="540">
                  <c:v>138.9968184</c:v>
                </c:pt>
                <c:pt idx="541">
                  <c:v>126.7490575</c:v>
                </c:pt>
                <c:pt idx="542">
                  <c:v>98.70173995</c:v>
                </c:pt>
                <c:pt idx="543">
                  <c:v>97.53621845</c:v>
                </c:pt>
                <c:pt idx="544">
                  <c:v>122.0328135</c:v>
                </c:pt>
                <c:pt idx="545">
                  <c:v>122.3296812</c:v>
                </c:pt>
                <c:pt idx="546">
                  <c:v>128.6862894</c:v>
                </c:pt>
                <c:pt idx="547">
                  <c:v>118.84752</c:v>
                </c:pt>
              </c:numCache>
            </c:numRef>
          </c:yVal>
          <c:smooth val="0"/>
        </c:ser>
        <c:ser>
          <c:idx val="4"/>
          <c:order val="4"/>
          <c:tx>
            <c:v>Outbrain</c:v>
          </c:tx>
          <c:spPr>
            <a:ln w="47625">
              <a:solidFill>
                <a:srgbClr val="0000FF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income'!$S$3:$S$550</c:f>
              <c:numCache>
                <c:formatCode>_([$€-2]\ * #,##0.00_);_([$€-2]\ * \(#,##0.00\);_([$€-2]\ * "-"??_);_(@_)</c:formatCode>
                <c:ptCount val="5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48.16377</c:v>
                </c:pt>
                <c:pt idx="25">
                  <c:v>63.454656</c:v>
                </c:pt>
                <c:pt idx="26">
                  <c:v>97.88133999999999</c:v>
                </c:pt>
                <c:pt idx="27">
                  <c:v>124.480531</c:v>
                </c:pt>
                <c:pt idx="28">
                  <c:v>140.348143</c:v>
                </c:pt>
                <c:pt idx="29">
                  <c:v>118.1535</c:v>
                </c:pt>
                <c:pt idx="30">
                  <c:v>97.939044</c:v>
                </c:pt>
                <c:pt idx="31">
                  <c:v>119.671392</c:v>
                </c:pt>
                <c:pt idx="32">
                  <c:v>111.2412756</c:v>
                </c:pt>
                <c:pt idx="33">
                  <c:v>76.0258422</c:v>
                </c:pt>
                <c:pt idx="34">
                  <c:v>68.1975663</c:v>
                </c:pt>
                <c:pt idx="35">
                  <c:v>76.4962029</c:v>
                </c:pt>
                <c:pt idx="36">
                  <c:v>80.4076839</c:v>
                </c:pt>
                <c:pt idx="37">
                  <c:v>82.2155339</c:v>
                </c:pt>
                <c:pt idx="38">
                  <c:v>52.13538</c:v>
                </c:pt>
                <c:pt idx="39">
                  <c:v>52.3249632</c:v>
                </c:pt>
                <c:pt idx="40">
                  <c:v>54.996785</c:v>
                </c:pt>
                <c:pt idx="41">
                  <c:v>89.01123</c:v>
                </c:pt>
                <c:pt idx="42">
                  <c:v>82.3523409</c:v>
                </c:pt>
                <c:pt idx="43">
                  <c:v>92.125319</c:v>
                </c:pt>
                <c:pt idx="44">
                  <c:v>90.6116078</c:v>
                </c:pt>
                <c:pt idx="45">
                  <c:v>79.57499999999998</c:v>
                </c:pt>
                <c:pt idx="46">
                  <c:v>83.82045000000001</c:v>
                </c:pt>
                <c:pt idx="47">
                  <c:v>75.18295220000002</c:v>
                </c:pt>
                <c:pt idx="48">
                  <c:v>89.4445178</c:v>
                </c:pt>
                <c:pt idx="49">
                  <c:v>70.98580120000001</c:v>
                </c:pt>
                <c:pt idx="50">
                  <c:v>66.19300749999999</c:v>
                </c:pt>
                <c:pt idx="51">
                  <c:v>91.17501</c:v>
                </c:pt>
                <c:pt idx="52">
                  <c:v>70.2971548</c:v>
                </c:pt>
                <c:pt idx="53">
                  <c:v>61.81175</c:v>
                </c:pt>
                <c:pt idx="54">
                  <c:v>65.7540716</c:v>
                </c:pt>
                <c:pt idx="55">
                  <c:v>66.9494315</c:v>
                </c:pt>
                <c:pt idx="56">
                  <c:v>72.78382169999998</c:v>
                </c:pt>
                <c:pt idx="57">
                  <c:v>78.81582280000001</c:v>
                </c:pt>
                <c:pt idx="58">
                  <c:v>98.0367148</c:v>
                </c:pt>
                <c:pt idx="59">
                  <c:v>97.71060379999998</c:v>
                </c:pt>
                <c:pt idx="60">
                  <c:v>89.589968</c:v>
                </c:pt>
                <c:pt idx="61">
                  <c:v>90.17265400000001</c:v>
                </c:pt>
                <c:pt idx="62">
                  <c:v>72.15319679999999</c:v>
                </c:pt>
                <c:pt idx="63">
                  <c:v>103.2949792</c:v>
                </c:pt>
                <c:pt idx="64">
                  <c:v>93.480345</c:v>
                </c:pt>
                <c:pt idx="65">
                  <c:v>85.0894869</c:v>
                </c:pt>
                <c:pt idx="66">
                  <c:v>75.304788</c:v>
                </c:pt>
                <c:pt idx="67">
                  <c:v>56.368702</c:v>
                </c:pt>
                <c:pt idx="68">
                  <c:v>79.84023739999999</c:v>
                </c:pt>
                <c:pt idx="69">
                  <c:v>92.0830876</c:v>
                </c:pt>
                <c:pt idx="70">
                  <c:v>130.011415</c:v>
                </c:pt>
                <c:pt idx="71">
                  <c:v>88.12430000000001</c:v>
                </c:pt>
                <c:pt idx="72">
                  <c:v>103.2763753</c:v>
                </c:pt>
                <c:pt idx="73">
                  <c:v>87.7332624</c:v>
                </c:pt>
                <c:pt idx="74">
                  <c:v>89.97297399999999</c:v>
                </c:pt>
                <c:pt idx="75">
                  <c:v>97.2849696</c:v>
                </c:pt>
                <c:pt idx="76">
                  <c:v>93.581719</c:v>
                </c:pt>
                <c:pt idx="77">
                  <c:v>117.006883</c:v>
                </c:pt>
                <c:pt idx="78">
                  <c:v>123.042012</c:v>
                </c:pt>
                <c:pt idx="79">
                  <c:v>127.247498</c:v>
                </c:pt>
                <c:pt idx="80">
                  <c:v>114.7859072</c:v>
                </c:pt>
                <c:pt idx="81">
                  <c:v>125.790696</c:v>
                </c:pt>
                <c:pt idx="82">
                  <c:v>120.217536</c:v>
                </c:pt>
                <c:pt idx="83">
                  <c:v>111.657476</c:v>
                </c:pt>
                <c:pt idx="84">
                  <c:v>112.996426</c:v>
                </c:pt>
                <c:pt idx="85">
                  <c:v>122.0158948</c:v>
                </c:pt>
                <c:pt idx="86">
                  <c:v>130.0343736</c:v>
                </c:pt>
                <c:pt idx="87">
                  <c:v>107.77212</c:v>
                </c:pt>
                <c:pt idx="88">
                  <c:v>127.32501</c:v>
                </c:pt>
                <c:pt idx="89">
                  <c:v>109.3922415</c:v>
                </c:pt>
                <c:pt idx="90">
                  <c:v>107.2940256</c:v>
                </c:pt>
                <c:pt idx="91">
                  <c:v>83.7504813</c:v>
                </c:pt>
                <c:pt idx="92">
                  <c:v>106.152313</c:v>
                </c:pt>
                <c:pt idx="93">
                  <c:v>110.43744</c:v>
                </c:pt>
                <c:pt idx="94">
                  <c:v>127.77632</c:v>
                </c:pt>
                <c:pt idx="95">
                  <c:v>149.2029472</c:v>
                </c:pt>
                <c:pt idx="96">
                  <c:v>126.4234968</c:v>
                </c:pt>
                <c:pt idx="97">
                  <c:v>125.2965285</c:v>
                </c:pt>
                <c:pt idx="98">
                  <c:v>113.3886875</c:v>
                </c:pt>
                <c:pt idx="99">
                  <c:v>105.6506342</c:v>
                </c:pt>
                <c:pt idx="100">
                  <c:v>110.9979072</c:v>
                </c:pt>
                <c:pt idx="101">
                  <c:v>94.1832192</c:v>
                </c:pt>
                <c:pt idx="102">
                  <c:v>114.411156</c:v>
                </c:pt>
                <c:pt idx="103">
                  <c:v>149.0773972</c:v>
                </c:pt>
                <c:pt idx="104">
                  <c:v>122.4521707</c:v>
                </c:pt>
                <c:pt idx="105">
                  <c:v>93.86094199999999</c:v>
                </c:pt>
                <c:pt idx="106">
                  <c:v>116.3866683</c:v>
                </c:pt>
                <c:pt idx="107">
                  <c:v>129.0381312</c:v>
                </c:pt>
                <c:pt idx="108">
                  <c:v>144.2370105</c:v>
                </c:pt>
                <c:pt idx="109">
                  <c:v>122.657313</c:v>
                </c:pt>
                <c:pt idx="110">
                  <c:v>134.553981</c:v>
                </c:pt>
                <c:pt idx="111">
                  <c:v>141.9493691</c:v>
                </c:pt>
                <c:pt idx="112">
                  <c:v>140.0648634</c:v>
                </c:pt>
                <c:pt idx="113">
                  <c:v>142.4738848</c:v>
                </c:pt>
                <c:pt idx="114">
                  <c:v>112.3738341</c:v>
                </c:pt>
                <c:pt idx="115">
                  <c:v>122.8024672</c:v>
                </c:pt>
                <c:pt idx="116">
                  <c:v>119.0251846</c:v>
                </c:pt>
                <c:pt idx="117">
                  <c:v>121.8506025</c:v>
                </c:pt>
                <c:pt idx="118">
                  <c:v>136.5421572</c:v>
                </c:pt>
                <c:pt idx="119">
                  <c:v>132.0413055</c:v>
                </c:pt>
                <c:pt idx="120">
                  <c:v>122.006512</c:v>
                </c:pt>
                <c:pt idx="121">
                  <c:v>117.0765741</c:v>
                </c:pt>
                <c:pt idx="122">
                  <c:v>126.479808</c:v>
                </c:pt>
                <c:pt idx="123">
                  <c:v>122.591667</c:v>
                </c:pt>
                <c:pt idx="124">
                  <c:v>134.2672674</c:v>
                </c:pt>
                <c:pt idx="125">
                  <c:v>130.861818</c:v>
                </c:pt>
                <c:pt idx="126">
                  <c:v>161.281252</c:v>
                </c:pt>
                <c:pt idx="127">
                  <c:v>155.3943787</c:v>
                </c:pt>
                <c:pt idx="128">
                  <c:v>164.3588405</c:v>
                </c:pt>
                <c:pt idx="129">
                  <c:v>162.2000898</c:v>
                </c:pt>
                <c:pt idx="130">
                  <c:v>138.28015</c:v>
                </c:pt>
                <c:pt idx="131">
                  <c:v>129.36175</c:v>
                </c:pt>
                <c:pt idx="132">
                  <c:v>174.67716</c:v>
                </c:pt>
                <c:pt idx="133">
                  <c:v>185.9111816</c:v>
                </c:pt>
                <c:pt idx="134">
                  <c:v>192.08852</c:v>
                </c:pt>
                <c:pt idx="135">
                  <c:v>163.73795</c:v>
                </c:pt>
                <c:pt idx="136">
                  <c:v>144.85136</c:v>
                </c:pt>
                <c:pt idx="137">
                  <c:v>159.661059</c:v>
                </c:pt>
                <c:pt idx="138">
                  <c:v>177.104</c:v>
                </c:pt>
                <c:pt idx="139">
                  <c:v>166.03408</c:v>
                </c:pt>
                <c:pt idx="140">
                  <c:v>166.9644</c:v>
                </c:pt>
                <c:pt idx="141">
                  <c:v>192.126</c:v>
                </c:pt>
                <c:pt idx="142">
                  <c:v>158.0022</c:v>
                </c:pt>
                <c:pt idx="143">
                  <c:v>143.5738</c:v>
                </c:pt>
                <c:pt idx="144">
                  <c:v>133.36924</c:v>
                </c:pt>
                <c:pt idx="145">
                  <c:v>123.6536</c:v>
                </c:pt>
                <c:pt idx="146">
                  <c:v>105.9432</c:v>
                </c:pt>
                <c:pt idx="147">
                  <c:v>101.5933</c:v>
                </c:pt>
                <c:pt idx="148">
                  <c:v>119.7235776</c:v>
                </c:pt>
                <c:pt idx="149">
                  <c:v>122.8991198</c:v>
                </c:pt>
                <c:pt idx="150">
                  <c:v>128.7876261</c:v>
                </c:pt>
                <c:pt idx="151">
                  <c:v>148.3899274</c:v>
                </c:pt>
                <c:pt idx="152">
                  <c:v>147.739543</c:v>
                </c:pt>
                <c:pt idx="153">
                  <c:v>156.9759812</c:v>
                </c:pt>
                <c:pt idx="154">
                  <c:v>178.11734</c:v>
                </c:pt>
                <c:pt idx="155">
                  <c:v>199.751224</c:v>
                </c:pt>
                <c:pt idx="156">
                  <c:v>197.712699</c:v>
                </c:pt>
                <c:pt idx="157">
                  <c:v>207.218426</c:v>
                </c:pt>
                <c:pt idx="158">
                  <c:v>200.259285</c:v>
                </c:pt>
                <c:pt idx="159">
                  <c:v>190.1789952</c:v>
                </c:pt>
                <c:pt idx="160">
                  <c:v>171.4771276</c:v>
                </c:pt>
                <c:pt idx="161">
                  <c:v>233.2372461</c:v>
                </c:pt>
                <c:pt idx="162">
                  <c:v>277.2874966</c:v>
                </c:pt>
                <c:pt idx="163">
                  <c:v>281.6632625</c:v>
                </c:pt>
                <c:pt idx="164">
                  <c:v>238.976035</c:v>
                </c:pt>
                <c:pt idx="165">
                  <c:v>194.72</c:v>
                </c:pt>
                <c:pt idx="166">
                  <c:v>222.12</c:v>
                </c:pt>
                <c:pt idx="167">
                  <c:v>226.54</c:v>
                </c:pt>
                <c:pt idx="168">
                  <c:v>207.9</c:v>
                </c:pt>
                <c:pt idx="169">
                  <c:v>312.19</c:v>
                </c:pt>
                <c:pt idx="170">
                  <c:v>348.22</c:v>
                </c:pt>
                <c:pt idx="171">
                  <c:v>294.96</c:v>
                </c:pt>
                <c:pt idx="172">
                  <c:v>256.73</c:v>
                </c:pt>
                <c:pt idx="173">
                  <c:v>268.83</c:v>
                </c:pt>
                <c:pt idx="174">
                  <c:v>240.18</c:v>
                </c:pt>
                <c:pt idx="175">
                  <c:v>228.99</c:v>
                </c:pt>
                <c:pt idx="176">
                  <c:v>288.04</c:v>
                </c:pt>
                <c:pt idx="177">
                  <c:v>299.28</c:v>
                </c:pt>
                <c:pt idx="178">
                  <c:v>299.67</c:v>
                </c:pt>
                <c:pt idx="179">
                  <c:v>267.24</c:v>
                </c:pt>
                <c:pt idx="180">
                  <c:v>273.84</c:v>
                </c:pt>
                <c:pt idx="181">
                  <c:v>300.88</c:v>
                </c:pt>
                <c:pt idx="182">
                  <c:v>303.77</c:v>
                </c:pt>
                <c:pt idx="183">
                  <c:v>280.25</c:v>
                </c:pt>
                <c:pt idx="184">
                  <c:v>304.24</c:v>
                </c:pt>
                <c:pt idx="185">
                  <c:v>318.43</c:v>
                </c:pt>
                <c:pt idx="186">
                  <c:v>258.7</c:v>
                </c:pt>
                <c:pt idx="187">
                  <c:v>304.97</c:v>
                </c:pt>
                <c:pt idx="188">
                  <c:v>268.21</c:v>
                </c:pt>
                <c:pt idx="189">
                  <c:v>313.05</c:v>
                </c:pt>
                <c:pt idx="190">
                  <c:v>327.17</c:v>
                </c:pt>
                <c:pt idx="191">
                  <c:v>347.33</c:v>
                </c:pt>
                <c:pt idx="192">
                  <c:v>356.14</c:v>
                </c:pt>
                <c:pt idx="193">
                  <c:v>349.39</c:v>
                </c:pt>
                <c:pt idx="194">
                  <c:v>318.51</c:v>
                </c:pt>
                <c:pt idx="195">
                  <c:v>295.76</c:v>
                </c:pt>
                <c:pt idx="196">
                  <c:v>271.81</c:v>
                </c:pt>
                <c:pt idx="197">
                  <c:v>322.41</c:v>
                </c:pt>
                <c:pt idx="198">
                  <c:v>377.48</c:v>
                </c:pt>
                <c:pt idx="199">
                  <c:v>170.54</c:v>
                </c:pt>
                <c:pt idx="200">
                  <c:v>307.72</c:v>
                </c:pt>
                <c:pt idx="201">
                  <c:v>343.21</c:v>
                </c:pt>
                <c:pt idx="202">
                  <c:v>308.19</c:v>
                </c:pt>
                <c:pt idx="203">
                  <c:v>278.68</c:v>
                </c:pt>
                <c:pt idx="204">
                  <c:v>358.55</c:v>
                </c:pt>
                <c:pt idx="205">
                  <c:v>340.76</c:v>
                </c:pt>
                <c:pt idx="206">
                  <c:v>333.61</c:v>
                </c:pt>
                <c:pt idx="207">
                  <c:v>349.66</c:v>
                </c:pt>
                <c:pt idx="208">
                  <c:v>299.16</c:v>
                </c:pt>
                <c:pt idx="209">
                  <c:v>347.89</c:v>
                </c:pt>
                <c:pt idx="210">
                  <c:v>314.06</c:v>
                </c:pt>
                <c:pt idx="211">
                  <c:v>340.04</c:v>
                </c:pt>
                <c:pt idx="212">
                  <c:v>329.15</c:v>
                </c:pt>
                <c:pt idx="213">
                  <c:v>308.78</c:v>
                </c:pt>
                <c:pt idx="214">
                  <c:v>310.98</c:v>
                </c:pt>
                <c:pt idx="215">
                  <c:v>288.76</c:v>
                </c:pt>
                <c:pt idx="216">
                  <c:v>280.09</c:v>
                </c:pt>
                <c:pt idx="217">
                  <c:v>339.82</c:v>
                </c:pt>
                <c:pt idx="218">
                  <c:v>315.8</c:v>
                </c:pt>
                <c:pt idx="219">
                  <c:v>313.32</c:v>
                </c:pt>
                <c:pt idx="220">
                  <c:v>304.91</c:v>
                </c:pt>
                <c:pt idx="221">
                  <c:v>286.89</c:v>
                </c:pt>
                <c:pt idx="222">
                  <c:v>292.52</c:v>
                </c:pt>
                <c:pt idx="223">
                  <c:v>283.76</c:v>
                </c:pt>
                <c:pt idx="224">
                  <c:v>322.01</c:v>
                </c:pt>
                <c:pt idx="225">
                  <c:v>367.23</c:v>
                </c:pt>
                <c:pt idx="226">
                  <c:v>274.79</c:v>
                </c:pt>
                <c:pt idx="227">
                  <c:v>229.25</c:v>
                </c:pt>
                <c:pt idx="228">
                  <c:v>260.92</c:v>
                </c:pt>
                <c:pt idx="229">
                  <c:v>234.95</c:v>
                </c:pt>
                <c:pt idx="230">
                  <c:v>237.47</c:v>
                </c:pt>
                <c:pt idx="231">
                  <c:v>276.56</c:v>
                </c:pt>
                <c:pt idx="232">
                  <c:v>300.0</c:v>
                </c:pt>
                <c:pt idx="233">
                  <c:v>324.0</c:v>
                </c:pt>
                <c:pt idx="234">
                  <c:v>321.21</c:v>
                </c:pt>
                <c:pt idx="235">
                  <c:v>263.41</c:v>
                </c:pt>
                <c:pt idx="236">
                  <c:v>273.73</c:v>
                </c:pt>
                <c:pt idx="237">
                  <c:v>291.89</c:v>
                </c:pt>
                <c:pt idx="238">
                  <c:v>298.48</c:v>
                </c:pt>
                <c:pt idx="239">
                  <c:v>327.44</c:v>
                </c:pt>
                <c:pt idx="240">
                  <c:v>269.16</c:v>
                </c:pt>
                <c:pt idx="241">
                  <c:v>291.07</c:v>
                </c:pt>
                <c:pt idx="242">
                  <c:v>271.47</c:v>
                </c:pt>
                <c:pt idx="243">
                  <c:v>290.85</c:v>
                </c:pt>
                <c:pt idx="244">
                  <c:v>301.82</c:v>
                </c:pt>
                <c:pt idx="245">
                  <c:v>339.29</c:v>
                </c:pt>
                <c:pt idx="246">
                  <c:v>403.59</c:v>
                </c:pt>
                <c:pt idx="247">
                  <c:v>360.94</c:v>
                </c:pt>
                <c:pt idx="248">
                  <c:v>376.1</c:v>
                </c:pt>
                <c:pt idx="249">
                  <c:v>340.2</c:v>
                </c:pt>
                <c:pt idx="250">
                  <c:v>388.6</c:v>
                </c:pt>
                <c:pt idx="251">
                  <c:v>382.3</c:v>
                </c:pt>
                <c:pt idx="252">
                  <c:v>359.81</c:v>
                </c:pt>
                <c:pt idx="253">
                  <c:v>260.58</c:v>
                </c:pt>
                <c:pt idx="254">
                  <c:v>370.49</c:v>
                </c:pt>
                <c:pt idx="255">
                  <c:v>315.54</c:v>
                </c:pt>
                <c:pt idx="256">
                  <c:v>330.07</c:v>
                </c:pt>
                <c:pt idx="257">
                  <c:v>270.7</c:v>
                </c:pt>
                <c:pt idx="258">
                  <c:v>309.23</c:v>
                </c:pt>
                <c:pt idx="259">
                  <c:v>287.79</c:v>
                </c:pt>
                <c:pt idx="260">
                  <c:v>393.65</c:v>
                </c:pt>
                <c:pt idx="261">
                  <c:v>347.13</c:v>
                </c:pt>
                <c:pt idx="262">
                  <c:v>365.57</c:v>
                </c:pt>
                <c:pt idx="263">
                  <c:v>298.73</c:v>
                </c:pt>
                <c:pt idx="264">
                  <c:v>300.91</c:v>
                </c:pt>
                <c:pt idx="265">
                  <c:v>311.37</c:v>
                </c:pt>
                <c:pt idx="266">
                  <c:v>312.0</c:v>
                </c:pt>
                <c:pt idx="267">
                  <c:v>297.5</c:v>
                </c:pt>
                <c:pt idx="268">
                  <c:v>319.16</c:v>
                </c:pt>
                <c:pt idx="269">
                  <c:v>440.51</c:v>
                </c:pt>
                <c:pt idx="270">
                  <c:v>451.75</c:v>
                </c:pt>
                <c:pt idx="271">
                  <c:v>363.31</c:v>
                </c:pt>
                <c:pt idx="272">
                  <c:v>396.01</c:v>
                </c:pt>
                <c:pt idx="273">
                  <c:v>443.07</c:v>
                </c:pt>
                <c:pt idx="274">
                  <c:v>442.4</c:v>
                </c:pt>
                <c:pt idx="275">
                  <c:v>384.54</c:v>
                </c:pt>
                <c:pt idx="276">
                  <c:v>424.91</c:v>
                </c:pt>
                <c:pt idx="277">
                  <c:v>331.73</c:v>
                </c:pt>
                <c:pt idx="278">
                  <c:v>380.76</c:v>
                </c:pt>
                <c:pt idx="279">
                  <c:v>359.6</c:v>
                </c:pt>
                <c:pt idx="280">
                  <c:v>534.4400000000001</c:v>
                </c:pt>
                <c:pt idx="281">
                  <c:v>458.9</c:v>
                </c:pt>
                <c:pt idx="282">
                  <c:v>506.45</c:v>
                </c:pt>
                <c:pt idx="283">
                  <c:v>421.59</c:v>
                </c:pt>
                <c:pt idx="284">
                  <c:v>395.06</c:v>
                </c:pt>
                <c:pt idx="285">
                  <c:v>400.0</c:v>
                </c:pt>
                <c:pt idx="286">
                  <c:v>376.81</c:v>
                </c:pt>
                <c:pt idx="287">
                  <c:v>254.29</c:v>
                </c:pt>
                <c:pt idx="288">
                  <c:v>285.59</c:v>
                </c:pt>
                <c:pt idx="289">
                  <c:v>344.54</c:v>
                </c:pt>
                <c:pt idx="290">
                  <c:v>316.69</c:v>
                </c:pt>
                <c:pt idx="291">
                  <c:v>355.0</c:v>
                </c:pt>
                <c:pt idx="292">
                  <c:v>369.0</c:v>
                </c:pt>
                <c:pt idx="293">
                  <c:v>380.0</c:v>
                </c:pt>
                <c:pt idx="294">
                  <c:v>355.0</c:v>
                </c:pt>
                <c:pt idx="295">
                  <c:v>355.0</c:v>
                </c:pt>
                <c:pt idx="296">
                  <c:v>312.79</c:v>
                </c:pt>
                <c:pt idx="297">
                  <c:v>280.94</c:v>
                </c:pt>
                <c:pt idx="298">
                  <c:v>361.86</c:v>
                </c:pt>
                <c:pt idx="299">
                  <c:v>337.1</c:v>
                </c:pt>
                <c:pt idx="300">
                  <c:v>316.49</c:v>
                </c:pt>
                <c:pt idx="301">
                  <c:v>330.37</c:v>
                </c:pt>
                <c:pt idx="302">
                  <c:v>381.38</c:v>
                </c:pt>
                <c:pt idx="303">
                  <c:v>406.42</c:v>
                </c:pt>
                <c:pt idx="304">
                  <c:v>312.5</c:v>
                </c:pt>
                <c:pt idx="305">
                  <c:v>379.75</c:v>
                </c:pt>
                <c:pt idx="306">
                  <c:v>388.18</c:v>
                </c:pt>
                <c:pt idx="307">
                  <c:v>318.19</c:v>
                </c:pt>
                <c:pt idx="308">
                  <c:v>304.6</c:v>
                </c:pt>
                <c:pt idx="309">
                  <c:v>340.15</c:v>
                </c:pt>
                <c:pt idx="310">
                  <c:v>334.41</c:v>
                </c:pt>
                <c:pt idx="311">
                  <c:v>305.88</c:v>
                </c:pt>
                <c:pt idx="312">
                  <c:v>326.79</c:v>
                </c:pt>
                <c:pt idx="313">
                  <c:v>338.14</c:v>
                </c:pt>
                <c:pt idx="314">
                  <c:v>326.14</c:v>
                </c:pt>
                <c:pt idx="315">
                  <c:v>314.95</c:v>
                </c:pt>
                <c:pt idx="316">
                  <c:v>430.22</c:v>
                </c:pt>
                <c:pt idx="317">
                  <c:v>415.19</c:v>
                </c:pt>
                <c:pt idx="318">
                  <c:v>344.59</c:v>
                </c:pt>
                <c:pt idx="319">
                  <c:v>321.49</c:v>
                </c:pt>
                <c:pt idx="320">
                  <c:v>340.75</c:v>
                </c:pt>
                <c:pt idx="321">
                  <c:v>317.4</c:v>
                </c:pt>
                <c:pt idx="322">
                  <c:v>299.42</c:v>
                </c:pt>
                <c:pt idx="323">
                  <c:v>285.0</c:v>
                </c:pt>
                <c:pt idx="324">
                  <c:v>322.0</c:v>
                </c:pt>
                <c:pt idx="325">
                  <c:v>320.0</c:v>
                </c:pt>
                <c:pt idx="326">
                  <c:v>338.0</c:v>
                </c:pt>
                <c:pt idx="327">
                  <c:v>349.62</c:v>
                </c:pt>
                <c:pt idx="328">
                  <c:v>302.67</c:v>
                </c:pt>
                <c:pt idx="329">
                  <c:v>356.43</c:v>
                </c:pt>
                <c:pt idx="330">
                  <c:v>335.22</c:v>
                </c:pt>
                <c:pt idx="331">
                  <c:v>307.85</c:v>
                </c:pt>
                <c:pt idx="332">
                  <c:v>259.66</c:v>
                </c:pt>
                <c:pt idx="333">
                  <c:v>287.58</c:v>
                </c:pt>
                <c:pt idx="334">
                  <c:v>316.74</c:v>
                </c:pt>
                <c:pt idx="335">
                  <c:v>330.43</c:v>
                </c:pt>
                <c:pt idx="336">
                  <c:v>369.85</c:v>
                </c:pt>
                <c:pt idx="337">
                  <c:v>312.9</c:v>
                </c:pt>
                <c:pt idx="338">
                  <c:v>333.31</c:v>
                </c:pt>
                <c:pt idx="339">
                  <c:v>316.0</c:v>
                </c:pt>
                <c:pt idx="340">
                  <c:v>350.8</c:v>
                </c:pt>
                <c:pt idx="341">
                  <c:v>363.12</c:v>
                </c:pt>
                <c:pt idx="342">
                  <c:v>368.46</c:v>
                </c:pt>
                <c:pt idx="343">
                  <c:v>337.41</c:v>
                </c:pt>
                <c:pt idx="344">
                  <c:v>333.31</c:v>
                </c:pt>
                <c:pt idx="345">
                  <c:v>315.17</c:v>
                </c:pt>
                <c:pt idx="346">
                  <c:v>322.55</c:v>
                </c:pt>
                <c:pt idx="347">
                  <c:v>343.98</c:v>
                </c:pt>
                <c:pt idx="348">
                  <c:v>339.18</c:v>
                </c:pt>
                <c:pt idx="349">
                  <c:v>328.6</c:v>
                </c:pt>
                <c:pt idx="350">
                  <c:v>371.19</c:v>
                </c:pt>
                <c:pt idx="351">
                  <c:v>387.94</c:v>
                </c:pt>
                <c:pt idx="352">
                  <c:v>353.29</c:v>
                </c:pt>
                <c:pt idx="353">
                  <c:v>348.01</c:v>
                </c:pt>
                <c:pt idx="354">
                  <c:v>327.43</c:v>
                </c:pt>
                <c:pt idx="355">
                  <c:v>283.71</c:v>
                </c:pt>
                <c:pt idx="356">
                  <c:v>300.14</c:v>
                </c:pt>
                <c:pt idx="357">
                  <c:v>275.51</c:v>
                </c:pt>
                <c:pt idx="358">
                  <c:v>315.05</c:v>
                </c:pt>
                <c:pt idx="359">
                  <c:v>273.67</c:v>
                </c:pt>
                <c:pt idx="360">
                  <c:v>304.24</c:v>
                </c:pt>
                <c:pt idx="361">
                  <c:v>390.16</c:v>
                </c:pt>
                <c:pt idx="362">
                  <c:v>327.93</c:v>
                </c:pt>
                <c:pt idx="363">
                  <c:v>303.62</c:v>
                </c:pt>
                <c:pt idx="364">
                  <c:v>323.85</c:v>
                </c:pt>
                <c:pt idx="365">
                  <c:v>378.0</c:v>
                </c:pt>
                <c:pt idx="366">
                  <c:v>397.0</c:v>
                </c:pt>
                <c:pt idx="367">
                  <c:v>444.7</c:v>
                </c:pt>
                <c:pt idx="368">
                  <c:v>417.26</c:v>
                </c:pt>
                <c:pt idx="369">
                  <c:v>413.0</c:v>
                </c:pt>
                <c:pt idx="370">
                  <c:v>395.5</c:v>
                </c:pt>
                <c:pt idx="371">
                  <c:v>357.69</c:v>
                </c:pt>
                <c:pt idx="372">
                  <c:v>436.05</c:v>
                </c:pt>
                <c:pt idx="373">
                  <c:v>362.22</c:v>
                </c:pt>
                <c:pt idx="374">
                  <c:v>376.57</c:v>
                </c:pt>
                <c:pt idx="375">
                  <c:v>389.0</c:v>
                </c:pt>
                <c:pt idx="376">
                  <c:v>403.13</c:v>
                </c:pt>
                <c:pt idx="377">
                  <c:v>377.7</c:v>
                </c:pt>
                <c:pt idx="378">
                  <c:v>335.78</c:v>
                </c:pt>
                <c:pt idx="379">
                  <c:v>288.98</c:v>
                </c:pt>
                <c:pt idx="380">
                  <c:v>387.67</c:v>
                </c:pt>
                <c:pt idx="381">
                  <c:v>345.73</c:v>
                </c:pt>
                <c:pt idx="382">
                  <c:v>360.75</c:v>
                </c:pt>
                <c:pt idx="383">
                  <c:v>364.0</c:v>
                </c:pt>
                <c:pt idx="384">
                  <c:v>346.0</c:v>
                </c:pt>
                <c:pt idx="385">
                  <c:v>349.29</c:v>
                </c:pt>
                <c:pt idx="386">
                  <c:v>323.72</c:v>
                </c:pt>
                <c:pt idx="387">
                  <c:v>354.04</c:v>
                </c:pt>
                <c:pt idx="388">
                  <c:v>409.0</c:v>
                </c:pt>
                <c:pt idx="389">
                  <c:v>356.0</c:v>
                </c:pt>
                <c:pt idx="390">
                  <c:v>360.0</c:v>
                </c:pt>
                <c:pt idx="391">
                  <c:v>426.94</c:v>
                </c:pt>
                <c:pt idx="392">
                  <c:v>482.27</c:v>
                </c:pt>
                <c:pt idx="393">
                  <c:v>396.0</c:v>
                </c:pt>
                <c:pt idx="394">
                  <c:v>381.0</c:v>
                </c:pt>
                <c:pt idx="395">
                  <c:v>367.0</c:v>
                </c:pt>
                <c:pt idx="396">
                  <c:v>348.0</c:v>
                </c:pt>
                <c:pt idx="397">
                  <c:v>360.0</c:v>
                </c:pt>
                <c:pt idx="398">
                  <c:v>347.0</c:v>
                </c:pt>
                <c:pt idx="399">
                  <c:v>337.0</c:v>
                </c:pt>
                <c:pt idx="400">
                  <c:v>324.0</c:v>
                </c:pt>
                <c:pt idx="401">
                  <c:v>366.0</c:v>
                </c:pt>
                <c:pt idx="402">
                  <c:v>370.0</c:v>
                </c:pt>
                <c:pt idx="403">
                  <c:v>374.0</c:v>
                </c:pt>
                <c:pt idx="404">
                  <c:v>376.0</c:v>
                </c:pt>
                <c:pt idx="405">
                  <c:v>391.0</c:v>
                </c:pt>
                <c:pt idx="406">
                  <c:v>357.0</c:v>
                </c:pt>
                <c:pt idx="407">
                  <c:v>383.0</c:v>
                </c:pt>
                <c:pt idx="408">
                  <c:v>363.0</c:v>
                </c:pt>
                <c:pt idx="409">
                  <c:v>409.0</c:v>
                </c:pt>
                <c:pt idx="410">
                  <c:v>357.5</c:v>
                </c:pt>
                <c:pt idx="411">
                  <c:v>466.0</c:v>
                </c:pt>
                <c:pt idx="412">
                  <c:v>543.49</c:v>
                </c:pt>
                <c:pt idx="413">
                  <c:v>414.0</c:v>
                </c:pt>
                <c:pt idx="414">
                  <c:v>414.0</c:v>
                </c:pt>
                <c:pt idx="415">
                  <c:v>415.0</c:v>
                </c:pt>
                <c:pt idx="416">
                  <c:v>456.0</c:v>
                </c:pt>
                <c:pt idx="417">
                  <c:v>367.0</c:v>
                </c:pt>
                <c:pt idx="418">
                  <c:v>383.0</c:v>
                </c:pt>
                <c:pt idx="419">
                  <c:v>391.0</c:v>
                </c:pt>
                <c:pt idx="420">
                  <c:v>403.0</c:v>
                </c:pt>
                <c:pt idx="421">
                  <c:v>440.0</c:v>
                </c:pt>
                <c:pt idx="422">
                  <c:v>451.0</c:v>
                </c:pt>
                <c:pt idx="423">
                  <c:v>472.0</c:v>
                </c:pt>
                <c:pt idx="424">
                  <c:v>463.59</c:v>
                </c:pt>
                <c:pt idx="425">
                  <c:v>508.35</c:v>
                </c:pt>
                <c:pt idx="426">
                  <c:v>465.62</c:v>
                </c:pt>
                <c:pt idx="427">
                  <c:v>435.0</c:v>
                </c:pt>
                <c:pt idx="428">
                  <c:v>449.0</c:v>
                </c:pt>
                <c:pt idx="429">
                  <c:v>276.0</c:v>
                </c:pt>
                <c:pt idx="430">
                  <c:v>423.0</c:v>
                </c:pt>
                <c:pt idx="431">
                  <c:v>479.0</c:v>
                </c:pt>
                <c:pt idx="432">
                  <c:v>574.64</c:v>
                </c:pt>
                <c:pt idx="433">
                  <c:v>498.0</c:v>
                </c:pt>
                <c:pt idx="434">
                  <c:v>504.0</c:v>
                </c:pt>
                <c:pt idx="435">
                  <c:v>490.0</c:v>
                </c:pt>
                <c:pt idx="436">
                  <c:v>610.0</c:v>
                </c:pt>
                <c:pt idx="437">
                  <c:v>608.03</c:v>
                </c:pt>
                <c:pt idx="438">
                  <c:v>520.0</c:v>
                </c:pt>
                <c:pt idx="439">
                  <c:v>572.76</c:v>
                </c:pt>
                <c:pt idx="440">
                  <c:v>476.0</c:v>
                </c:pt>
                <c:pt idx="441">
                  <c:v>594.0</c:v>
                </c:pt>
                <c:pt idx="442">
                  <c:v>478.0</c:v>
                </c:pt>
                <c:pt idx="443">
                  <c:v>429.0</c:v>
                </c:pt>
                <c:pt idx="444">
                  <c:v>415.88</c:v>
                </c:pt>
                <c:pt idx="445">
                  <c:v>359.93</c:v>
                </c:pt>
                <c:pt idx="446">
                  <c:v>374.0</c:v>
                </c:pt>
                <c:pt idx="447">
                  <c:v>361.0</c:v>
                </c:pt>
                <c:pt idx="448">
                  <c:v>391.0</c:v>
                </c:pt>
                <c:pt idx="449">
                  <c:v>472.0</c:v>
                </c:pt>
                <c:pt idx="450">
                  <c:v>417.0</c:v>
                </c:pt>
                <c:pt idx="451">
                  <c:v>449.0</c:v>
                </c:pt>
                <c:pt idx="452">
                  <c:v>472.0</c:v>
                </c:pt>
                <c:pt idx="453">
                  <c:v>493.73</c:v>
                </c:pt>
                <c:pt idx="454">
                  <c:v>520.99</c:v>
                </c:pt>
                <c:pt idx="455">
                  <c:v>511.46</c:v>
                </c:pt>
                <c:pt idx="456">
                  <c:v>456.87</c:v>
                </c:pt>
                <c:pt idx="457">
                  <c:v>436.72</c:v>
                </c:pt>
                <c:pt idx="458">
                  <c:v>438.36</c:v>
                </c:pt>
                <c:pt idx="459">
                  <c:v>376.77</c:v>
                </c:pt>
                <c:pt idx="460">
                  <c:v>437.14</c:v>
                </c:pt>
                <c:pt idx="461">
                  <c:v>443.98</c:v>
                </c:pt>
                <c:pt idx="462">
                  <c:v>474.73</c:v>
                </c:pt>
                <c:pt idx="463">
                  <c:v>478.49</c:v>
                </c:pt>
                <c:pt idx="464">
                  <c:v>562.54</c:v>
                </c:pt>
                <c:pt idx="465">
                  <c:v>561.37</c:v>
                </c:pt>
                <c:pt idx="466">
                  <c:v>485.38</c:v>
                </c:pt>
                <c:pt idx="467">
                  <c:v>520.13</c:v>
                </c:pt>
                <c:pt idx="468">
                  <c:v>525.33</c:v>
                </c:pt>
                <c:pt idx="469">
                  <c:v>529.38</c:v>
                </c:pt>
                <c:pt idx="470">
                  <c:v>575.4299999999999</c:v>
                </c:pt>
                <c:pt idx="471">
                  <c:v>449.72</c:v>
                </c:pt>
                <c:pt idx="472">
                  <c:v>466.32</c:v>
                </c:pt>
                <c:pt idx="473">
                  <c:v>407.5</c:v>
                </c:pt>
                <c:pt idx="474">
                  <c:v>381.43</c:v>
                </c:pt>
                <c:pt idx="475">
                  <c:v>469.79</c:v>
                </c:pt>
                <c:pt idx="476">
                  <c:v>390.61</c:v>
                </c:pt>
                <c:pt idx="477">
                  <c:v>389.13</c:v>
                </c:pt>
                <c:pt idx="478">
                  <c:v>389.75</c:v>
                </c:pt>
                <c:pt idx="479">
                  <c:v>406.9</c:v>
                </c:pt>
                <c:pt idx="480">
                  <c:v>385.34</c:v>
                </c:pt>
                <c:pt idx="481">
                  <c:v>399.38</c:v>
                </c:pt>
                <c:pt idx="482">
                  <c:v>330.0</c:v>
                </c:pt>
                <c:pt idx="483">
                  <c:v>343.0</c:v>
                </c:pt>
                <c:pt idx="484">
                  <c:v>308.0</c:v>
                </c:pt>
                <c:pt idx="485">
                  <c:v>336.0</c:v>
                </c:pt>
                <c:pt idx="486">
                  <c:v>293.0</c:v>
                </c:pt>
                <c:pt idx="487">
                  <c:v>298.0</c:v>
                </c:pt>
                <c:pt idx="488">
                  <c:v>348.0</c:v>
                </c:pt>
                <c:pt idx="489">
                  <c:v>329.0</c:v>
                </c:pt>
                <c:pt idx="490">
                  <c:v>339.0</c:v>
                </c:pt>
                <c:pt idx="491">
                  <c:v>464.0</c:v>
                </c:pt>
                <c:pt idx="492">
                  <c:v>462.12</c:v>
                </c:pt>
                <c:pt idx="493">
                  <c:v>465.0</c:v>
                </c:pt>
                <c:pt idx="494">
                  <c:v>403.75</c:v>
                </c:pt>
                <c:pt idx="495">
                  <c:v>328.0</c:v>
                </c:pt>
                <c:pt idx="496">
                  <c:v>419.33</c:v>
                </c:pt>
                <c:pt idx="497">
                  <c:v>423.0</c:v>
                </c:pt>
                <c:pt idx="498">
                  <c:v>379.0</c:v>
                </c:pt>
                <c:pt idx="499">
                  <c:v>321.0</c:v>
                </c:pt>
                <c:pt idx="500">
                  <c:v>321.0</c:v>
                </c:pt>
                <c:pt idx="501">
                  <c:v>276.0</c:v>
                </c:pt>
                <c:pt idx="502">
                  <c:v>340.0</c:v>
                </c:pt>
                <c:pt idx="503">
                  <c:v>357.0</c:v>
                </c:pt>
                <c:pt idx="504">
                  <c:v>315.8</c:v>
                </c:pt>
                <c:pt idx="505">
                  <c:v>384.02</c:v>
                </c:pt>
                <c:pt idx="506">
                  <c:v>374.0</c:v>
                </c:pt>
                <c:pt idx="507">
                  <c:v>395.0</c:v>
                </c:pt>
                <c:pt idx="508">
                  <c:v>358.0</c:v>
                </c:pt>
                <c:pt idx="509">
                  <c:v>303.0</c:v>
                </c:pt>
                <c:pt idx="510">
                  <c:v>420.0</c:v>
                </c:pt>
                <c:pt idx="511">
                  <c:v>434.89</c:v>
                </c:pt>
                <c:pt idx="512">
                  <c:v>419.4</c:v>
                </c:pt>
                <c:pt idx="513">
                  <c:v>542.0</c:v>
                </c:pt>
                <c:pt idx="514">
                  <c:v>409.0</c:v>
                </c:pt>
                <c:pt idx="515">
                  <c:v>358.45</c:v>
                </c:pt>
                <c:pt idx="516">
                  <c:v>401.0</c:v>
                </c:pt>
                <c:pt idx="517">
                  <c:v>426.46</c:v>
                </c:pt>
                <c:pt idx="518">
                  <c:v>347.0</c:v>
                </c:pt>
                <c:pt idx="519">
                  <c:v>467.0</c:v>
                </c:pt>
                <c:pt idx="520">
                  <c:v>438.0</c:v>
                </c:pt>
                <c:pt idx="521">
                  <c:v>409.0</c:v>
                </c:pt>
                <c:pt idx="522">
                  <c:v>368.0</c:v>
                </c:pt>
                <c:pt idx="523">
                  <c:v>382.0</c:v>
                </c:pt>
                <c:pt idx="524">
                  <c:v>409.0</c:v>
                </c:pt>
                <c:pt idx="525">
                  <c:v>418.0</c:v>
                </c:pt>
                <c:pt idx="526">
                  <c:v>409.93</c:v>
                </c:pt>
                <c:pt idx="527">
                  <c:v>421.0</c:v>
                </c:pt>
                <c:pt idx="528">
                  <c:v>478.14</c:v>
                </c:pt>
                <c:pt idx="529">
                  <c:v>459.0</c:v>
                </c:pt>
                <c:pt idx="530">
                  <c:v>482.0</c:v>
                </c:pt>
                <c:pt idx="531">
                  <c:v>461.0</c:v>
                </c:pt>
                <c:pt idx="532">
                  <c:v>405.0</c:v>
                </c:pt>
                <c:pt idx="533">
                  <c:v>467.0</c:v>
                </c:pt>
                <c:pt idx="534">
                  <c:v>467.0</c:v>
                </c:pt>
                <c:pt idx="535">
                  <c:v>421.0</c:v>
                </c:pt>
                <c:pt idx="536">
                  <c:v>427.0</c:v>
                </c:pt>
                <c:pt idx="537">
                  <c:v>456.0</c:v>
                </c:pt>
                <c:pt idx="538">
                  <c:v>473.0</c:v>
                </c:pt>
                <c:pt idx="539">
                  <c:v>489.0</c:v>
                </c:pt>
                <c:pt idx="540">
                  <c:v>430.0</c:v>
                </c:pt>
                <c:pt idx="541">
                  <c:v>521.0</c:v>
                </c:pt>
                <c:pt idx="542">
                  <c:v>511.0</c:v>
                </c:pt>
                <c:pt idx="543">
                  <c:v>452.0</c:v>
                </c:pt>
                <c:pt idx="544">
                  <c:v>438.0</c:v>
                </c:pt>
                <c:pt idx="545">
                  <c:v>482.0</c:v>
                </c:pt>
                <c:pt idx="546">
                  <c:v>507.0</c:v>
                </c:pt>
                <c:pt idx="547">
                  <c:v>435.73</c:v>
                </c:pt>
              </c:numCache>
            </c:numRef>
          </c:yVal>
          <c:smooth val="0"/>
        </c:ser>
        <c:ser>
          <c:idx val="5"/>
          <c:order val="5"/>
          <c:tx>
            <c:v>ADX</c:v>
          </c:tx>
          <c:spPr>
            <a:ln>
              <a:solidFill>
                <a:schemeClr val="accent6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income'!$T$3:$T$550</c:f>
              <c:numCache>
                <c:formatCode>_([$€-2]\ * #,##0.00_);_([$€-2]\ * \(#,##0.00\);_([$€-2]\ * "-"??_);_(@_)</c:formatCode>
                <c:ptCount val="548"/>
                <c:pt idx="63">
                  <c:v>0.0</c:v>
                </c:pt>
                <c:pt idx="64" formatCode="_-[$€-2]\ * #,##0.00_-;\-[$€-2]\ * #,##0.00_-;_-[$€-2]\ * &quot;-&quot;??_-;_-@_-">
                  <c:v>21.6127144392</c:v>
                </c:pt>
                <c:pt idx="65" formatCode="_-[$€-2]\ * #,##0.00_-;\-[$€-2]\ * #,##0.00_-;_-[$€-2]\ * &quot;-&quot;??_-;_-@_-">
                  <c:v>39.1338705608</c:v>
                </c:pt>
                <c:pt idx="66" formatCode="_-[$€-2]\ * #,##0.00_-;\-[$€-2]\ * #,##0.00_-;_-[$€-2]\ * &quot;-&quot;??_-;_-@_-">
                  <c:v>29.5221671609</c:v>
                </c:pt>
                <c:pt idx="67" formatCode="_-[$€-2]\ * #,##0.00_-;\-[$€-2]\ * #,##0.00_-;_-[$€-2]\ * &quot;-&quot;??_-;_-@_-">
                  <c:v>35.8069338731</c:v>
                </c:pt>
                <c:pt idx="68" formatCode="_-[$€-2]\ * #,##0.00_-;\-[$€-2]\ * #,##0.00_-;_-[$€-2]\ * &quot;-&quot;??_-;_-@_-">
                  <c:v>53.0</c:v>
                </c:pt>
                <c:pt idx="69" formatCode="_-[$€-2]\ * #,##0.00_-;\-[$€-2]\ * #,##0.00_-;_-[$€-2]\ * &quot;-&quot;??_-;_-@_-">
                  <c:v>49.14</c:v>
                </c:pt>
                <c:pt idx="70" formatCode="_-[$€-2]\ * #,##0.00_-;\-[$€-2]\ * #,##0.00_-;_-[$€-2]\ * &quot;-&quot;??_-;_-@_-">
                  <c:v>50.0</c:v>
                </c:pt>
                <c:pt idx="71" formatCode="_-[$€-2]\ * #,##0.00_-;\-[$€-2]\ * #,##0.00_-;_-[$€-2]\ * &quot;-&quot;??_-;_-@_-">
                  <c:v>54.94</c:v>
                </c:pt>
                <c:pt idx="72" formatCode="_-[$€-2]\ * #,##0.00_-;\-[$€-2]\ * #,##0.00_-;_-[$€-2]\ * &quot;-&quot;??_-;_-@_-">
                  <c:v>39.08</c:v>
                </c:pt>
                <c:pt idx="73" formatCode="_-[$€-2]\ * #,##0.00_-;\-[$€-2]\ * #,##0.00_-;_-[$€-2]\ * &quot;-&quot;??_-;_-@_-">
                  <c:v>36.62</c:v>
                </c:pt>
                <c:pt idx="74" formatCode="_-[$€-2]\ * #,##0.00_-;\-[$€-2]\ * #,##0.00_-;_-[$€-2]\ * &quot;-&quot;??_-;_-@_-">
                  <c:v>43.74</c:v>
                </c:pt>
                <c:pt idx="75" formatCode="_-[$€-2]\ * #,##0.00_-;\-[$€-2]\ * #,##0.00_-;_-[$€-2]\ * &quot;-&quot;??_-;_-@_-">
                  <c:v>27.08</c:v>
                </c:pt>
                <c:pt idx="76" formatCode="_-[$€-2]\ * #,##0.00_-;\-[$€-2]\ * #,##0.00_-;_-[$€-2]\ * &quot;-&quot;??_-;_-@_-">
                  <c:v>23.45</c:v>
                </c:pt>
                <c:pt idx="77" formatCode="_-[$€-2]\ * #,##0.00_-;\-[$€-2]\ * #,##0.00_-;_-[$€-2]\ * &quot;-&quot;??_-;_-@_-">
                  <c:v>22.89</c:v>
                </c:pt>
                <c:pt idx="78" formatCode="_-[$€-2]\ * #,##0.00_-;\-[$€-2]\ * #,##0.00_-;_-[$€-2]\ * &quot;-&quot;??_-;_-@_-">
                  <c:v>28.47</c:v>
                </c:pt>
                <c:pt idx="79" formatCode="_-[$€-2]\ * #,##0.00_-;\-[$€-2]\ * #,##0.00_-;_-[$€-2]\ * &quot;-&quot;??_-;_-@_-">
                  <c:v>32.99</c:v>
                </c:pt>
                <c:pt idx="80" formatCode="_-[$€-2]\ * #,##0.00_-;\-[$€-2]\ * #,##0.00_-;_-[$€-2]\ * &quot;-&quot;??_-;_-@_-">
                  <c:v>26.35</c:v>
                </c:pt>
                <c:pt idx="81" formatCode="_-[$€-2]\ * #,##0.00_-;\-[$€-2]\ * #,##0.00_-;_-[$€-2]\ * &quot;-&quot;??_-;_-@_-">
                  <c:v>33.49</c:v>
                </c:pt>
                <c:pt idx="82" formatCode="_-[$€-2]\ * #,##0.00_-;\-[$€-2]\ * #,##0.00_-;_-[$€-2]\ * &quot;-&quot;??_-;_-@_-">
                  <c:v>34.0</c:v>
                </c:pt>
                <c:pt idx="83" formatCode="_-[$€-2]\ * #,##0.00_-;\-[$€-2]\ * #,##0.00_-;_-[$€-2]\ * &quot;-&quot;??_-;_-@_-">
                  <c:v>29.0</c:v>
                </c:pt>
                <c:pt idx="84" formatCode="_-[$€-2]\ * #,##0.00_-;\-[$€-2]\ * #,##0.00_-;_-[$€-2]\ * &quot;-&quot;??_-;_-@_-">
                  <c:v>35.0</c:v>
                </c:pt>
                <c:pt idx="85" formatCode="_-[$€-2]\ * #,##0.00_-;\-[$€-2]\ * #,##0.00_-;_-[$€-2]\ * &quot;-&quot;??_-;_-@_-">
                  <c:v>31.33</c:v>
                </c:pt>
                <c:pt idx="86" formatCode="_-[$€-2]\ * #,##0.00_-;\-[$€-2]\ * #,##0.00_-;_-[$€-2]\ * &quot;-&quot;??_-;_-@_-">
                  <c:v>25.05</c:v>
                </c:pt>
                <c:pt idx="87" formatCode="_-[$€-2]\ * #,##0.00_-;\-[$€-2]\ * #,##0.00_-;_-[$€-2]\ * &quot;-&quot;??_-;_-@_-">
                  <c:v>16.27</c:v>
                </c:pt>
                <c:pt idx="88" formatCode="_-[$€-2]\ * #,##0.00_-;\-[$€-2]\ * #,##0.00_-;_-[$€-2]\ * &quot;-&quot;??_-;_-@_-">
                  <c:v>16.03</c:v>
                </c:pt>
                <c:pt idx="89" formatCode="_-[$€-2]\ * #,##0.00_-;\-[$€-2]\ * #,##0.00_-;_-[$€-2]\ * &quot;-&quot;??_-;_-@_-">
                  <c:v>23.41</c:v>
                </c:pt>
                <c:pt idx="90" formatCode="_-[$€-2]\ * #,##0.00_-;\-[$€-2]\ * #,##0.00_-;_-[$€-2]\ * &quot;-&quot;??_-;_-@_-">
                  <c:v>19.47</c:v>
                </c:pt>
                <c:pt idx="91" formatCode="_-[$€-2]\ * #,##0.00_-;\-[$€-2]\ * #,##0.00_-;_-[$€-2]\ * &quot;-&quot;??_-;_-@_-">
                  <c:v>24.43</c:v>
                </c:pt>
                <c:pt idx="92" formatCode="_-[$€-2]\ * #,##0.00_-;\-[$€-2]\ * #,##0.00_-;_-[$€-2]\ * &quot;-&quot;??_-;_-@_-">
                  <c:v>22.15</c:v>
                </c:pt>
                <c:pt idx="93" formatCode="_-[$€-2]\ * #,##0.00_-;\-[$€-2]\ * #,##0.00_-;_-[$€-2]\ * &quot;-&quot;??_-;_-@_-">
                  <c:v>19.61</c:v>
                </c:pt>
                <c:pt idx="94" formatCode="_-[$€-2]\ * #,##0.00_-;\-[$€-2]\ * #,##0.00_-;_-[$€-2]\ * &quot;-&quot;??_-;_-@_-">
                  <c:v>25.06</c:v>
                </c:pt>
                <c:pt idx="95" formatCode="_-[$€-2]\ * #,##0.00_-;\-[$€-2]\ * #,##0.00_-;_-[$€-2]\ * &quot;-&quot;??_-;_-@_-">
                  <c:v>23.06</c:v>
                </c:pt>
                <c:pt idx="96" formatCode="_-[$€-2]\ * #,##0.00_-;\-[$€-2]\ * #,##0.00_-;_-[$€-2]\ * &quot;-&quot;??_-;_-@_-">
                  <c:v>32.53</c:v>
                </c:pt>
                <c:pt idx="97" formatCode="_-[$€-2]\ * #,##0.00_-;\-[$€-2]\ * #,##0.00_-;_-[$€-2]\ * &quot;-&quot;??_-;_-@_-">
                  <c:v>30.47</c:v>
                </c:pt>
                <c:pt idx="98" formatCode="_-[$€-2]\ * #,##0.00_-;\-[$€-2]\ * #,##0.00_-;_-[$€-2]\ * &quot;-&quot;??_-;_-@_-">
                  <c:v>24.9</c:v>
                </c:pt>
                <c:pt idx="99" formatCode="_-[$€-2]\ * #,##0.00_-;\-[$€-2]\ * #,##0.00_-;_-[$€-2]\ * &quot;-&quot;??_-;_-@_-">
                  <c:v>24.64</c:v>
                </c:pt>
                <c:pt idx="100" formatCode="_-[$€-2]\ * #,##0.00_-;\-[$€-2]\ * #,##0.00_-;_-[$€-2]\ * &quot;-&quot;??_-;_-@_-">
                  <c:v>23.9</c:v>
                </c:pt>
                <c:pt idx="101" formatCode="_-[$€-2]\ * #,##0.00_-;\-[$€-2]\ * #,##0.00_-;_-[$€-2]\ * &quot;-&quot;??_-;_-@_-">
                  <c:v>22.17</c:v>
                </c:pt>
                <c:pt idx="102" formatCode="_-[$€-2]\ * #,##0.00_-;\-[$€-2]\ * #,##0.00_-;_-[$€-2]\ * &quot;-&quot;??_-;_-@_-">
                  <c:v>21.45</c:v>
                </c:pt>
                <c:pt idx="103" formatCode="_-[$€-2]\ * #,##0.00_-;\-[$€-2]\ * #,##0.00_-;_-[$€-2]\ * &quot;-&quot;??_-;_-@_-">
                  <c:v>23.43</c:v>
                </c:pt>
                <c:pt idx="104" formatCode="_-[$€-2]\ * #,##0.00_-;\-[$€-2]\ * #,##0.00_-;_-[$€-2]\ * &quot;-&quot;??_-;_-@_-">
                  <c:v>24.0</c:v>
                </c:pt>
                <c:pt idx="105" formatCode="_-[$€-2]\ * #,##0.00_-;\-[$€-2]\ * #,##0.00_-;_-[$€-2]\ * &quot;-&quot;??_-;_-@_-">
                  <c:v>21.09</c:v>
                </c:pt>
                <c:pt idx="106" formatCode="_-[$€-2]\ * #,##0.00_-;\-[$€-2]\ * #,##0.00_-;_-[$€-2]\ * &quot;-&quot;??_-;_-@_-">
                  <c:v>23.85</c:v>
                </c:pt>
                <c:pt idx="107" formatCode="_-[$€-2]\ * #,##0.00_-;\-[$€-2]\ * #,##0.00_-;_-[$€-2]\ * &quot;-&quot;??_-;_-@_-">
                  <c:v>26.67</c:v>
                </c:pt>
                <c:pt idx="108" formatCode="_-[$€-2]\ * #,##0.00_-;\-[$€-2]\ * #,##0.00_-;_-[$€-2]\ * &quot;-&quot;??_-;_-@_-">
                  <c:v>20.32</c:v>
                </c:pt>
                <c:pt idx="109" formatCode="_-[$€-2]\ * #,##0.00_-;\-[$€-2]\ * #,##0.00_-;_-[$€-2]\ * &quot;-&quot;??_-;_-@_-">
                  <c:v>18.56</c:v>
                </c:pt>
                <c:pt idx="110" formatCode="_-[$€-2]\ * #,##0.00_-;\-[$€-2]\ * #,##0.00_-;_-[$€-2]\ * &quot;-&quot;??_-;_-@_-">
                  <c:v>26.23</c:v>
                </c:pt>
                <c:pt idx="111" formatCode="_-[$€-2]\ * #,##0.00_-;\-[$€-2]\ * #,##0.00_-;_-[$€-2]\ * &quot;-&quot;??_-;_-@_-">
                  <c:v>33.15</c:v>
                </c:pt>
                <c:pt idx="112" formatCode="_-[$€-2]\ * #,##0.00_-;\-[$€-2]\ * #,##0.00_-;_-[$€-2]\ * &quot;-&quot;??_-;_-@_-">
                  <c:v>27.93</c:v>
                </c:pt>
                <c:pt idx="113" formatCode="_-[$€-2]\ * #,##0.00_-;\-[$€-2]\ * #,##0.00_-;_-[$€-2]\ * &quot;-&quot;??_-;_-@_-">
                  <c:v>25.16</c:v>
                </c:pt>
                <c:pt idx="114" formatCode="_-[$€-2]\ * #,##0.00_-;\-[$€-2]\ * #,##0.00_-;_-[$€-2]\ * &quot;-&quot;??_-;_-@_-">
                  <c:v>25.03</c:v>
                </c:pt>
                <c:pt idx="115" formatCode="_-[$€-2]\ * #,##0.00_-;\-[$€-2]\ * #,##0.00_-;_-[$€-2]\ * &quot;-&quot;??_-;_-@_-">
                  <c:v>24.61</c:v>
                </c:pt>
                <c:pt idx="116" formatCode="_-[$€-2]\ * #,##0.00_-;\-[$€-2]\ * #,##0.00_-;_-[$€-2]\ * &quot;-&quot;??_-;_-@_-">
                  <c:v>20.21</c:v>
                </c:pt>
                <c:pt idx="117" formatCode="_-[$€-2]\ * #,##0.00_-;\-[$€-2]\ * #,##0.00_-;_-[$€-2]\ * &quot;-&quot;??_-;_-@_-">
                  <c:v>24.55</c:v>
                </c:pt>
                <c:pt idx="118" formatCode="_-[$€-2]\ * #,##0.00_-;\-[$€-2]\ * #,##0.00_-;_-[$€-2]\ * &quot;-&quot;??_-;_-@_-">
                  <c:v>35.0</c:v>
                </c:pt>
                <c:pt idx="119" formatCode="_-[$€-2]\ * #,##0.00_-;\-[$€-2]\ * #,##0.00_-;_-[$€-2]\ * &quot;-&quot;??_-;_-@_-">
                  <c:v>31.0</c:v>
                </c:pt>
                <c:pt idx="120" formatCode="_-[$€-2]\ * #,##0.00_-;\-[$€-2]\ * #,##0.00_-;_-[$€-2]\ * &quot;-&quot;??_-;_-@_-">
                  <c:v>26.0</c:v>
                </c:pt>
                <c:pt idx="121" formatCode="_-[$€-2]\ * #,##0.00_-;\-[$€-2]\ * #,##0.00_-;_-[$€-2]\ * &quot;-&quot;??_-;_-@_-">
                  <c:v>40.0</c:v>
                </c:pt>
                <c:pt idx="122" formatCode="_-[$€-2]\ * #,##0.00_-;\-[$€-2]\ * #,##0.00_-;_-[$€-2]\ * &quot;-&quot;??_-;_-@_-">
                  <c:v>26.0</c:v>
                </c:pt>
                <c:pt idx="123" formatCode="_-[$€-2]\ * #,##0.00_-;\-[$€-2]\ * #,##0.00_-;_-[$€-2]\ * &quot;-&quot;??_-;_-@_-">
                  <c:v>26.0</c:v>
                </c:pt>
                <c:pt idx="124" formatCode="_-[$€-2]\ * #,##0.00_-;\-[$€-2]\ * #,##0.00_-;_-[$€-2]\ * &quot;-&quot;??_-;_-@_-">
                  <c:v>34.0</c:v>
                </c:pt>
                <c:pt idx="125" formatCode="_-[$€-2]\ * #,##0.00_-;\-[$€-2]\ * #,##0.00_-;_-[$€-2]\ * &quot;-&quot;??_-;_-@_-">
                  <c:v>25.0</c:v>
                </c:pt>
                <c:pt idx="126" formatCode="_-[$€-2]\ * #,##0.00_-;\-[$€-2]\ * #,##0.00_-;_-[$€-2]\ * &quot;-&quot;??_-;_-@_-">
                  <c:v>29.7</c:v>
                </c:pt>
                <c:pt idx="127" formatCode="_-[$€-2]\ * #,##0.00_-;\-[$€-2]\ * #,##0.00_-;_-[$€-2]\ * &quot;-&quot;??_-;_-@_-">
                  <c:v>33.0</c:v>
                </c:pt>
                <c:pt idx="128" formatCode="_-[$€-2]\ * #,##0.00_-;\-[$€-2]\ * #,##0.00_-;_-[$€-2]\ * &quot;-&quot;??_-;_-@_-">
                  <c:v>41.0</c:v>
                </c:pt>
                <c:pt idx="129" formatCode="_-[$€-2]\ * #,##0.00_-;\-[$€-2]\ * #,##0.00_-;_-[$€-2]\ * &quot;-&quot;??_-;_-@_-">
                  <c:v>32.0</c:v>
                </c:pt>
                <c:pt idx="130" formatCode="_-[$€-2]\ * #,##0.00_-;\-[$€-2]\ * #,##0.00_-;_-[$€-2]\ * &quot;-&quot;??_-;_-@_-">
                  <c:v>31.0</c:v>
                </c:pt>
                <c:pt idx="131" formatCode="_-[$€-2]\ * #,##0.00_-;\-[$€-2]\ * #,##0.00_-;_-[$€-2]\ * &quot;-&quot;??_-;_-@_-">
                  <c:v>36.0</c:v>
                </c:pt>
                <c:pt idx="132" formatCode="_-[$€-2]\ * #,##0.00_-;\-[$€-2]\ * #,##0.00_-;_-[$€-2]\ * &quot;-&quot;??_-;_-@_-">
                  <c:v>48.0</c:v>
                </c:pt>
                <c:pt idx="133" formatCode="_-[$€-2]\ * #,##0.00_-;\-[$€-2]\ * #,##0.00_-;_-[$€-2]\ * &quot;-&quot;??_-;_-@_-">
                  <c:v>40.0</c:v>
                </c:pt>
                <c:pt idx="134" formatCode="_-[$€-2]\ * #,##0.00_-;\-[$€-2]\ * #,##0.00_-;_-[$€-2]\ * &quot;-&quot;??_-;_-@_-">
                  <c:v>38.0</c:v>
                </c:pt>
                <c:pt idx="135" formatCode="_-[$€-2]\ * #,##0.00_-;\-[$€-2]\ * #,##0.00_-;_-[$€-2]\ * &quot;-&quot;??_-;_-@_-">
                  <c:v>36.0</c:v>
                </c:pt>
                <c:pt idx="136" formatCode="_-[$€-2]\ * #,##0.00_-;\-[$€-2]\ * #,##0.00_-;_-[$€-2]\ * &quot;-&quot;??_-;_-@_-">
                  <c:v>42.0</c:v>
                </c:pt>
                <c:pt idx="137" formatCode="_-[$€-2]\ * #,##0.00_-;\-[$€-2]\ * #,##0.00_-;_-[$€-2]\ * &quot;-&quot;??_-;_-@_-">
                  <c:v>56.0</c:v>
                </c:pt>
                <c:pt idx="138" formatCode="_-[$€-2]\ * #,##0.00_-;\-[$€-2]\ * #,##0.00_-;_-[$€-2]\ * &quot;-&quot;??_-;_-@_-">
                  <c:v>65.0</c:v>
                </c:pt>
                <c:pt idx="139" formatCode="_-[$€-2]\ * #,##0.00_-;\-[$€-2]\ * #,##0.00_-;_-[$€-2]\ * &quot;-&quot;??_-;_-@_-">
                  <c:v>58.0</c:v>
                </c:pt>
                <c:pt idx="140" formatCode="_-[$€-2]\ * #,##0.00_-;\-[$€-2]\ * #,##0.00_-;_-[$€-2]\ * &quot;-&quot;??_-;_-@_-">
                  <c:v>69.0</c:v>
                </c:pt>
                <c:pt idx="141" formatCode="_-[$€-2]\ * #,##0.00_-;\-[$€-2]\ * #,##0.00_-;_-[$€-2]\ * &quot;-&quot;??_-;_-@_-">
                  <c:v>80.0</c:v>
                </c:pt>
                <c:pt idx="142" formatCode="_-[$€-2]\ * #,##0.00_-;\-[$€-2]\ * #,##0.00_-;_-[$€-2]\ * &quot;-&quot;??_-;_-@_-">
                  <c:v>53.0</c:v>
                </c:pt>
                <c:pt idx="143" formatCode="_-[$€-2]\ * #,##0.00_-;\-[$€-2]\ * #,##0.00_-;_-[$€-2]\ * &quot;-&quot;??_-;_-@_-">
                  <c:v>55.0</c:v>
                </c:pt>
                <c:pt idx="144" formatCode="_-[$€-2]\ * #,##0.00_-;\-[$€-2]\ * #,##0.00_-;_-[$€-2]\ * &quot;-&quot;??_-;_-@_-">
                  <c:v>67.0</c:v>
                </c:pt>
                <c:pt idx="145" formatCode="_-[$€-2]\ * #,##0.00_-;\-[$€-2]\ * #,##0.00_-;_-[$€-2]\ * &quot;-&quot;??_-;_-@_-">
                  <c:v>47.0</c:v>
                </c:pt>
                <c:pt idx="146" formatCode="_-[$€-2]\ * #,##0.00_-;\-[$€-2]\ * #,##0.00_-;_-[$€-2]\ * &quot;-&quot;??_-;_-@_-">
                  <c:v>46.0</c:v>
                </c:pt>
                <c:pt idx="147" formatCode="_-[$€-2]\ * #,##0.00_-;\-[$€-2]\ * #,##0.00_-;_-[$€-2]\ * &quot;-&quot;??_-;_-@_-">
                  <c:v>45.0</c:v>
                </c:pt>
                <c:pt idx="148" formatCode="_-[$€-2]\ * #,##0.00_-;\-[$€-2]\ * #,##0.00_-;_-[$€-2]\ * &quot;-&quot;??_-;_-@_-">
                  <c:v>57.0</c:v>
                </c:pt>
                <c:pt idx="149" formatCode="_-[$€-2]\ * #,##0.00_-;\-[$€-2]\ * #,##0.00_-;_-[$€-2]\ * &quot;-&quot;??_-;_-@_-">
                  <c:v>64.0</c:v>
                </c:pt>
                <c:pt idx="150" formatCode="_-[$€-2]\ * #,##0.00_-;\-[$€-2]\ * #,##0.00_-;_-[$€-2]\ * &quot;-&quot;??_-;_-@_-">
                  <c:v>56.0</c:v>
                </c:pt>
                <c:pt idx="151" formatCode="_-[$€-2]\ * #,##0.00_-;\-[$€-2]\ * #,##0.00_-;_-[$€-2]\ * &quot;-&quot;??_-;_-@_-">
                  <c:v>53.0</c:v>
                </c:pt>
                <c:pt idx="152" formatCode="_-[$€-2]\ * #,##0.00_-;\-[$€-2]\ * #,##0.00_-;_-[$€-2]\ * &quot;-&quot;??_-;_-@_-">
                  <c:v>55.0</c:v>
                </c:pt>
                <c:pt idx="153" formatCode="_-[$€-2]\ * #,##0.00_-;\-[$€-2]\ * #,##0.00_-;_-[$€-2]\ * &quot;-&quot;??_-;_-@_-">
                  <c:v>57.0</c:v>
                </c:pt>
                <c:pt idx="154" formatCode="_-[$€-2]\ * #,##0.00_-;\-[$€-2]\ * #,##0.00_-;_-[$€-2]\ * &quot;-&quot;??_-;_-@_-">
                  <c:v>50.0</c:v>
                </c:pt>
                <c:pt idx="155" formatCode="_-[$€-2]\ * #,##0.00_-;\-[$€-2]\ * #,##0.00_-;_-[$€-2]\ * &quot;-&quot;??_-;_-@_-">
                  <c:v>62.0</c:v>
                </c:pt>
                <c:pt idx="156" formatCode="_-[$€-2]\ * #,##0.00_-;\-[$€-2]\ * #,##0.00_-;_-[$€-2]\ * &quot;-&quot;??_-;_-@_-">
                  <c:v>61.0</c:v>
                </c:pt>
                <c:pt idx="157" formatCode="_-[$€-2]\ * #,##0.00_-;\-[$€-2]\ * #,##0.00_-;_-[$€-2]\ * &quot;-&quot;??_-;_-@_-">
                  <c:v>50.0</c:v>
                </c:pt>
                <c:pt idx="158" formatCode="_-[$€-2]\ * #,##0.00_-;\-[$€-2]\ * #,##0.00_-;_-[$€-2]\ * &quot;-&quot;??_-;_-@_-">
                  <c:v>50.0</c:v>
                </c:pt>
                <c:pt idx="159" formatCode="_-[$€-2]\ * #,##0.00_-;\-[$€-2]\ * #,##0.00_-;_-[$€-2]\ * &quot;-&quot;??_-;_-@_-">
                  <c:v>64.0</c:v>
                </c:pt>
                <c:pt idx="160" formatCode="_-[$€-2]\ * #,##0.00_-;\-[$€-2]\ * #,##0.00_-;_-[$€-2]\ * &quot;-&quot;??_-;_-@_-">
                  <c:v>51.0</c:v>
                </c:pt>
                <c:pt idx="161" formatCode="_-[$€-2]\ * #,##0.00_-;\-[$€-2]\ * #,##0.00_-;_-[$€-2]\ * &quot;-&quot;??_-;_-@_-">
                  <c:v>62.0</c:v>
                </c:pt>
                <c:pt idx="162" formatCode="_-[$€-2]\ * #,##0.00_-;\-[$€-2]\ * #,##0.00_-;_-[$€-2]\ * &quot;-&quot;??_-;_-@_-">
                  <c:v>67.0</c:v>
                </c:pt>
                <c:pt idx="163" formatCode="_-[$€-2]\ * #,##0.00_-;\-[$€-2]\ * #,##0.00_-;_-[$€-2]\ * &quot;-&quot;??_-;_-@_-">
                  <c:v>66.0</c:v>
                </c:pt>
                <c:pt idx="164" formatCode="_-[$€-2]\ * #,##0.00_-;\-[$€-2]\ * #,##0.00_-;_-[$€-2]\ * &quot;-&quot;??_-;_-@_-">
                  <c:v>56.0</c:v>
                </c:pt>
                <c:pt idx="165" formatCode="_-[$€-2]\ * #,##0.00_-;\-[$€-2]\ * #,##0.00_-;_-[$€-2]\ * &quot;-&quot;??_-;_-@_-">
                  <c:v>49.0</c:v>
                </c:pt>
                <c:pt idx="166" formatCode="_-[$€-2]\ * #,##0.00_-;\-[$€-2]\ * #,##0.00_-;_-[$€-2]\ * &quot;-&quot;??_-;_-@_-">
                  <c:v>60.0</c:v>
                </c:pt>
                <c:pt idx="167" formatCode="_-[$€-2]\ * #,##0.00_-;\-[$€-2]\ * #,##0.00_-;_-[$€-2]\ * &quot;-&quot;??_-;_-@_-">
                  <c:v>50.0</c:v>
                </c:pt>
                <c:pt idx="168" formatCode="_-[$€-2]\ * #,##0.00_-;\-[$€-2]\ * #,##0.00_-;_-[$€-2]\ * &quot;-&quot;??_-;_-@_-">
                  <c:v>64.0</c:v>
                </c:pt>
                <c:pt idx="169" formatCode="_-[$€-2]\ * #,##0.00_-;\-[$€-2]\ * #,##0.00_-;_-[$€-2]\ * &quot;-&quot;??_-;_-@_-">
                  <c:v>61.0</c:v>
                </c:pt>
                <c:pt idx="170" formatCode="_-[$€-2]\ * #,##0.00_-;\-[$€-2]\ * #,##0.00_-;_-[$€-2]\ * &quot;-&quot;??_-;_-@_-">
                  <c:v>53.0</c:v>
                </c:pt>
                <c:pt idx="171" formatCode="_-[$€-2]\ * #,##0.00_-;\-[$€-2]\ * #,##0.00_-;_-[$€-2]\ * &quot;-&quot;??_-;_-@_-">
                  <c:v>45.0</c:v>
                </c:pt>
                <c:pt idx="172" formatCode="_-[$€-2]\ * #,##0.00_-;\-[$€-2]\ * #,##0.00_-;_-[$€-2]\ * &quot;-&quot;??_-;_-@_-">
                  <c:v>41.0</c:v>
                </c:pt>
                <c:pt idx="173" formatCode="_-[$€-2]\ * #,##0.00_-;\-[$€-2]\ * #,##0.00_-;_-[$€-2]\ * &quot;-&quot;??_-;_-@_-">
                  <c:v>43.0</c:v>
                </c:pt>
                <c:pt idx="174" formatCode="_-[$€-2]\ * #,##0.00_-;\-[$€-2]\ * #,##0.00_-;_-[$€-2]\ * &quot;-&quot;??_-;_-@_-">
                  <c:v>65.0</c:v>
                </c:pt>
                <c:pt idx="175" formatCode="_-[$€-2]\ * #,##0.00_-;\-[$€-2]\ * #,##0.00_-;_-[$€-2]\ * &quot;-&quot;??_-;_-@_-">
                  <c:v>72.0</c:v>
                </c:pt>
                <c:pt idx="176" formatCode="_-[$€-2]\ * #,##0.00_-;\-[$€-2]\ * #,##0.00_-;_-[$€-2]\ * &quot;-&quot;??_-;_-@_-">
                  <c:v>78.0</c:v>
                </c:pt>
                <c:pt idx="177" formatCode="_-[$€-2]\ * #,##0.00_-;\-[$€-2]\ * #,##0.00_-;_-[$€-2]\ * &quot;-&quot;??_-;_-@_-">
                  <c:v>72.0</c:v>
                </c:pt>
                <c:pt idx="178" formatCode="_-[$€-2]\ * #,##0.00_-;\-[$€-2]\ * #,##0.00_-;_-[$€-2]\ * &quot;-&quot;??_-;_-@_-">
                  <c:v>58.0</c:v>
                </c:pt>
                <c:pt idx="179" formatCode="_-[$€-2]\ * #,##0.00_-;\-[$€-2]\ * #,##0.00_-;_-[$€-2]\ * &quot;-&quot;??_-;_-@_-">
                  <c:v>62.0</c:v>
                </c:pt>
                <c:pt idx="180" formatCode="_-[$€-2]\ * #,##0.00_-;\-[$€-2]\ * #,##0.00_-;_-[$€-2]\ * &quot;-&quot;??_-;_-@_-">
                  <c:v>74.0</c:v>
                </c:pt>
                <c:pt idx="181" formatCode="_-[$€-2]\ * #,##0.00_-;\-[$€-2]\ * #,##0.00_-;_-[$€-2]\ * &quot;-&quot;??_-;_-@_-">
                  <c:v>72.0</c:v>
                </c:pt>
                <c:pt idx="182" formatCode="_-[$€-2]\ * #,##0.00_-;\-[$€-2]\ * #,##0.00_-;_-[$€-2]\ * &quot;-&quot;??_-;_-@_-">
                  <c:v>82.0</c:v>
                </c:pt>
                <c:pt idx="183" formatCode="_-[$€-2]\ * #,##0.00_-;\-[$€-2]\ * #,##0.00_-;_-[$€-2]\ * &quot;-&quot;??_-;_-@_-">
                  <c:v>82.0</c:v>
                </c:pt>
                <c:pt idx="184" formatCode="_-[$€-2]\ * #,##0.00_-;\-[$€-2]\ * #,##0.00_-;_-[$€-2]\ * &quot;-&quot;??_-;_-@_-">
                  <c:v>67.0</c:v>
                </c:pt>
                <c:pt idx="185" formatCode="_-[$€-2]\ * #,##0.00_-;\-[$€-2]\ * #,##0.00_-;_-[$€-2]\ * &quot;-&quot;??_-;_-@_-">
                  <c:v>58.0</c:v>
                </c:pt>
                <c:pt idx="186" formatCode="_-[$€-2]\ * #,##0.00_-;\-[$€-2]\ * #,##0.00_-;_-[$€-2]\ * &quot;-&quot;??_-;_-@_-">
                  <c:v>61.0</c:v>
                </c:pt>
                <c:pt idx="187" formatCode="_-[$€-2]\ * #,##0.00_-;\-[$€-2]\ * #,##0.00_-;_-[$€-2]\ * &quot;-&quot;??_-;_-@_-">
                  <c:v>72.0</c:v>
                </c:pt>
                <c:pt idx="188" formatCode="_-[$€-2]\ * #,##0.00_-;\-[$€-2]\ * #,##0.00_-;_-[$€-2]\ * &quot;-&quot;??_-;_-@_-">
                  <c:v>70.0</c:v>
                </c:pt>
                <c:pt idx="189" formatCode="_-[$€-2]\ * #,##0.00_-;\-[$€-2]\ * #,##0.00_-;_-[$€-2]\ * &quot;-&quot;??_-;_-@_-">
                  <c:v>67.0</c:v>
                </c:pt>
                <c:pt idx="190" formatCode="_-[$€-2]\ * #,##0.00_-;\-[$€-2]\ * #,##0.00_-;_-[$€-2]\ * &quot;-&quot;??_-;_-@_-">
                  <c:v>68.0</c:v>
                </c:pt>
                <c:pt idx="191" formatCode="_-[$€-2]\ * #,##0.00_-;\-[$€-2]\ * #,##0.00_-;_-[$€-2]\ * &quot;-&quot;??_-;_-@_-">
                  <c:v>68.0</c:v>
                </c:pt>
                <c:pt idx="192" formatCode="_-[$€-2]\ * #,##0.00_-;\-[$€-2]\ * #,##0.00_-;_-[$€-2]\ * &quot;-&quot;??_-;_-@_-">
                  <c:v>67.0</c:v>
                </c:pt>
                <c:pt idx="193" formatCode="_-[$€-2]\ * #,##0.00_-;\-[$€-2]\ * #,##0.00_-;_-[$€-2]\ * &quot;-&quot;??_-;_-@_-">
                  <c:v>50.0</c:v>
                </c:pt>
                <c:pt idx="194" formatCode="_-[$€-2]\ * #,##0.00_-;\-[$€-2]\ * #,##0.00_-;_-[$€-2]\ * &quot;-&quot;??_-;_-@_-">
                  <c:v>73.0</c:v>
                </c:pt>
                <c:pt idx="195" formatCode="_-[$€-2]\ * #,##0.00_-;\-[$€-2]\ * #,##0.00_-;_-[$€-2]\ * &quot;-&quot;??_-;_-@_-">
                  <c:v>75.0</c:v>
                </c:pt>
                <c:pt idx="196" formatCode="_-[$€-2]\ * #,##0.00_-;\-[$€-2]\ * #,##0.00_-;_-[$€-2]\ * &quot;-&quot;??_-;_-@_-">
                  <c:v>70.0</c:v>
                </c:pt>
                <c:pt idx="197" formatCode="_-[$€-2]\ * #,##0.00_-;\-[$€-2]\ * #,##0.00_-;_-[$€-2]\ * &quot;-&quot;??_-;_-@_-">
                  <c:v>72.0</c:v>
                </c:pt>
                <c:pt idx="198" formatCode="_-[$€-2]\ * #,##0.00_-;\-[$€-2]\ * #,##0.00_-;_-[$€-2]\ * &quot;-&quot;??_-;_-@_-">
                  <c:v>69.0</c:v>
                </c:pt>
                <c:pt idx="199" formatCode="_-[$€-2]\ * #,##0.00_-;\-[$€-2]\ * #,##0.00_-;_-[$€-2]\ * &quot;-&quot;??_-;_-@_-">
                  <c:v>70.0</c:v>
                </c:pt>
                <c:pt idx="200" formatCode="_-[$€-2]\ * #,##0.00_-;\-[$€-2]\ * #,##0.00_-;_-[$€-2]\ * &quot;-&quot;??_-;_-@_-">
                  <c:v>60.0</c:v>
                </c:pt>
                <c:pt idx="201" formatCode="_-[$€-2]\ * #,##0.00_-;\-[$€-2]\ * #,##0.00_-;_-[$€-2]\ * &quot;-&quot;??_-;_-@_-">
                  <c:v>76.0</c:v>
                </c:pt>
                <c:pt idx="202" formatCode="_-[$€-2]\ * #,##0.00_-;\-[$€-2]\ * #,##0.00_-;_-[$€-2]\ * &quot;-&quot;??_-;_-@_-">
                  <c:v>76.0</c:v>
                </c:pt>
                <c:pt idx="203" formatCode="_-[$€-2]\ * #,##0.00_-;\-[$€-2]\ * #,##0.00_-;_-[$€-2]\ * &quot;-&quot;??_-;_-@_-">
                  <c:v>80.0</c:v>
                </c:pt>
                <c:pt idx="204" formatCode="_-[$€-2]\ * #,##0.00_-;\-[$€-2]\ * #,##0.00_-;_-[$€-2]\ * &quot;-&quot;??_-;_-@_-">
                  <c:v>75.0</c:v>
                </c:pt>
                <c:pt idx="205" formatCode="_-[$€-2]\ * #,##0.00_-;\-[$€-2]\ * #,##0.00_-;_-[$€-2]\ * &quot;-&quot;??_-;_-@_-">
                  <c:v>75.0</c:v>
                </c:pt>
                <c:pt idx="206" formatCode="_-[$€-2]\ * #,##0.00_-;\-[$€-2]\ * #,##0.00_-;_-[$€-2]\ * &quot;-&quot;??_-;_-@_-">
                  <c:v>70.0</c:v>
                </c:pt>
                <c:pt idx="207" formatCode="_-[$€-2]\ * #,##0.00_-;\-[$€-2]\ * #,##0.00_-;_-[$€-2]\ * &quot;-&quot;??_-;_-@_-">
                  <c:v>65.0</c:v>
                </c:pt>
                <c:pt idx="208" formatCode="_-[$€-2]\ * #,##0.00_-;\-[$€-2]\ * #,##0.00_-;_-[$€-2]\ * &quot;-&quot;??_-;_-@_-">
                  <c:v>82.0</c:v>
                </c:pt>
                <c:pt idx="209" formatCode="_-[$€-2]\ * #,##0.00_-;\-[$€-2]\ * #,##0.00_-;_-[$€-2]\ * &quot;-&quot;??_-;_-@_-">
                  <c:v>98.0</c:v>
                </c:pt>
                <c:pt idx="210" formatCode="_-[$€-2]\ * #,##0.00_-;\-[$€-2]\ * #,##0.00_-;_-[$€-2]\ * &quot;-&quot;??_-;_-@_-">
                  <c:v>90.0</c:v>
                </c:pt>
                <c:pt idx="211" formatCode="_-[$€-2]\ * #,##0.00_-;\-[$€-2]\ * #,##0.00_-;_-[$€-2]\ * &quot;-&quot;??_-;_-@_-">
                  <c:v>90.0</c:v>
                </c:pt>
                <c:pt idx="212" formatCode="_-[$€-2]\ * #,##0.00_-;\-[$€-2]\ * #,##0.00_-;_-[$€-2]\ * &quot;-&quot;??_-;_-@_-">
                  <c:v>80.0</c:v>
                </c:pt>
                <c:pt idx="213" formatCode="_-[$€-2]\ * #,##0.00_-;\-[$€-2]\ * #,##0.00_-;_-[$€-2]\ * &quot;-&quot;??_-;_-@_-">
                  <c:v>52.0</c:v>
                </c:pt>
                <c:pt idx="214" formatCode="_-[$€-2]\ * #,##0.00_-;\-[$€-2]\ * #,##0.00_-;_-[$€-2]\ * &quot;-&quot;??_-;_-@_-">
                  <c:v>70.0</c:v>
                </c:pt>
                <c:pt idx="215" formatCode="_-[$€-2]\ * #,##0.00_-;\-[$€-2]\ * #,##0.00_-;_-[$€-2]\ * &quot;-&quot;??_-;_-@_-">
                  <c:v>70.0</c:v>
                </c:pt>
                <c:pt idx="216" formatCode="_-[$€-2]\ * #,##0.00_-;\-[$€-2]\ * #,##0.00_-;_-[$€-2]\ * &quot;-&quot;??_-;_-@_-">
                  <c:v>78.0</c:v>
                </c:pt>
                <c:pt idx="217" formatCode="_-[$€-2]\ * #,##0.00_-;\-[$€-2]\ * #,##0.00_-;_-[$€-2]\ * &quot;-&quot;??_-;_-@_-">
                  <c:v>80.0</c:v>
                </c:pt>
                <c:pt idx="218" formatCode="_-[$€-2]\ * #,##0.00_-;\-[$€-2]\ * #,##0.00_-;_-[$€-2]\ * &quot;-&quot;??_-;_-@_-">
                  <c:v>89.0</c:v>
                </c:pt>
                <c:pt idx="219" formatCode="_-[$€-2]\ * #,##0.00_-;\-[$€-2]\ * #,##0.00_-;_-[$€-2]\ * &quot;-&quot;??_-;_-@_-">
                  <c:v>75.0</c:v>
                </c:pt>
                <c:pt idx="220" formatCode="_-[$€-2]\ * #,##0.00_-;\-[$€-2]\ * #,##0.00_-;_-[$€-2]\ * &quot;-&quot;??_-;_-@_-">
                  <c:v>60.0</c:v>
                </c:pt>
                <c:pt idx="221" formatCode="_-[$€-2]\ * #,##0.00_-;\-[$€-2]\ * #,##0.00_-;_-[$€-2]\ * &quot;-&quot;??_-;_-@_-">
                  <c:v>60.0</c:v>
                </c:pt>
                <c:pt idx="222" formatCode="_-[$€-2]\ * #,##0.00_-;\-[$€-2]\ * #,##0.00_-;_-[$€-2]\ * &quot;-&quot;??_-;_-@_-">
                  <c:v>75.0</c:v>
                </c:pt>
                <c:pt idx="223" formatCode="_-[$€-2]\ * #,##0.00_-;\-[$€-2]\ * #,##0.00_-;_-[$€-2]\ * &quot;-&quot;??_-;_-@_-">
                  <c:v>73.0</c:v>
                </c:pt>
                <c:pt idx="224" formatCode="_-[$€-2]\ * #,##0.00_-;\-[$€-2]\ * #,##0.00_-;_-[$€-2]\ * &quot;-&quot;??_-;_-@_-">
                  <c:v>72.0</c:v>
                </c:pt>
                <c:pt idx="225" formatCode="_-[$€-2]\ * #,##0.00_-;\-[$€-2]\ * #,##0.00_-;_-[$€-2]\ * &quot;-&quot;??_-;_-@_-">
                  <c:v>74.0</c:v>
                </c:pt>
                <c:pt idx="226" formatCode="_-[$€-2]\ * #,##0.00_-;\-[$€-2]\ * #,##0.00_-;_-[$€-2]\ * &quot;-&quot;??_-;_-@_-">
                  <c:v>62.0</c:v>
                </c:pt>
                <c:pt idx="227" formatCode="_-[$€-2]\ * #,##0.00_-;\-[$€-2]\ * #,##0.00_-;_-[$€-2]\ * &quot;-&quot;??_-;_-@_-">
                  <c:v>60.0</c:v>
                </c:pt>
                <c:pt idx="228" formatCode="_-[$€-2]\ * #,##0.00_-;\-[$€-2]\ * #,##0.00_-;_-[$€-2]\ * &quot;-&quot;??_-;_-@_-">
                  <c:v>43.0</c:v>
                </c:pt>
                <c:pt idx="229" formatCode="_-[$€-2]\ * #,##0.00_-;\-[$€-2]\ * #,##0.00_-;_-[$€-2]\ * &quot;-&quot;??_-;_-@_-">
                  <c:v>64.0</c:v>
                </c:pt>
                <c:pt idx="230" formatCode="_-[$€-2]\ * #,##0.00_-;\-[$€-2]\ * #,##0.00_-;_-[$€-2]\ * &quot;-&quot;??_-;_-@_-">
                  <c:v>67.0</c:v>
                </c:pt>
                <c:pt idx="231" formatCode="_-[$€-2]\ * #,##0.00_-;\-[$€-2]\ * #,##0.00_-;_-[$€-2]\ * &quot;-&quot;??_-;_-@_-">
                  <c:v>66.0</c:v>
                </c:pt>
                <c:pt idx="232" formatCode="_-[$€-2]\ * #,##0.00_-;\-[$€-2]\ * #,##0.00_-;_-[$€-2]\ * &quot;-&quot;??_-;_-@_-">
                  <c:v>66.0</c:v>
                </c:pt>
                <c:pt idx="233" formatCode="_-[$€-2]\ * #,##0.00_-;\-[$€-2]\ * #,##0.00_-;_-[$€-2]\ * &quot;-&quot;??_-;_-@_-">
                  <c:v>66.0</c:v>
                </c:pt>
                <c:pt idx="234" formatCode="_-[$€-2]\ * #,##0.00_-;\-[$€-2]\ * #,##0.00_-;_-[$€-2]\ * &quot;-&quot;??_-;_-@_-">
                  <c:v>40.0</c:v>
                </c:pt>
                <c:pt idx="235" formatCode="_-[$€-2]\ * #,##0.00_-;\-[$€-2]\ * #,##0.00_-;_-[$€-2]\ * &quot;-&quot;??_-;_-@_-">
                  <c:v>53.0</c:v>
                </c:pt>
                <c:pt idx="236" formatCode="_-[$€-2]\ * #,##0.00_-;\-[$€-2]\ * #,##0.00_-;_-[$€-2]\ * &quot;-&quot;??_-;_-@_-">
                  <c:v>75.0</c:v>
                </c:pt>
                <c:pt idx="237" formatCode="_-[$€-2]\ * #,##0.00_-;\-[$€-2]\ * #,##0.00_-;_-[$€-2]\ * &quot;-&quot;??_-;_-@_-">
                  <c:v>72.0</c:v>
                </c:pt>
                <c:pt idx="238" formatCode="_-[$€-2]\ * #,##0.00_-;\-[$€-2]\ * #,##0.00_-;_-[$€-2]\ * &quot;-&quot;??_-;_-@_-">
                  <c:v>79.0</c:v>
                </c:pt>
                <c:pt idx="239" formatCode="_-[$€-2]\ * #,##0.00_-;\-[$€-2]\ * #,##0.00_-;_-[$€-2]\ * &quot;-&quot;??_-;_-@_-">
                  <c:v>74.0</c:v>
                </c:pt>
                <c:pt idx="240" formatCode="_-[$€-2]\ * #,##0.00_-;\-[$€-2]\ * #,##0.00_-;_-[$€-2]\ * &quot;-&quot;??_-;_-@_-">
                  <c:v>67.0</c:v>
                </c:pt>
                <c:pt idx="241" formatCode="_-[$€-2]\ * #,##0.00_-;\-[$€-2]\ * #,##0.00_-;_-[$€-2]\ * &quot;-&quot;??_-;_-@_-">
                  <c:v>65.0</c:v>
                </c:pt>
                <c:pt idx="242" formatCode="_-[$€-2]\ * #,##0.00_-;\-[$€-2]\ * #,##0.00_-;_-[$€-2]\ * &quot;-&quot;??_-;_-@_-">
                  <c:v>66.0</c:v>
                </c:pt>
                <c:pt idx="243" formatCode="_-[$€-2]\ * #,##0.00_-;\-[$€-2]\ * #,##0.00_-;_-[$€-2]\ * &quot;-&quot;??_-;_-@_-">
                  <c:v>83.0</c:v>
                </c:pt>
                <c:pt idx="244" formatCode="_-[$€-2]\ * #,##0.00_-;\-[$€-2]\ * #,##0.00_-;_-[$€-2]\ * &quot;-&quot;??_-;_-@_-">
                  <c:v>80.0</c:v>
                </c:pt>
                <c:pt idx="245" formatCode="_-[$€-2]\ * #,##0.00_-;\-[$€-2]\ * #,##0.00_-;_-[$€-2]\ * &quot;-&quot;??_-;_-@_-">
                  <c:v>93.0</c:v>
                </c:pt>
                <c:pt idx="246" formatCode="_-[$€-2]\ * #,##0.00_-;\-[$€-2]\ * #,##0.00_-;_-[$€-2]\ * &quot;-&quot;??_-;_-@_-">
                  <c:v>110.0</c:v>
                </c:pt>
                <c:pt idx="247" formatCode="_-[$€-2]\ * #,##0.00_-;\-[$€-2]\ * #,##0.00_-;_-[$€-2]\ * &quot;-&quot;??_-;_-@_-">
                  <c:v>90.0</c:v>
                </c:pt>
                <c:pt idx="248" formatCode="_-[$€-2]\ * #,##0.00_-;\-[$€-2]\ * #,##0.00_-;_-[$€-2]\ * &quot;-&quot;??_-;_-@_-">
                  <c:v>92.0</c:v>
                </c:pt>
                <c:pt idx="249" formatCode="_-[$€-2]\ * #,##0.00_-;\-[$€-2]\ * #,##0.00_-;_-[$€-2]\ * &quot;-&quot;??_-;_-@_-">
                  <c:v>90.0</c:v>
                </c:pt>
                <c:pt idx="250" formatCode="_-[$€-2]\ * #,##0.00_-;\-[$€-2]\ * #,##0.00_-;_-[$€-2]\ * &quot;-&quot;??_-;_-@_-">
                  <c:v>91.0</c:v>
                </c:pt>
                <c:pt idx="251" formatCode="_-[$€-2]\ * #,##0.00_-;\-[$€-2]\ * #,##0.00_-;_-[$€-2]\ * &quot;-&quot;??_-;_-@_-">
                  <c:v>95.0</c:v>
                </c:pt>
                <c:pt idx="252" formatCode="_-[$€-2]\ * #,##0.00_-;\-[$€-2]\ * #,##0.00_-;_-[$€-2]\ * &quot;-&quot;??_-;_-@_-">
                  <c:v>104.0</c:v>
                </c:pt>
                <c:pt idx="253" formatCode="_-[$€-2]\ * #,##0.00_-;\-[$€-2]\ * #,##0.00_-;_-[$€-2]\ * &quot;-&quot;??_-;_-@_-">
                  <c:v>104.0</c:v>
                </c:pt>
                <c:pt idx="254" formatCode="_-[$€-2]\ * #,##0.00_-;\-[$€-2]\ * #,##0.00_-;_-[$€-2]\ * &quot;-&quot;??_-;_-@_-">
                  <c:v>71.0</c:v>
                </c:pt>
                <c:pt idx="255" formatCode="_-[$€-2]\ * #,##0.00_-;\-[$€-2]\ * #,##0.00_-;_-[$€-2]\ * &quot;-&quot;??_-;_-@_-">
                  <c:v>69.0</c:v>
                </c:pt>
                <c:pt idx="256" formatCode="_-[$€-2]\ * #,##0.00_-;\-[$€-2]\ * #,##0.00_-;_-[$€-2]\ * &quot;-&quot;??_-;_-@_-">
                  <c:v>70.0</c:v>
                </c:pt>
                <c:pt idx="257" formatCode="_-[$€-2]\ * #,##0.00_-;\-[$€-2]\ * #,##0.00_-;_-[$€-2]\ * &quot;-&quot;??_-;_-@_-">
                  <c:v>86.0</c:v>
                </c:pt>
                <c:pt idx="258" formatCode="_-[$€-2]\ * #,##0.00_-;\-[$€-2]\ * #,##0.00_-;_-[$€-2]\ * &quot;-&quot;??_-;_-@_-">
                  <c:v>89.0</c:v>
                </c:pt>
                <c:pt idx="259" formatCode="_-[$€-2]\ * #,##0.00_-;\-[$€-2]\ * #,##0.00_-;_-[$€-2]\ * &quot;-&quot;??_-;_-@_-">
                  <c:v>82.0</c:v>
                </c:pt>
                <c:pt idx="260" formatCode="_-[$€-2]\ * #,##0.00_-;\-[$€-2]\ * #,##0.00_-;_-[$€-2]\ * &quot;-&quot;??_-;_-@_-">
                  <c:v>147.0</c:v>
                </c:pt>
                <c:pt idx="261" formatCode="_-[$€-2]\ * #,##0.00_-;\-[$€-2]\ * #,##0.00_-;_-[$€-2]\ * &quot;-&quot;??_-;_-@_-">
                  <c:v>113.0</c:v>
                </c:pt>
                <c:pt idx="262" formatCode="_-[$€-2]\ * #,##0.00_-;\-[$€-2]\ * #,##0.00_-;_-[$€-2]\ * &quot;-&quot;??_-;_-@_-">
                  <c:v>90.0</c:v>
                </c:pt>
                <c:pt idx="263" formatCode="_-[$€-2]\ * #,##0.00_-;\-[$€-2]\ * #,##0.00_-;_-[$€-2]\ * &quot;-&quot;??_-;_-@_-">
                  <c:v>80.0</c:v>
                </c:pt>
                <c:pt idx="264" formatCode="_-[$€-2]\ * #,##0.00_-;\-[$€-2]\ * #,##0.00_-;_-[$€-2]\ * &quot;-&quot;??_-;_-@_-">
                  <c:v>98.0</c:v>
                </c:pt>
                <c:pt idx="265" formatCode="_-[$€-2]\ * #,##0.00_-;\-[$€-2]\ * #,##0.00_-;_-[$€-2]\ * &quot;-&quot;??_-;_-@_-">
                  <c:v>97.0</c:v>
                </c:pt>
                <c:pt idx="266" formatCode="_-[$€-2]\ * #,##0.00_-;\-[$€-2]\ * #,##0.00_-;_-[$€-2]\ * &quot;-&quot;??_-;_-@_-">
                  <c:v>94.0</c:v>
                </c:pt>
                <c:pt idx="267" formatCode="_-[$€-2]\ * #,##0.00_-;\-[$€-2]\ * #,##0.00_-;_-[$€-2]\ * &quot;-&quot;??_-;_-@_-">
                  <c:v>96.0</c:v>
                </c:pt>
                <c:pt idx="268" formatCode="_-[$€-2]\ * #,##0.00_-;\-[$€-2]\ * #,##0.00_-;_-[$€-2]\ * &quot;-&quot;??_-;_-@_-">
                  <c:v>85.0</c:v>
                </c:pt>
                <c:pt idx="269" formatCode="_-[$€-2]\ * #,##0.00_-;\-[$€-2]\ * #,##0.00_-;_-[$€-2]\ * &quot;-&quot;??_-;_-@_-">
                  <c:v>100.0</c:v>
                </c:pt>
                <c:pt idx="270" formatCode="_-[$€-2]\ * #,##0.00_-;\-[$€-2]\ * #,##0.00_-;_-[$€-2]\ * &quot;-&quot;??_-;_-@_-">
                  <c:v>94.0</c:v>
                </c:pt>
                <c:pt idx="271" formatCode="_-[$€-2]\ * #,##0.00_-;\-[$€-2]\ * #,##0.00_-;_-[$€-2]\ * &quot;-&quot;??_-;_-@_-">
                  <c:v>101.0</c:v>
                </c:pt>
                <c:pt idx="272" formatCode="_-[$€-2]\ * #,##0.00_-;\-[$€-2]\ * #,##0.00_-;_-[$€-2]\ * &quot;-&quot;??_-;_-@_-">
                  <c:v>106.0</c:v>
                </c:pt>
                <c:pt idx="273" formatCode="_-[$€-2]\ * #,##0.00_-;\-[$€-2]\ * #,##0.00_-;_-[$€-2]\ * &quot;-&quot;??_-;_-@_-">
                  <c:v>93.0</c:v>
                </c:pt>
                <c:pt idx="274" formatCode="_-[$€-2]\ * #,##0.00_-;\-[$€-2]\ * #,##0.00_-;_-[$€-2]\ * &quot;-&quot;??_-;_-@_-">
                  <c:v>80.0</c:v>
                </c:pt>
                <c:pt idx="275" formatCode="_-[$€-2]\ * #,##0.00_-;\-[$€-2]\ * #,##0.00_-;_-[$€-2]\ * &quot;-&quot;??_-;_-@_-">
                  <c:v>90.0</c:v>
                </c:pt>
                <c:pt idx="276" formatCode="_-[$€-2]\ * #,##0.00_-;\-[$€-2]\ * #,##0.00_-;_-[$€-2]\ * &quot;-&quot;??_-;_-@_-">
                  <c:v>78.0</c:v>
                </c:pt>
                <c:pt idx="277" formatCode="_-[$€-2]\ * #,##0.00_-;\-[$€-2]\ * #,##0.00_-;_-[$€-2]\ * &quot;-&quot;??_-;_-@_-">
                  <c:v>87.0</c:v>
                </c:pt>
                <c:pt idx="278" formatCode="_-[$€-2]\ * #,##0.00_-;\-[$€-2]\ * #,##0.00_-;_-[$€-2]\ * &quot;-&quot;??_-;_-@_-">
                  <c:v>110.0</c:v>
                </c:pt>
                <c:pt idx="279" formatCode="_-[$€-2]\ * #,##0.00_-;\-[$€-2]\ * #,##0.00_-;_-[$€-2]\ * &quot;-&quot;??_-;_-@_-">
                  <c:v>121.0</c:v>
                </c:pt>
                <c:pt idx="280" formatCode="_-[$€-2]\ * #,##0.00_-;\-[$€-2]\ * #,##0.00_-;_-[$€-2]\ * &quot;-&quot;??_-;_-@_-">
                  <c:v>118.0</c:v>
                </c:pt>
                <c:pt idx="281" formatCode="_-[$€-2]\ * #,##0.00_-;\-[$€-2]\ * #,##0.00_-;_-[$€-2]\ * &quot;-&quot;??_-;_-@_-">
                  <c:v>100.0</c:v>
                </c:pt>
                <c:pt idx="282" formatCode="_-[$€-2]\ * #,##0.00_-;\-[$€-2]\ * #,##0.00_-;_-[$€-2]\ * &quot;-&quot;??_-;_-@_-">
                  <c:v>108.0</c:v>
                </c:pt>
                <c:pt idx="283" formatCode="_-[$€-2]\ * #,##0.00_-;\-[$€-2]\ * #,##0.00_-;_-[$€-2]\ * &quot;-&quot;??_-;_-@_-">
                  <c:v>95.0</c:v>
                </c:pt>
                <c:pt idx="284" formatCode="_-[$€-2]\ * #,##0.00_-;\-[$€-2]\ * #,##0.00_-;_-[$€-2]\ * &quot;-&quot;??_-;_-@_-">
                  <c:v>95.0</c:v>
                </c:pt>
                <c:pt idx="285" formatCode="_-[$€-2]\ * #,##0.00_-;\-[$€-2]\ * #,##0.00_-;_-[$€-2]\ * &quot;-&quot;??_-;_-@_-">
                  <c:v>90.0</c:v>
                </c:pt>
                <c:pt idx="286" formatCode="_-[$€-2]\ * #,##0.00_-;\-[$€-2]\ * #,##0.00_-;_-[$€-2]\ * &quot;-&quot;??_-;_-@_-">
                  <c:v>72.0</c:v>
                </c:pt>
                <c:pt idx="287" formatCode="_-[$€-2]\ * #,##0.00_-;\-[$€-2]\ * #,##0.00_-;_-[$€-2]\ * &quot;-&quot;??_-;_-@_-">
                  <c:v>72.0</c:v>
                </c:pt>
                <c:pt idx="288" formatCode="_-[$€-2]\ * #,##0.00_-;\-[$€-2]\ * #,##0.00_-;_-[$€-2]\ * &quot;-&quot;??_-;_-@_-">
                  <c:v>85.0</c:v>
                </c:pt>
                <c:pt idx="289" formatCode="_-[$€-2]\ * #,##0.00_-;\-[$€-2]\ * #,##0.00_-;_-[$€-2]\ * &quot;-&quot;??_-;_-@_-">
                  <c:v>75.0</c:v>
                </c:pt>
                <c:pt idx="290" formatCode="_-[$€-2]\ * #,##0.00_-;\-[$€-2]\ * #,##0.00_-;_-[$€-2]\ * &quot;-&quot;??_-;_-@_-">
                  <c:v>65.0</c:v>
                </c:pt>
                <c:pt idx="291" formatCode="_-[$€-2]\ * #,##0.00_-;\-[$€-2]\ * #,##0.00_-;_-[$€-2]\ * &quot;-&quot;??_-;_-@_-">
                  <c:v>64.0</c:v>
                </c:pt>
                <c:pt idx="292" formatCode="_-[$€-2]\ * #,##0.00_-;\-[$€-2]\ * #,##0.00_-;_-[$€-2]\ * &quot;-&quot;??_-;_-@_-">
                  <c:v>74.0</c:v>
                </c:pt>
                <c:pt idx="293" formatCode="_-[$€-2]\ * #,##0.00_-;\-[$€-2]\ * #,##0.00_-;_-[$€-2]\ * &quot;-&quot;??_-;_-@_-">
                  <c:v>114.0</c:v>
                </c:pt>
                <c:pt idx="294" formatCode="_-[$€-2]\ * #,##0.00_-;\-[$€-2]\ * #,##0.00_-;_-[$€-2]\ * &quot;-&quot;??_-;_-@_-">
                  <c:v>82.0</c:v>
                </c:pt>
                <c:pt idx="295" formatCode="_-[$€-2]\ * #,##0.00_-;\-[$€-2]\ * #,##0.00_-;_-[$€-2]\ * &quot;-&quot;??_-;_-@_-">
                  <c:v>76.0</c:v>
                </c:pt>
                <c:pt idx="296" formatCode="_-[$€-2]\ * #,##0.00_-;\-[$€-2]\ * #,##0.00_-;_-[$€-2]\ * &quot;-&quot;??_-;_-@_-">
                  <c:v>72.0</c:v>
                </c:pt>
                <c:pt idx="297" formatCode="_-[$€-2]\ * #,##0.00_-;\-[$€-2]\ * #,##0.00_-;_-[$€-2]\ * &quot;-&quot;??_-;_-@_-">
                  <c:v>63.0</c:v>
                </c:pt>
                <c:pt idx="298" formatCode="_-[$€-2]\ * #,##0.00_-;\-[$€-2]\ * #,##0.00_-;_-[$€-2]\ * &quot;-&quot;??_-;_-@_-">
                  <c:v>65.0</c:v>
                </c:pt>
                <c:pt idx="299" formatCode="_-[$€-2]\ * #,##0.00_-;\-[$€-2]\ * #,##0.00_-;_-[$€-2]\ * &quot;-&quot;??_-;_-@_-">
                  <c:v>75.0</c:v>
                </c:pt>
                <c:pt idx="300" formatCode="_-[$€-2]\ * #,##0.00_-;\-[$€-2]\ * #,##0.00_-;_-[$€-2]\ * &quot;-&quot;??_-;_-@_-">
                  <c:v>77.0</c:v>
                </c:pt>
                <c:pt idx="301" formatCode="_-[$€-2]\ * #,##0.00_-;\-[$€-2]\ * #,##0.00_-;_-[$€-2]\ * &quot;-&quot;??_-;_-@_-">
                  <c:v>75.0</c:v>
                </c:pt>
                <c:pt idx="302" formatCode="_-[$€-2]\ * #,##0.00_-;\-[$€-2]\ * #,##0.00_-;_-[$€-2]\ * &quot;-&quot;??_-;_-@_-">
                  <c:v>79.0</c:v>
                </c:pt>
                <c:pt idx="303" formatCode="_-[$€-2]\ * #,##0.00_-;\-[$€-2]\ * #,##0.00_-;_-[$€-2]\ * &quot;-&quot;??_-;_-@_-">
                  <c:v>72.0</c:v>
                </c:pt>
                <c:pt idx="304" formatCode="_-[$€-2]\ * #,##0.00_-;\-[$€-2]\ * #,##0.00_-;_-[$€-2]\ * &quot;-&quot;??_-;_-@_-">
                  <c:v>65.0</c:v>
                </c:pt>
                <c:pt idx="305" formatCode="_-[$€-2]\ * #,##0.00_-;\-[$€-2]\ * #,##0.00_-;_-[$€-2]\ * &quot;-&quot;??_-;_-@_-">
                  <c:v>60.0</c:v>
                </c:pt>
                <c:pt idx="306" formatCode="_-[$€-2]\ * #,##0.00_-;\-[$€-2]\ * #,##0.00_-;_-[$€-2]\ * &quot;-&quot;??_-;_-@_-">
                  <c:v>80.0</c:v>
                </c:pt>
                <c:pt idx="307" formatCode="_-[$€-2]\ * #,##0.00_-;\-[$€-2]\ * #,##0.00_-;_-[$€-2]\ * &quot;-&quot;??_-;_-@_-">
                  <c:v>70.0</c:v>
                </c:pt>
                <c:pt idx="308" formatCode="_-[$€-2]\ * #,##0.00_-;\-[$€-2]\ * #,##0.00_-;_-[$€-2]\ * &quot;-&quot;??_-;_-@_-">
                  <c:v>70.0</c:v>
                </c:pt>
                <c:pt idx="309" formatCode="_-[$€-2]\ * #,##0.00_-;\-[$€-2]\ * #,##0.00_-;_-[$€-2]\ * &quot;-&quot;??_-;_-@_-">
                  <c:v>76.0</c:v>
                </c:pt>
                <c:pt idx="310" formatCode="_-[$€-2]\ * #,##0.00_-;\-[$€-2]\ * #,##0.00_-;_-[$€-2]\ * &quot;-&quot;??_-;_-@_-">
                  <c:v>70.0</c:v>
                </c:pt>
                <c:pt idx="311" formatCode="_-[$€-2]\ * #,##0.00_-;\-[$€-2]\ * #,##0.00_-;_-[$€-2]\ * &quot;-&quot;??_-;_-@_-">
                  <c:v>60.0</c:v>
                </c:pt>
                <c:pt idx="312" formatCode="_-[$€-2]\ * #,##0.00_-;\-[$€-2]\ * #,##0.00_-;_-[$€-2]\ * &quot;-&quot;??_-;_-@_-">
                  <c:v>65.0</c:v>
                </c:pt>
                <c:pt idx="313" formatCode="_-[$€-2]\ * #,##0.00_-;\-[$€-2]\ * #,##0.00_-;_-[$€-2]\ * &quot;-&quot;??_-;_-@_-">
                  <c:v>74.0</c:v>
                </c:pt>
                <c:pt idx="314" formatCode="_-[$€-2]\ * #,##0.00_-;\-[$€-2]\ * #,##0.00_-;_-[$€-2]\ * &quot;-&quot;??_-;_-@_-">
                  <c:v>80.0</c:v>
                </c:pt>
                <c:pt idx="315" formatCode="_-[$€-2]\ * #,##0.00_-;\-[$€-2]\ * #,##0.00_-;_-[$€-2]\ * &quot;-&quot;??_-;_-@_-">
                  <c:v>83.0</c:v>
                </c:pt>
                <c:pt idx="316" formatCode="_-[$€-2]\ * #,##0.00_-;\-[$€-2]\ * #,##0.00_-;_-[$€-2]\ * &quot;-&quot;??_-;_-@_-">
                  <c:v>86.0</c:v>
                </c:pt>
                <c:pt idx="317" formatCode="_-[$€-2]\ * #,##0.00_-;\-[$€-2]\ * #,##0.00_-;_-[$€-2]\ * &quot;-&quot;??_-;_-@_-">
                  <c:v>65.0</c:v>
                </c:pt>
                <c:pt idx="318" formatCode="_-[$€-2]\ * #,##0.00_-;\-[$€-2]\ * #,##0.00_-;_-[$€-2]\ * &quot;-&quot;??_-;_-@_-">
                  <c:v>60.0</c:v>
                </c:pt>
                <c:pt idx="319" formatCode="_-[$€-2]\ * #,##0.00_-;\-[$€-2]\ * #,##0.00_-;_-[$€-2]\ * &quot;-&quot;??_-;_-@_-">
                  <c:v>83.0</c:v>
                </c:pt>
                <c:pt idx="320" formatCode="_-[$€-2]\ * #,##0.00_-;\-[$€-2]\ * #,##0.00_-;_-[$€-2]\ * &quot;-&quot;??_-;_-@_-">
                  <c:v>74.0</c:v>
                </c:pt>
                <c:pt idx="321" formatCode="_-[$€-2]\ * #,##0.00_-;\-[$€-2]\ * #,##0.00_-;_-[$€-2]\ * &quot;-&quot;??_-;_-@_-">
                  <c:v>71.0</c:v>
                </c:pt>
                <c:pt idx="322" formatCode="_-[$€-2]\ * #,##0.00_-;\-[$€-2]\ * #,##0.00_-;_-[$€-2]\ * &quot;-&quot;??_-;_-@_-">
                  <c:v>67.0</c:v>
                </c:pt>
                <c:pt idx="323" formatCode="_-[$€-2]\ * #,##0.00_-;\-[$€-2]\ * #,##0.00_-;_-[$€-2]\ * &quot;-&quot;??_-;_-@_-">
                  <c:v>72.0</c:v>
                </c:pt>
                <c:pt idx="324" formatCode="_-[$€-2]\ * #,##0.00_-;\-[$€-2]\ * #,##0.00_-;_-[$€-2]\ * &quot;-&quot;??_-;_-@_-">
                  <c:v>65.0</c:v>
                </c:pt>
                <c:pt idx="325" formatCode="_-[$€-2]\ * #,##0.00_-;\-[$€-2]\ * #,##0.00_-;_-[$€-2]\ * &quot;-&quot;??_-;_-@_-">
                  <c:v>56.0</c:v>
                </c:pt>
                <c:pt idx="326" formatCode="_-[$€-2]\ * #,##0.00_-;\-[$€-2]\ * #,##0.00_-;_-[$€-2]\ * &quot;-&quot;??_-;_-@_-">
                  <c:v>57.0</c:v>
                </c:pt>
                <c:pt idx="327" formatCode="_-[$€-2]\ * #,##0.00_-;\-[$€-2]\ * #,##0.00_-;_-[$€-2]\ * &quot;-&quot;??_-;_-@_-">
                  <c:v>67.0</c:v>
                </c:pt>
                <c:pt idx="328" formatCode="_-[$€-2]\ * #,##0.00_-;\-[$€-2]\ * #,##0.00_-;_-[$€-2]\ * &quot;-&quot;??_-;_-@_-">
                  <c:v>70.0</c:v>
                </c:pt>
                <c:pt idx="329" formatCode="_-[$€-2]\ * #,##0.00_-;\-[$€-2]\ * #,##0.00_-;_-[$€-2]\ * &quot;-&quot;??_-;_-@_-">
                  <c:v>71.0</c:v>
                </c:pt>
                <c:pt idx="330" formatCode="_-[$€-2]\ * #,##0.00_-;\-[$€-2]\ * #,##0.00_-;_-[$€-2]\ * &quot;-&quot;??_-;_-@_-">
                  <c:v>65.0</c:v>
                </c:pt>
                <c:pt idx="331" formatCode="_-[$€-2]\ * #,##0.00_-;\-[$€-2]\ * #,##0.00_-;_-[$€-2]\ * &quot;-&quot;??_-;_-@_-">
                  <c:v>60.0</c:v>
                </c:pt>
                <c:pt idx="332" formatCode="_-[$€-2]\ * #,##0.00_-;\-[$€-2]\ * #,##0.00_-;_-[$€-2]\ * &quot;-&quot;??_-;_-@_-">
                  <c:v>50.0</c:v>
                </c:pt>
                <c:pt idx="333" formatCode="_-[$€-2]\ * #,##0.00_-;\-[$€-2]\ * #,##0.00_-;_-[$€-2]\ * &quot;-&quot;??_-;_-@_-">
                  <c:v>49.0</c:v>
                </c:pt>
                <c:pt idx="334" formatCode="_-[$€-2]\ * #,##0.00_-;\-[$€-2]\ * #,##0.00_-;_-[$€-2]\ * &quot;-&quot;??_-;_-@_-">
                  <c:v>65.0</c:v>
                </c:pt>
                <c:pt idx="335" formatCode="_-[$€-2]\ * #,##0.00_-;\-[$€-2]\ * #,##0.00_-;_-[$€-2]\ * &quot;-&quot;??_-;_-@_-">
                  <c:v>75.0</c:v>
                </c:pt>
                <c:pt idx="336" formatCode="_-[$€-2]\ * #,##0.00_-;\-[$€-2]\ * #,##0.00_-;_-[$€-2]\ * &quot;-&quot;??_-;_-@_-">
                  <c:v>50.0</c:v>
                </c:pt>
                <c:pt idx="337" formatCode="_-[$€-2]\ * #,##0.00_-;\-[$€-2]\ * #,##0.00_-;_-[$€-2]\ * &quot;-&quot;??_-;_-@_-">
                  <c:v>75.0</c:v>
                </c:pt>
                <c:pt idx="338" formatCode="_-[$€-2]\ * #,##0.00_-;\-[$€-2]\ * #,##0.00_-;_-[$€-2]\ * &quot;-&quot;??_-;_-@_-">
                  <c:v>65.0</c:v>
                </c:pt>
                <c:pt idx="339" formatCode="_-[$€-2]\ * #,##0.00_-;\-[$€-2]\ * #,##0.00_-;_-[$€-2]\ * &quot;-&quot;??_-;_-@_-">
                  <c:v>50.0</c:v>
                </c:pt>
                <c:pt idx="340" formatCode="_-[$€-2]\ * #,##0.00_-;\-[$€-2]\ * #,##0.00_-;_-[$€-2]\ * &quot;-&quot;??_-;_-@_-">
                  <c:v>45.0</c:v>
                </c:pt>
                <c:pt idx="341" formatCode="_-[$€-2]\ * #,##0.00_-;\-[$€-2]\ * #,##0.00_-;_-[$€-2]\ * &quot;-&quot;??_-;_-@_-">
                  <c:v>70.0</c:v>
                </c:pt>
                <c:pt idx="342" formatCode="_-[$€-2]\ * #,##0.00_-;\-[$€-2]\ * #,##0.00_-;_-[$€-2]\ * &quot;-&quot;??_-;_-@_-">
                  <c:v>70.0</c:v>
                </c:pt>
                <c:pt idx="343" formatCode="_-[$€-2]\ * #,##0.00_-;\-[$€-2]\ * #,##0.00_-;_-[$€-2]\ * &quot;-&quot;??_-;_-@_-">
                  <c:v>56.0</c:v>
                </c:pt>
                <c:pt idx="344" formatCode="_-[$€-2]\ * #,##0.00_-;\-[$€-2]\ * #,##0.00_-;_-[$€-2]\ * &quot;-&quot;??_-;_-@_-">
                  <c:v>50.0</c:v>
                </c:pt>
                <c:pt idx="345" formatCode="_-[$€-2]\ * #,##0.00_-;\-[$€-2]\ * #,##0.00_-;_-[$€-2]\ * &quot;-&quot;??_-;_-@_-">
                  <c:v>50.0</c:v>
                </c:pt>
                <c:pt idx="346" formatCode="_-[$€-2]\ * #,##0.00_-;\-[$€-2]\ * #,##0.00_-;_-[$€-2]\ * &quot;-&quot;??_-;_-@_-">
                  <c:v>45.0</c:v>
                </c:pt>
                <c:pt idx="347" formatCode="_-[$€-2]\ * #,##0.00_-;\-[$€-2]\ * #,##0.00_-;_-[$€-2]\ * &quot;-&quot;??_-;_-@_-">
                  <c:v>47.0</c:v>
                </c:pt>
                <c:pt idx="348" formatCode="_-[$€-2]\ * #,##0.00_-;\-[$€-2]\ * #,##0.00_-;_-[$€-2]\ * &quot;-&quot;??_-;_-@_-">
                  <c:v>45.0</c:v>
                </c:pt>
                <c:pt idx="349" formatCode="_-[$€-2]\ * #,##0.00_-;\-[$€-2]\ * #,##0.00_-;_-[$€-2]\ * &quot;-&quot;??_-;_-@_-">
                  <c:v>69.0</c:v>
                </c:pt>
                <c:pt idx="350" formatCode="_-[$€-2]\ * #,##0.00_-;\-[$€-2]\ * #,##0.00_-;_-[$€-2]\ * &quot;-&quot;??_-;_-@_-">
                  <c:v>69.0</c:v>
                </c:pt>
                <c:pt idx="351" formatCode="_-[$€-2]\ * #,##0.00_-;\-[$€-2]\ * #,##0.00_-;_-[$€-2]\ * &quot;-&quot;??_-;_-@_-">
                  <c:v>55.0</c:v>
                </c:pt>
                <c:pt idx="352" formatCode="_-[$€-2]\ * #,##0.00_-;\-[$€-2]\ * #,##0.00_-;_-[$€-2]\ * &quot;-&quot;??_-;_-@_-">
                  <c:v>55.0</c:v>
                </c:pt>
                <c:pt idx="353" formatCode="_-[$€-2]\ * #,##0.00_-;\-[$€-2]\ * #,##0.00_-;_-[$€-2]\ * &quot;-&quot;??_-;_-@_-">
                  <c:v>59.0</c:v>
                </c:pt>
                <c:pt idx="354" formatCode="_-[$€-2]\ * #,##0.00_-;\-[$€-2]\ * #,##0.00_-;_-[$€-2]\ * &quot;-&quot;??_-;_-@_-">
                  <c:v>50.0</c:v>
                </c:pt>
                <c:pt idx="355" formatCode="_-[$€-2]\ * #,##0.00_-;\-[$€-2]\ * #,##0.00_-;_-[$€-2]\ * &quot;-&quot;??_-;_-@_-">
                  <c:v>60.0</c:v>
                </c:pt>
                <c:pt idx="356" formatCode="_-[$€-2]\ * #,##0.00_-;\-[$€-2]\ * #,##0.00_-;_-[$€-2]\ * &quot;-&quot;??_-;_-@_-">
                  <c:v>66.0</c:v>
                </c:pt>
                <c:pt idx="357" formatCode="_-[$€-2]\ * #,##0.00_-;\-[$€-2]\ * #,##0.00_-;_-[$€-2]\ * &quot;-&quot;??_-;_-@_-">
                  <c:v>70.0</c:v>
                </c:pt>
                <c:pt idx="358" formatCode="_-[$€-2]\ * #,##0.00_-;\-[$€-2]\ * #,##0.00_-;_-[$€-2]\ * &quot;-&quot;??_-;_-@_-">
                  <c:v>83.0</c:v>
                </c:pt>
                <c:pt idx="359" formatCode="_-[$€-2]\ * #,##0.00_-;\-[$€-2]\ * #,##0.00_-;_-[$€-2]\ * &quot;-&quot;??_-;_-@_-">
                  <c:v>70.0</c:v>
                </c:pt>
                <c:pt idx="360" formatCode="_-[$€-2]\ * #,##0.00_-;\-[$€-2]\ * #,##0.00_-;_-[$€-2]\ * &quot;-&quot;??_-;_-@_-">
                  <c:v>58.0</c:v>
                </c:pt>
                <c:pt idx="361" formatCode="_-[$€-2]\ * #,##0.00_-;\-[$€-2]\ * #,##0.00_-;_-[$€-2]\ * &quot;-&quot;??_-;_-@_-">
                  <c:v>56.0</c:v>
                </c:pt>
                <c:pt idx="362" formatCode="_-[$€-2]\ * #,##0.00_-;\-[$€-2]\ * #,##0.00_-;_-[$€-2]\ * &quot;-&quot;??_-;_-@_-">
                  <c:v>70.0</c:v>
                </c:pt>
                <c:pt idx="363" formatCode="_-[$€-2]\ * #,##0.00_-;\-[$€-2]\ * #,##0.00_-;_-[$€-2]\ * &quot;-&quot;??_-;_-@_-">
                  <c:v>83.0</c:v>
                </c:pt>
                <c:pt idx="364" formatCode="_-[$€-2]\ * #,##0.00_-;\-[$€-2]\ * #,##0.00_-;_-[$€-2]\ * &quot;-&quot;??_-;_-@_-">
                  <c:v>60.0</c:v>
                </c:pt>
                <c:pt idx="365" formatCode="_-[$€-2]\ * #,##0.00_-;\-[$€-2]\ * #,##0.00_-;_-[$€-2]\ * &quot;-&quot;??_-;_-@_-">
                  <c:v>66.0</c:v>
                </c:pt>
                <c:pt idx="366" formatCode="_-[$€-2]\ * #,##0.00_-;\-[$€-2]\ * #,##0.00_-;_-[$€-2]\ * &quot;-&quot;??_-;_-@_-">
                  <c:v>86.0</c:v>
                </c:pt>
                <c:pt idx="367" formatCode="_-[$€-2]\ * #,##0.00_-;\-[$€-2]\ * #,##0.00_-;_-[$€-2]\ * &quot;-&quot;??_-;_-@_-">
                  <c:v>66.0</c:v>
                </c:pt>
                <c:pt idx="368" formatCode="_-[$€-2]\ * #,##0.00_-;\-[$€-2]\ * #,##0.00_-;_-[$€-2]\ * &quot;-&quot;??_-;_-@_-">
                  <c:v>62.0</c:v>
                </c:pt>
                <c:pt idx="369" formatCode="_-[$€-2]\ * #,##0.00_-;\-[$€-2]\ * #,##0.00_-;_-[$€-2]\ * &quot;-&quot;??_-;_-@_-">
                  <c:v>74.0</c:v>
                </c:pt>
                <c:pt idx="370" formatCode="_-[$€-2]\ * #,##0.00_-;\-[$€-2]\ * #,##0.00_-;_-[$€-2]\ * &quot;-&quot;??_-;_-@_-">
                  <c:v>88.0</c:v>
                </c:pt>
                <c:pt idx="371" formatCode="_-[$€-2]\ * #,##0.00_-;\-[$€-2]\ * #,##0.00_-;_-[$€-2]\ * &quot;-&quot;??_-;_-@_-">
                  <c:v>80.0</c:v>
                </c:pt>
                <c:pt idx="372" formatCode="_-[$€-2]\ * #,##0.00_-;\-[$€-2]\ * #,##0.00_-;_-[$€-2]\ * &quot;-&quot;??_-;_-@_-">
                  <c:v>89.0</c:v>
                </c:pt>
                <c:pt idx="373" formatCode="_-[$€-2]\ * #,##0.00_-;\-[$€-2]\ * #,##0.00_-;_-[$€-2]\ * &quot;-&quot;??_-;_-@_-">
                  <c:v>80.0</c:v>
                </c:pt>
                <c:pt idx="374" formatCode="_-[$€-2]\ * #,##0.00_-;\-[$€-2]\ * #,##0.00_-;_-[$€-2]\ * &quot;-&quot;??_-;_-@_-">
                  <c:v>55.0</c:v>
                </c:pt>
                <c:pt idx="375" formatCode="_-[$€-2]\ * #,##0.00_-;\-[$€-2]\ * #,##0.00_-;_-[$€-2]\ * &quot;-&quot;??_-;_-@_-">
                  <c:v>57.0</c:v>
                </c:pt>
                <c:pt idx="376" formatCode="_-[$€-2]\ * #,##0.00_-;\-[$€-2]\ * #,##0.00_-;_-[$€-2]\ * &quot;-&quot;??_-;_-@_-">
                  <c:v>70.0</c:v>
                </c:pt>
                <c:pt idx="377" formatCode="_-[$€-2]\ * #,##0.00_-;\-[$€-2]\ * #,##0.00_-;_-[$€-2]\ * &quot;-&quot;??_-;_-@_-">
                  <c:v>65.0</c:v>
                </c:pt>
                <c:pt idx="378" formatCode="_-[$€-2]\ * #,##0.00_-;\-[$€-2]\ * #,##0.00_-;_-[$€-2]\ * &quot;-&quot;??_-;_-@_-">
                  <c:v>60.0</c:v>
                </c:pt>
                <c:pt idx="379" formatCode="_-[$€-2]\ * #,##0.00_-;\-[$€-2]\ * #,##0.00_-;_-[$€-2]\ * &quot;-&quot;??_-;_-@_-">
                  <c:v>55.0</c:v>
                </c:pt>
                <c:pt idx="380" formatCode="_-[$€-2]\ * #,##0.00_-;\-[$€-2]\ * #,##0.00_-;_-[$€-2]\ * &quot;-&quot;??_-;_-@_-">
                  <c:v>59.0</c:v>
                </c:pt>
                <c:pt idx="381" formatCode="_-[$€-2]\ * #,##0.00_-;\-[$€-2]\ * #,##0.00_-;_-[$€-2]\ * &quot;-&quot;??_-;_-@_-">
                  <c:v>68.0</c:v>
                </c:pt>
                <c:pt idx="382" formatCode="_-[$€-2]\ * #,##0.00_-;\-[$€-2]\ * #,##0.00_-;_-[$€-2]\ * &quot;-&quot;??_-;_-@_-">
                  <c:v>67.0</c:v>
                </c:pt>
                <c:pt idx="383" formatCode="_-[$€-2]\ * #,##0.00_-;\-[$€-2]\ * #,##0.00_-;_-[$€-2]\ * &quot;-&quot;??_-;_-@_-">
                  <c:v>70.0</c:v>
                </c:pt>
                <c:pt idx="384" formatCode="_-[$€-2]\ * #,##0.00_-;\-[$€-2]\ * #,##0.00_-;_-[$€-2]\ * &quot;-&quot;??_-;_-@_-">
                  <c:v>85.0</c:v>
                </c:pt>
                <c:pt idx="385" formatCode="_-[$€-2]\ * #,##0.00_-;\-[$€-2]\ * #,##0.00_-;_-[$€-2]\ * &quot;-&quot;??_-;_-@_-">
                  <c:v>93.0</c:v>
                </c:pt>
                <c:pt idx="386" formatCode="_-[$€-2]\ * #,##0.00_-;\-[$€-2]\ * #,##0.00_-;_-[$€-2]\ * &quot;-&quot;??_-;_-@_-">
                  <c:v>92.0</c:v>
                </c:pt>
                <c:pt idx="387" formatCode="_-[$€-2]\ * #,##0.00_-;\-[$€-2]\ * #,##0.00_-;_-[$€-2]\ * &quot;-&quot;??_-;_-@_-">
                  <c:v>90.0</c:v>
                </c:pt>
                <c:pt idx="388" formatCode="_-[$€-2]\ * #,##0.00_-;\-[$€-2]\ * #,##0.00_-;_-[$€-2]\ * &quot;-&quot;??_-;_-@_-">
                  <c:v>85.0</c:v>
                </c:pt>
                <c:pt idx="389" formatCode="_-[$€-2]\ * #,##0.00_-;\-[$€-2]\ * #,##0.00_-;_-[$€-2]\ * &quot;-&quot;??_-;_-@_-">
                  <c:v>85.0</c:v>
                </c:pt>
                <c:pt idx="390" formatCode="_-[$€-2]\ * #,##0.00_-;\-[$€-2]\ * #,##0.00_-;_-[$€-2]\ * &quot;-&quot;??_-;_-@_-">
                  <c:v>85.0</c:v>
                </c:pt>
                <c:pt idx="391" formatCode="_-[$€-2]\ * #,##0.00_-;\-[$€-2]\ * #,##0.00_-;_-[$€-2]\ * &quot;-&quot;??_-;_-@_-">
                  <c:v>85.0</c:v>
                </c:pt>
                <c:pt idx="392" formatCode="_-[$€-2]\ * #,##0.00_-;\-[$€-2]\ * #,##0.00_-;_-[$€-2]\ * &quot;-&quot;??_-;_-@_-">
                  <c:v>76.0</c:v>
                </c:pt>
                <c:pt idx="393" formatCode="_-[$€-2]\ * #,##0.00_-;\-[$€-2]\ * #,##0.00_-;_-[$€-2]\ * &quot;-&quot;??_-;_-@_-">
                  <c:v>75.0</c:v>
                </c:pt>
                <c:pt idx="394" formatCode="_-[$€-2]\ * #,##0.00_-;\-[$€-2]\ * #,##0.00_-;_-[$€-2]\ * &quot;-&quot;??_-;_-@_-">
                  <c:v>70.0</c:v>
                </c:pt>
                <c:pt idx="395" formatCode="_-[$€-2]\ * #,##0.00_-;\-[$€-2]\ * #,##0.00_-;_-[$€-2]\ * &quot;-&quot;??_-;_-@_-">
                  <c:v>65.0</c:v>
                </c:pt>
                <c:pt idx="396" formatCode="_-[$€-2]\ * #,##0.00_-;\-[$€-2]\ * #,##0.00_-;_-[$€-2]\ * &quot;-&quot;??_-;_-@_-">
                  <c:v>65.0</c:v>
                </c:pt>
                <c:pt idx="397" formatCode="_-[$€-2]\ * #,##0.00_-;\-[$€-2]\ * #,##0.00_-;_-[$€-2]\ * &quot;-&quot;??_-;_-@_-">
                  <c:v>75.0</c:v>
                </c:pt>
                <c:pt idx="398" formatCode="_-[$€-2]\ * #,##0.00_-;\-[$€-2]\ * #,##0.00_-;_-[$€-2]\ * &quot;-&quot;??_-;_-@_-">
                  <c:v>80.0</c:v>
                </c:pt>
                <c:pt idx="399" formatCode="_-[$€-2]\ * #,##0.00_-;\-[$€-2]\ * #,##0.00_-;_-[$€-2]\ * &quot;-&quot;??_-;_-@_-">
                  <c:v>80.0</c:v>
                </c:pt>
                <c:pt idx="400" formatCode="_-[$€-2]\ * #,##0.00_-;\-[$€-2]\ * #,##0.00_-;_-[$€-2]\ * &quot;-&quot;??_-;_-@_-">
                  <c:v>75.0</c:v>
                </c:pt>
                <c:pt idx="401" formatCode="_-[$€-2]\ * #,##0.00_-;\-[$€-2]\ * #,##0.00_-;_-[$€-2]\ * &quot;-&quot;??_-;_-@_-">
                  <c:v>80.0</c:v>
                </c:pt>
                <c:pt idx="402" formatCode="_-[$€-2]\ * #,##0.00_-;\-[$€-2]\ * #,##0.00_-;_-[$€-2]\ * &quot;-&quot;??_-;_-@_-">
                  <c:v>65.0</c:v>
                </c:pt>
                <c:pt idx="403" formatCode="_-[$€-2]\ * #,##0.00_-;\-[$€-2]\ * #,##0.00_-;_-[$€-2]\ * &quot;-&quot;??_-;_-@_-">
                  <c:v>65.0</c:v>
                </c:pt>
                <c:pt idx="404" formatCode="_-[$€-2]\ * #,##0.00_-;\-[$€-2]\ * #,##0.00_-;_-[$€-2]\ * &quot;-&quot;??_-;_-@_-">
                  <c:v>75.0</c:v>
                </c:pt>
                <c:pt idx="405" formatCode="_-[$€-2]\ * #,##0.00_-;\-[$€-2]\ * #,##0.00_-;_-[$€-2]\ * &quot;-&quot;??_-;_-@_-">
                  <c:v>75.0</c:v>
                </c:pt>
                <c:pt idx="406" formatCode="_-[$€-2]\ * #,##0.00_-;\-[$€-2]\ * #,##0.00_-;_-[$€-2]\ * &quot;-&quot;??_-;_-@_-">
                  <c:v>75.0</c:v>
                </c:pt>
                <c:pt idx="407" formatCode="_-[$€-2]\ * #,##0.00_-;\-[$€-2]\ * #,##0.00_-;_-[$€-2]\ * &quot;-&quot;??_-;_-@_-">
                  <c:v>75.0</c:v>
                </c:pt>
                <c:pt idx="408" formatCode="_-[$€-2]\ * #,##0.00_-;\-[$€-2]\ * #,##0.00_-;_-[$€-2]\ * &quot;-&quot;??_-;_-@_-">
                  <c:v>75.0</c:v>
                </c:pt>
                <c:pt idx="409" formatCode="_-[$€-2]\ * #,##0.00_-;\-[$€-2]\ * #,##0.00_-;_-[$€-2]\ * &quot;-&quot;??_-;_-@_-">
                  <c:v>60.0</c:v>
                </c:pt>
                <c:pt idx="410" formatCode="_-[$€-2]\ * #,##0.00_-;\-[$€-2]\ * #,##0.00_-;_-[$€-2]\ * &quot;-&quot;??_-;_-@_-">
                  <c:v>50.0</c:v>
                </c:pt>
                <c:pt idx="411" formatCode="_-[$€-2]\ * #,##0.00_-;\-[$€-2]\ * #,##0.00_-;_-[$€-2]\ * &quot;-&quot;??_-;_-@_-">
                  <c:v>75.0</c:v>
                </c:pt>
                <c:pt idx="412" formatCode="_-[$€-2]\ * #,##0.00_-;\-[$€-2]\ * #,##0.00_-;_-[$€-2]\ * &quot;-&quot;??_-;_-@_-">
                  <c:v>80.0</c:v>
                </c:pt>
                <c:pt idx="413" formatCode="_-[$€-2]\ * #,##0.00_-;\-[$€-2]\ * #,##0.00_-;_-[$€-2]\ * &quot;-&quot;??_-;_-@_-">
                  <c:v>75.0</c:v>
                </c:pt>
                <c:pt idx="414" formatCode="_-[$€-2]\ * #,##0.00_-;\-[$€-2]\ * #,##0.00_-;_-[$€-2]\ * &quot;-&quot;??_-;_-@_-">
                  <c:v>70.0</c:v>
                </c:pt>
                <c:pt idx="415" formatCode="_-[$€-2]\ * #,##0.00_-;\-[$€-2]\ * #,##0.00_-;_-[$€-2]\ * &quot;-&quot;??_-;_-@_-">
                  <c:v>70.0</c:v>
                </c:pt>
                <c:pt idx="416" formatCode="_-[$€-2]\ * #,##0.00_-;\-[$€-2]\ * #,##0.00_-;_-[$€-2]\ * &quot;-&quot;??_-;_-@_-">
                  <c:v>55.0</c:v>
                </c:pt>
                <c:pt idx="417" formatCode="_-[$€-2]\ * #,##0.00_-;\-[$€-2]\ * #,##0.00_-;_-[$€-2]\ * &quot;-&quot;??_-;_-@_-">
                  <c:v>50.0</c:v>
                </c:pt>
                <c:pt idx="418" formatCode="_-[$€-2]\ * #,##0.00_-;\-[$€-2]\ * #,##0.00_-;_-[$€-2]\ * &quot;-&quot;??_-;_-@_-">
                  <c:v>70.0</c:v>
                </c:pt>
                <c:pt idx="419" formatCode="_-[$€-2]\ * #,##0.00_-;\-[$€-2]\ * #,##0.00_-;_-[$€-2]\ * &quot;-&quot;??_-;_-@_-">
                  <c:v>70.0</c:v>
                </c:pt>
                <c:pt idx="420" formatCode="_-[$€-2]\ * #,##0.00_-;\-[$€-2]\ * #,##0.00_-;_-[$€-2]\ * &quot;-&quot;??_-;_-@_-">
                  <c:v>75.0</c:v>
                </c:pt>
                <c:pt idx="421" formatCode="_-[$€-2]\ * #,##0.00_-;\-[$€-2]\ * #,##0.00_-;_-[$€-2]\ * &quot;-&quot;??_-;_-@_-">
                  <c:v>75.0</c:v>
                </c:pt>
                <c:pt idx="422" formatCode="_-[$€-2]\ * #,##0.00_-;\-[$€-2]\ * #,##0.00_-;_-[$€-2]\ * &quot;-&quot;??_-;_-@_-">
                  <c:v>75.0</c:v>
                </c:pt>
                <c:pt idx="423" formatCode="_-[$€-2]\ * #,##0.00_-;\-[$€-2]\ * #,##0.00_-;_-[$€-2]\ * &quot;-&quot;??_-;_-@_-">
                  <c:v>60.0</c:v>
                </c:pt>
                <c:pt idx="424" formatCode="_-[$€-2]\ * #,##0.00_-;\-[$€-2]\ * #,##0.00_-;_-[$€-2]\ * &quot;-&quot;??_-;_-@_-">
                  <c:v>55.0</c:v>
                </c:pt>
                <c:pt idx="425" formatCode="_-[$€-2]\ * #,##0.00_-;\-[$€-2]\ * #,##0.00_-;_-[$€-2]\ * &quot;-&quot;??_-;_-@_-">
                  <c:v>75.0</c:v>
                </c:pt>
                <c:pt idx="426" formatCode="_-[$€-2]\ * #,##0.00_-;\-[$€-2]\ * #,##0.00_-;_-[$€-2]\ * &quot;-&quot;??_-;_-@_-">
                  <c:v>75.0</c:v>
                </c:pt>
                <c:pt idx="427" formatCode="_-[$€-2]\ * #,##0.00_-;\-[$€-2]\ * #,##0.00_-;_-[$€-2]\ * &quot;-&quot;??_-;_-@_-">
                  <c:v>70.0</c:v>
                </c:pt>
                <c:pt idx="428" formatCode="_-[$€-2]\ * #,##0.00_-;\-[$€-2]\ * #,##0.00_-;_-[$€-2]\ * &quot;-&quot;??_-;_-@_-">
                  <c:v>70.0</c:v>
                </c:pt>
                <c:pt idx="429" formatCode="_-[$€-2]\ * #,##0.00_-;\-[$€-2]\ * #,##0.00_-;_-[$€-2]\ * &quot;-&quot;??_-;_-@_-">
                  <c:v>70.0</c:v>
                </c:pt>
                <c:pt idx="430" formatCode="_-[$€-2]\ * #,##0.00_-;\-[$€-2]\ * #,##0.00_-;_-[$€-2]\ * &quot;-&quot;??_-;_-@_-">
                  <c:v>65.0</c:v>
                </c:pt>
                <c:pt idx="431" formatCode="_-[$€-2]\ * #,##0.00_-;\-[$€-2]\ * #,##0.00_-;_-[$€-2]\ * &quot;-&quot;??_-;_-@_-">
                  <c:v>65.0</c:v>
                </c:pt>
                <c:pt idx="432" formatCode="_-[$€-2]\ * #,##0.00_-;\-[$€-2]\ * #,##0.00_-;_-[$€-2]\ * &quot;-&quot;??_-;_-@_-">
                  <c:v>85.0</c:v>
                </c:pt>
                <c:pt idx="433" formatCode="_-[$€-2]\ * #,##0.00_-;\-[$€-2]\ * #,##0.00_-;_-[$€-2]\ * &quot;-&quot;??_-;_-@_-">
                  <c:v>85.0</c:v>
                </c:pt>
                <c:pt idx="434" formatCode="_-[$€-2]\ * #,##0.00_-;\-[$€-2]\ * #,##0.00_-;_-[$€-2]\ * &quot;-&quot;??_-;_-@_-">
                  <c:v>90.0</c:v>
                </c:pt>
                <c:pt idx="435" formatCode="_-[$€-2]\ * #,##0.00_-;\-[$€-2]\ * #,##0.00_-;_-[$€-2]\ * &quot;-&quot;??_-;_-@_-">
                  <c:v>95.0</c:v>
                </c:pt>
                <c:pt idx="436" formatCode="_-[$€-2]\ * #,##0.00_-;\-[$€-2]\ * #,##0.00_-;_-[$€-2]\ * &quot;-&quot;??_-;_-@_-">
                  <c:v>95.0</c:v>
                </c:pt>
                <c:pt idx="437" formatCode="_-[$€-2]\ * #,##0.00_-;\-[$€-2]\ * #,##0.00_-;_-[$€-2]\ * &quot;-&quot;??_-;_-@_-">
                  <c:v>90.0</c:v>
                </c:pt>
                <c:pt idx="438" formatCode="_-[$€-2]\ * #,##0.00_-;\-[$€-2]\ * #,##0.00_-;_-[$€-2]\ * &quot;-&quot;??_-;_-@_-">
                  <c:v>90.0</c:v>
                </c:pt>
                <c:pt idx="439" formatCode="_-[$€-2]\ * #,##0.00_-;\-[$€-2]\ * #,##0.00_-;_-[$€-2]\ * &quot;-&quot;??_-;_-@_-">
                  <c:v>90.0</c:v>
                </c:pt>
                <c:pt idx="440" formatCode="_-[$€-2]\ * #,##0.00_-;\-[$€-2]\ * #,##0.00_-;_-[$€-2]\ * &quot;-&quot;??_-;_-@_-">
                  <c:v>110.0</c:v>
                </c:pt>
                <c:pt idx="441" formatCode="_-[$€-2]\ * #,##0.00_-;\-[$€-2]\ * #,##0.00_-;_-[$€-2]\ * &quot;-&quot;??_-;_-@_-">
                  <c:v>110.0</c:v>
                </c:pt>
                <c:pt idx="442" formatCode="_-[$€-2]\ * #,##0.00_-;\-[$€-2]\ * #,##0.00_-;_-[$€-2]\ * &quot;-&quot;??_-;_-@_-">
                  <c:v>110.0</c:v>
                </c:pt>
                <c:pt idx="443" formatCode="_-[$€-2]\ * #,##0.00_-;\-[$€-2]\ * #,##0.00_-;_-[$€-2]\ * &quot;-&quot;??_-;_-@_-">
                  <c:v>100.0</c:v>
                </c:pt>
                <c:pt idx="444" formatCode="_-[$€-2]\ * #,##0.00_-;\-[$€-2]\ * #,##0.00_-;_-[$€-2]\ * &quot;-&quot;??_-;_-@_-">
                  <c:v>70.0</c:v>
                </c:pt>
                <c:pt idx="445" formatCode="_-[$€-2]\ * #,##0.00_-;\-[$€-2]\ * #,##0.00_-;_-[$€-2]\ * &quot;-&quot;??_-;_-@_-">
                  <c:v>70.0</c:v>
                </c:pt>
                <c:pt idx="446" formatCode="_-[$€-2]\ * #,##0.00_-;\-[$€-2]\ * #,##0.00_-;_-[$€-2]\ * &quot;-&quot;??_-;_-@_-">
                  <c:v>100.0</c:v>
                </c:pt>
                <c:pt idx="447" formatCode="_-[$€-2]\ * #,##0.00_-;\-[$€-2]\ * #,##0.00_-;_-[$€-2]\ * &quot;-&quot;??_-;_-@_-">
                  <c:v>100.0</c:v>
                </c:pt>
                <c:pt idx="448" formatCode="_-[$€-2]\ * #,##0.00_-;\-[$€-2]\ * #,##0.00_-;_-[$€-2]\ * &quot;-&quot;??_-;_-@_-">
                  <c:v>95.0</c:v>
                </c:pt>
                <c:pt idx="449" formatCode="_-[$€-2]\ * #,##0.00_-;\-[$€-2]\ * #,##0.00_-;_-[$€-2]\ * &quot;-&quot;??_-;_-@_-">
                  <c:v>95.0</c:v>
                </c:pt>
                <c:pt idx="450" formatCode="_-[$€-2]\ * #,##0.00_-;\-[$€-2]\ * #,##0.00_-;_-[$€-2]\ * &quot;-&quot;??_-;_-@_-">
                  <c:v>95.0</c:v>
                </c:pt>
                <c:pt idx="451" formatCode="_-[$€-2]\ * #,##0.00_-;\-[$€-2]\ * #,##0.00_-;_-[$€-2]\ * &quot;-&quot;??_-;_-@_-">
                  <c:v>90.0</c:v>
                </c:pt>
                <c:pt idx="452" formatCode="_-[$€-2]\ * #,##0.00_-;\-[$€-2]\ * #,##0.00_-;_-[$€-2]\ * &quot;-&quot;??_-;_-@_-">
                  <c:v>85.0</c:v>
                </c:pt>
                <c:pt idx="453" formatCode="_-[$€-2]\ * #,##0.00_-;\-[$€-2]\ * #,##0.00_-;_-[$€-2]\ * &quot;-&quot;??_-;_-@_-">
                  <c:v>100.0</c:v>
                </c:pt>
                <c:pt idx="454" formatCode="_-[$€-2]\ * #,##0.00_-;\-[$€-2]\ * #,##0.00_-;_-[$€-2]\ * &quot;-&quot;??_-;_-@_-">
                  <c:v>110.0</c:v>
                </c:pt>
                <c:pt idx="455" formatCode="_-[$€-2]\ * #,##0.00_-;\-[$€-2]\ * #,##0.00_-;_-[$€-2]\ * &quot;-&quot;??_-;_-@_-">
                  <c:v>105.0</c:v>
                </c:pt>
                <c:pt idx="456" formatCode="_-[$€-2]\ * #,##0.00_-;\-[$€-2]\ * #,##0.00_-;_-[$€-2]\ * &quot;-&quot;??_-;_-@_-">
                  <c:v>120.0</c:v>
                </c:pt>
                <c:pt idx="457" formatCode="_-[$€-2]\ * #,##0.00_-;\-[$€-2]\ * #,##0.00_-;_-[$€-2]\ * &quot;-&quot;??_-;_-@_-">
                  <c:v>140.0</c:v>
                </c:pt>
                <c:pt idx="458" formatCode="_-[$€-2]\ * #,##0.00_-;\-[$€-2]\ * #,##0.00_-;_-[$€-2]\ * &quot;-&quot;??_-;_-@_-">
                  <c:v>112.85</c:v>
                </c:pt>
                <c:pt idx="459" formatCode="_-[$€-2]\ * #,##0.00_-;\-[$€-2]\ * #,##0.00_-;_-[$€-2]\ * &quot;-&quot;??_-;_-@_-">
                  <c:v>120.0</c:v>
                </c:pt>
                <c:pt idx="460" formatCode="_-[$€-2]\ * #,##0.00_-;\-[$€-2]\ * #,##0.00_-;_-[$€-2]\ * &quot;-&quot;??_-;_-@_-">
                  <c:v>150.0</c:v>
                </c:pt>
                <c:pt idx="461" formatCode="_-[$€-2]\ * #,##0.00_-;\-[$€-2]\ * #,##0.00_-;_-[$€-2]\ * &quot;-&quot;??_-;_-@_-">
                  <c:v>140.0</c:v>
                </c:pt>
                <c:pt idx="462" formatCode="_-[$€-2]\ * #,##0.00_-;\-[$€-2]\ * #,##0.00_-;_-[$€-2]\ * &quot;-&quot;??_-;_-@_-">
                  <c:v>140.0</c:v>
                </c:pt>
                <c:pt idx="463" formatCode="_-[$€-2]\ * #,##0.00_-;\-[$€-2]\ * #,##0.00_-;_-[$€-2]\ * &quot;-&quot;??_-;_-@_-">
                  <c:v>120.0</c:v>
                </c:pt>
                <c:pt idx="464" formatCode="_-[$€-2]\ * #,##0.00_-;\-[$€-2]\ * #,##0.00_-;_-[$€-2]\ * &quot;-&quot;??_-;_-@_-">
                  <c:v>110.0</c:v>
                </c:pt>
                <c:pt idx="465" formatCode="_-[$€-2]\ * #,##0.00_-;\-[$€-2]\ * #,##0.00_-;_-[$€-2]\ * &quot;-&quot;??_-;_-@_-">
                  <c:v>100.0</c:v>
                </c:pt>
                <c:pt idx="466" formatCode="_-[$€-2]\ * #,##0.00_-;\-[$€-2]\ * #,##0.00_-;_-[$€-2]\ * &quot;-&quot;??_-;_-@_-">
                  <c:v>100.0</c:v>
                </c:pt>
                <c:pt idx="467" formatCode="_-[$€-2]\ * #,##0.00_-;\-[$€-2]\ * #,##0.00_-;_-[$€-2]\ * &quot;-&quot;??_-;_-@_-">
                  <c:v>140.0</c:v>
                </c:pt>
                <c:pt idx="468" formatCode="_-[$€-2]\ * #,##0.00_-;\-[$€-2]\ * #,##0.00_-;_-[$€-2]\ * &quot;-&quot;??_-;_-@_-">
                  <c:v>140.0</c:v>
                </c:pt>
                <c:pt idx="469" formatCode="_-[$€-2]\ * #,##0.00_-;\-[$€-2]\ * #,##0.00_-;_-[$€-2]\ * &quot;-&quot;??_-;_-@_-">
                  <c:v>140.0</c:v>
                </c:pt>
                <c:pt idx="470" formatCode="_-[$€-2]\ * #,##0.00_-;\-[$€-2]\ * #,##0.00_-;_-[$€-2]\ * &quot;-&quot;??_-;_-@_-">
                  <c:v>140.0</c:v>
                </c:pt>
                <c:pt idx="471" formatCode="_-[$€-2]\ * #,##0.00_-;\-[$€-2]\ * #,##0.00_-;_-[$€-2]\ * &quot;-&quot;??_-;_-@_-">
                  <c:v>80.0</c:v>
                </c:pt>
                <c:pt idx="472" formatCode="_-[$€-2]\ * #,##0.00_-;\-[$€-2]\ * #,##0.00_-;_-[$€-2]\ * &quot;-&quot;??_-;_-@_-">
                  <c:v>80.0</c:v>
                </c:pt>
                <c:pt idx="473" formatCode="_-[$€-2]\ * #,##0.00_-;\-[$€-2]\ * #,##0.00_-;_-[$€-2]\ * &quot;-&quot;??_-;_-@_-">
                  <c:v>60.0</c:v>
                </c:pt>
                <c:pt idx="474" formatCode="_-[$€-2]\ * #,##0.00_-;\-[$€-2]\ * #,##0.00_-;_-[$€-2]\ * &quot;-&quot;??_-;_-@_-">
                  <c:v>140.0</c:v>
                </c:pt>
                <c:pt idx="475" formatCode="_-[$€-2]\ * #,##0.00_-;\-[$€-2]\ * #,##0.00_-;_-[$€-2]\ * &quot;-&quot;??_-;_-@_-">
                  <c:v>140.0</c:v>
                </c:pt>
                <c:pt idx="476" formatCode="_-[$€-2]\ * #,##0.00_-;\-[$€-2]\ * #,##0.00_-;_-[$€-2]\ * &quot;-&quot;??_-;_-@_-">
                  <c:v>110.0</c:v>
                </c:pt>
                <c:pt idx="477" formatCode="_-[$€-2]\ * #,##0.00_-;\-[$€-2]\ * #,##0.00_-;_-[$€-2]\ * &quot;-&quot;??_-;_-@_-">
                  <c:v>110.0</c:v>
                </c:pt>
                <c:pt idx="478" formatCode="_-[$€-2]\ * #,##0.00_-;\-[$€-2]\ * #,##0.00_-;_-[$€-2]\ * &quot;-&quot;??_-;_-@_-">
                  <c:v>100.0</c:v>
                </c:pt>
                <c:pt idx="479" formatCode="_-[$€-2]\ * #,##0.00_-;\-[$€-2]\ * #,##0.00_-;_-[$€-2]\ * &quot;-&quot;??_-;_-@_-">
                  <c:v>90.0</c:v>
                </c:pt>
                <c:pt idx="480" formatCode="_-[$€-2]\ * #,##0.00_-;\-[$€-2]\ * #,##0.00_-;_-[$€-2]\ * &quot;-&quot;??_-;_-@_-">
                  <c:v>90.0</c:v>
                </c:pt>
                <c:pt idx="481" formatCode="_-[$€-2]\ * #,##0.00_-;\-[$€-2]\ * #,##0.00_-;_-[$€-2]\ * &quot;-&quot;??_-;_-@_-">
                  <c:v>100.0</c:v>
                </c:pt>
                <c:pt idx="482" formatCode="_-[$€-2]\ * #,##0.00_-;\-[$€-2]\ * #,##0.00_-;_-[$€-2]\ * &quot;-&quot;??_-;_-@_-">
                  <c:v>100.0</c:v>
                </c:pt>
                <c:pt idx="483" formatCode="_-[$€-2]\ * #,##0.00_-;\-[$€-2]\ * #,##0.00_-;_-[$€-2]\ * &quot;-&quot;??_-;_-@_-">
                  <c:v>80.0</c:v>
                </c:pt>
                <c:pt idx="484" formatCode="_-[$€-2]\ * #,##0.00_-;\-[$€-2]\ * #,##0.00_-;_-[$€-2]\ * &quot;-&quot;??_-;_-@_-">
                  <c:v>85.0</c:v>
                </c:pt>
                <c:pt idx="485" formatCode="_-[$€-2]\ * #,##0.00_-;\-[$€-2]\ * #,##0.00_-;_-[$€-2]\ * &quot;-&quot;??_-;_-@_-">
                  <c:v>85.0</c:v>
                </c:pt>
                <c:pt idx="486" formatCode="_-[$€-2]\ * #,##0.00_-;\-[$€-2]\ * #,##0.00_-;_-[$€-2]\ * &quot;-&quot;??_-;_-@_-">
                  <c:v>85.0</c:v>
                </c:pt>
                <c:pt idx="487" formatCode="_-[$€-2]\ * #,##0.00_-;\-[$€-2]\ * #,##0.00_-;_-[$€-2]\ * &quot;-&quot;??_-;_-@_-">
                  <c:v>100.0</c:v>
                </c:pt>
                <c:pt idx="488" formatCode="_-[$€-2]\ * #,##0.00_-;\-[$€-2]\ * #,##0.00_-;_-[$€-2]\ * &quot;-&quot;??_-;_-@_-">
                  <c:v>100.0</c:v>
                </c:pt>
                <c:pt idx="489" formatCode="_-[$€-2]\ * #,##0.00_-;\-[$€-2]\ * #,##0.00_-;_-[$€-2]\ * &quot;-&quot;??_-;_-@_-">
                  <c:v>110.0</c:v>
                </c:pt>
                <c:pt idx="490" formatCode="_-[$€-2]\ * #,##0.00_-;\-[$€-2]\ * #,##0.00_-;_-[$€-2]\ * &quot;-&quot;??_-;_-@_-">
                  <c:v>110.0</c:v>
                </c:pt>
                <c:pt idx="491" formatCode="_-[$€-2]\ * #,##0.00_-;\-[$€-2]\ * #,##0.00_-;_-[$€-2]\ * &quot;-&quot;??_-;_-@_-">
                  <c:v>110.0</c:v>
                </c:pt>
                <c:pt idx="492" formatCode="_-[$€-2]\ * #,##0.00_-;\-[$€-2]\ * #,##0.00_-;_-[$€-2]\ * &quot;-&quot;??_-;_-@_-">
                  <c:v>110.0</c:v>
                </c:pt>
                <c:pt idx="493" formatCode="_-[$€-2]\ * #,##0.00_-;\-[$€-2]\ * #,##0.00_-;_-[$€-2]\ * &quot;-&quot;??_-;_-@_-">
                  <c:v>100.0</c:v>
                </c:pt>
                <c:pt idx="494" formatCode="_-[$€-2]\ * #,##0.00_-;\-[$€-2]\ * #,##0.00_-;_-[$€-2]\ * &quot;-&quot;??_-;_-@_-">
                  <c:v>100.0</c:v>
                </c:pt>
                <c:pt idx="495" formatCode="_-[$€-2]\ * #,##0.00_-;\-[$€-2]\ * #,##0.00_-;_-[$€-2]\ * &quot;-&quot;??_-;_-@_-">
                  <c:v>110.0</c:v>
                </c:pt>
                <c:pt idx="496" formatCode="_-[$€-2]\ * #,##0.00_-;\-[$€-2]\ * #,##0.00_-;_-[$€-2]\ * &quot;-&quot;??_-;_-@_-">
                  <c:v>100.0</c:v>
                </c:pt>
                <c:pt idx="497" formatCode="_-[$€-2]\ * #,##0.00_-;\-[$€-2]\ * #,##0.00_-;_-[$€-2]\ * &quot;-&quot;??_-;_-@_-">
                  <c:v>110.0</c:v>
                </c:pt>
                <c:pt idx="498" formatCode="_-[$€-2]\ * #,##0.00_-;\-[$€-2]\ * #,##0.00_-;_-[$€-2]\ * &quot;-&quot;??_-;_-@_-">
                  <c:v>110.0</c:v>
                </c:pt>
                <c:pt idx="499" formatCode="_-[$€-2]\ * #,##0.00_-;\-[$€-2]\ * #,##0.00_-;_-[$€-2]\ * &quot;-&quot;??_-;_-@_-">
                  <c:v>110.0</c:v>
                </c:pt>
                <c:pt idx="500" formatCode="_-[$€-2]\ * #,##0.00_-;\-[$€-2]\ * #,##0.00_-;_-[$€-2]\ * &quot;-&quot;??_-;_-@_-">
                  <c:v>110.0</c:v>
                </c:pt>
                <c:pt idx="501" formatCode="_-[$€-2]\ * #,##0.00_-;\-[$€-2]\ * #,##0.00_-;_-[$€-2]\ * &quot;-&quot;??_-;_-@_-">
                  <c:v>110.0</c:v>
                </c:pt>
                <c:pt idx="502" formatCode="_-[$€-2]\ * #,##0.00_-;\-[$€-2]\ * #,##0.00_-;_-[$€-2]\ * &quot;-&quot;??_-;_-@_-">
                  <c:v>110.0</c:v>
                </c:pt>
                <c:pt idx="503" formatCode="_-[$€-2]\ * #,##0.00_-;\-[$€-2]\ * #,##0.00_-;_-[$€-2]\ * &quot;-&quot;??_-;_-@_-">
                  <c:v>110.0</c:v>
                </c:pt>
                <c:pt idx="504" formatCode="_-[$€-2]\ * #,##0.00_-;\-[$€-2]\ * #,##0.00_-;_-[$€-2]\ * &quot;-&quot;??_-;_-@_-">
                  <c:v>100.0</c:v>
                </c:pt>
                <c:pt idx="505" formatCode="_-[$€-2]\ * #,##0.00_-;\-[$€-2]\ * #,##0.00_-;_-[$€-2]\ * &quot;-&quot;??_-;_-@_-">
                  <c:v>110.0</c:v>
                </c:pt>
                <c:pt idx="506" formatCode="_-[$€-2]\ * #,##0.00_-;\-[$€-2]\ * #,##0.00_-;_-[$€-2]\ * &quot;-&quot;??_-;_-@_-">
                  <c:v>120.0</c:v>
                </c:pt>
                <c:pt idx="507" formatCode="_-[$€-2]\ * #,##0.00_-;\-[$€-2]\ * #,##0.00_-;_-[$€-2]\ * &quot;-&quot;??_-;_-@_-">
                  <c:v>110.0</c:v>
                </c:pt>
                <c:pt idx="508" formatCode="_-[$€-2]\ * #,##0.00_-;\-[$€-2]\ * #,##0.00_-;_-[$€-2]\ * &quot;-&quot;??_-;_-@_-">
                  <c:v>90.0</c:v>
                </c:pt>
                <c:pt idx="509" formatCode="_-[$€-2]\ * #,##0.00_-;\-[$€-2]\ * #,##0.00_-;_-[$€-2]\ * &quot;-&quot;??_-;_-@_-">
                  <c:v>100.0</c:v>
                </c:pt>
                <c:pt idx="510" formatCode="_-[$€-2]\ * #,##0.00_-;\-[$€-2]\ * #,##0.00_-;_-[$€-2]\ * &quot;-&quot;??_-;_-@_-">
                  <c:v>120.0</c:v>
                </c:pt>
                <c:pt idx="511" formatCode="_-[$€-2]\ * #,##0.00_-;\-[$€-2]\ * #,##0.00_-;_-[$€-2]\ * &quot;-&quot;??_-;_-@_-">
                  <c:v>120.0</c:v>
                </c:pt>
                <c:pt idx="512" formatCode="_-[$€-2]\ * #,##0.00_-;\-[$€-2]\ * #,##0.00_-;_-[$€-2]\ * &quot;-&quot;??_-;_-@_-">
                  <c:v>120.0</c:v>
                </c:pt>
                <c:pt idx="513" formatCode="_-[$€-2]\ * #,##0.00_-;\-[$€-2]\ * #,##0.00_-;_-[$€-2]\ * &quot;-&quot;??_-;_-@_-">
                  <c:v>130.0</c:v>
                </c:pt>
                <c:pt idx="514" formatCode="_-[$€-2]\ * #,##0.00_-;\-[$€-2]\ * #,##0.00_-;_-[$€-2]\ * &quot;-&quot;??_-;_-@_-">
                  <c:v>120.0</c:v>
                </c:pt>
                <c:pt idx="515" formatCode="_-[$€-2]\ * #,##0.00_-;\-[$€-2]\ * #,##0.00_-;_-[$€-2]\ * &quot;-&quot;??_-;_-@_-">
                  <c:v>110.0</c:v>
                </c:pt>
                <c:pt idx="516" formatCode="_-[$€-2]\ * #,##0.00_-;\-[$€-2]\ * #,##0.00_-;_-[$€-2]\ * &quot;-&quot;??_-;_-@_-">
                  <c:v>150.0</c:v>
                </c:pt>
                <c:pt idx="517" formatCode="_-[$€-2]\ * #,##0.00_-;\-[$€-2]\ * #,##0.00_-;_-[$€-2]\ * &quot;-&quot;??_-;_-@_-">
                  <c:v>150.0</c:v>
                </c:pt>
                <c:pt idx="518" formatCode="_-[$€-2]\ * #,##0.00_-;\-[$€-2]\ * #,##0.00_-;_-[$€-2]\ * &quot;-&quot;??_-;_-@_-">
                  <c:v>140.0</c:v>
                </c:pt>
                <c:pt idx="519" formatCode="_-[$€-2]\ * #,##0.00_-;\-[$€-2]\ * #,##0.00_-;_-[$€-2]\ * &quot;-&quot;??_-;_-@_-">
                  <c:v>150.0</c:v>
                </c:pt>
                <c:pt idx="520" formatCode="_-[$€-2]\ * #,##0.00_-;\-[$€-2]\ * #,##0.00_-;_-[$€-2]\ * &quot;-&quot;??_-;_-@_-">
                  <c:v>150.0</c:v>
                </c:pt>
                <c:pt idx="521" formatCode="_-[$€-2]\ * #,##0.00_-;\-[$€-2]\ * #,##0.00_-;_-[$€-2]\ * &quot;-&quot;??_-;_-@_-">
                  <c:v>120.0</c:v>
                </c:pt>
                <c:pt idx="522" formatCode="_-[$€-2]\ * #,##0.00_-;\-[$€-2]\ * #,##0.00_-;_-[$€-2]\ * &quot;-&quot;??_-;_-@_-">
                  <c:v>120.0</c:v>
                </c:pt>
                <c:pt idx="523" formatCode="_-[$€-2]\ * #,##0.00_-;\-[$€-2]\ * #,##0.00_-;_-[$€-2]\ * &quot;-&quot;??_-;_-@_-">
                  <c:v>120.0</c:v>
                </c:pt>
                <c:pt idx="524" formatCode="_-[$€-2]\ * #,##0.00_-;\-[$€-2]\ * #,##0.00_-;_-[$€-2]\ * &quot;-&quot;??_-;_-@_-">
                  <c:v>110.0</c:v>
                </c:pt>
                <c:pt idx="525" formatCode="_-[$€-2]\ * #,##0.00_-;\-[$€-2]\ * #,##0.00_-;_-[$€-2]\ * &quot;-&quot;??_-;_-@_-">
                  <c:v>110.0</c:v>
                </c:pt>
                <c:pt idx="526" formatCode="_-[$€-2]\ * #,##0.00_-;\-[$€-2]\ * #,##0.00_-;_-[$€-2]\ * &quot;-&quot;??_-;_-@_-">
                  <c:v>110.0</c:v>
                </c:pt>
                <c:pt idx="527" formatCode="_-[$€-2]\ * #,##0.00_-;\-[$€-2]\ * #,##0.00_-;_-[$€-2]\ * &quot;-&quot;??_-;_-@_-">
                  <c:v>110.0</c:v>
                </c:pt>
                <c:pt idx="528" formatCode="_-[$€-2]\ * #,##0.00_-;\-[$€-2]\ * #,##0.00_-;_-[$€-2]\ * &quot;-&quot;??_-;_-@_-">
                  <c:v>104.0</c:v>
                </c:pt>
                <c:pt idx="529" formatCode="_-[$€-2]\ * #,##0.00_-;\-[$€-2]\ * #,##0.00_-;_-[$€-2]\ * &quot;-&quot;??_-;_-@_-">
                  <c:v>105.0</c:v>
                </c:pt>
                <c:pt idx="530" formatCode="_-[$€-2]\ * #,##0.00_-;\-[$€-2]\ * #,##0.00_-;_-[$€-2]\ * &quot;-&quot;??_-;_-@_-">
                  <c:v>140.0</c:v>
                </c:pt>
                <c:pt idx="531" formatCode="_-[$€-2]\ * #,##0.00_-;\-[$€-2]\ * #,##0.00_-;_-[$€-2]\ * &quot;-&quot;??_-;_-@_-">
                  <c:v>120.0</c:v>
                </c:pt>
                <c:pt idx="532" formatCode="_-[$€-2]\ * #,##0.00_-;\-[$€-2]\ * #,##0.00_-;_-[$€-2]\ * &quot;-&quot;??_-;_-@_-">
                  <c:v>120.0</c:v>
                </c:pt>
                <c:pt idx="533" formatCode="_-[$€-2]\ * #,##0.00_-;\-[$€-2]\ * #,##0.00_-;_-[$€-2]\ * &quot;-&quot;??_-;_-@_-">
                  <c:v>120.0</c:v>
                </c:pt>
                <c:pt idx="534" formatCode="_-[$€-2]\ * #,##0.00_-;\-[$€-2]\ * #,##0.00_-;_-[$€-2]\ * &quot;-&quot;??_-;_-@_-">
                  <c:v>120.0</c:v>
                </c:pt>
                <c:pt idx="535" formatCode="_-[$€-2]\ * #,##0.00_-;\-[$€-2]\ * #,##0.00_-;_-[$€-2]\ * &quot;-&quot;??_-;_-@_-">
                  <c:v>110.0</c:v>
                </c:pt>
                <c:pt idx="536" formatCode="_-[$€-2]\ * #,##0.00_-;\-[$€-2]\ * #,##0.00_-;_-[$€-2]\ * &quot;-&quot;??_-;_-@_-">
                  <c:v>110.0</c:v>
                </c:pt>
                <c:pt idx="537" formatCode="_-[$€-2]\ * #,##0.00_-;\-[$€-2]\ * #,##0.00_-;_-[$€-2]\ * &quot;-&quot;??_-;_-@_-">
                  <c:v>120.0</c:v>
                </c:pt>
                <c:pt idx="538" formatCode="_-[$€-2]\ * #,##0.00_-;\-[$€-2]\ * #,##0.00_-;_-[$€-2]\ * &quot;-&quot;??_-;_-@_-">
                  <c:v>120.0</c:v>
                </c:pt>
                <c:pt idx="539" formatCode="_-[$€-2]\ * #,##0.00_-;\-[$€-2]\ * #,##0.00_-;_-[$€-2]\ * &quot;-&quot;??_-;_-@_-">
                  <c:v>120.0</c:v>
                </c:pt>
                <c:pt idx="540" formatCode="_-[$€-2]\ * #,##0.00_-;\-[$€-2]\ * #,##0.00_-;_-[$€-2]\ * &quot;-&quot;??_-;_-@_-">
                  <c:v>120.0</c:v>
                </c:pt>
                <c:pt idx="541" formatCode="_-[$€-2]\ * #,##0.00_-;\-[$€-2]\ * #,##0.00_-;_-[$€-2]\ * &quot;-&quot;??_-;_-@_-">
                  <c:v>120.0</c:v>
                </c:pt>
                <c:pt idx="542" formatCode="_-[$€-2]\ * #,##0.00_-;\-[$€-2]\ * #,##0.00_-;_-[$€-2]\ * &quot;-&quot;??_-;_-@_-">
                  <c:v>110.0</c:v>
                </c:pt>
                <c:pt idx="543" formatCode="_-[$€-2]\ * #,##0.00_-;\-[$€-2]\ * #,##0.00_-;_-[$€-2]\ * &quot;-&quot;??_-;_-@_-">
                  <c:v>110.0</c:v>
                </c:pt>
                <c:pt idx="544" formatCode="_-[$€-2]\ * #,##0.00_-;\-[$€-2]\ * #,##0.00_-;_-[$€-2]\ * &quot;-&quot;??_-;_-@_-">
                  <c:v>120.0</c:v>
                </c:pt>
                <c:pt idx="545" formatCode="_-[$€-2]\ * #,##0.00_-;\-[$€-2]\ * #,##0.00_-;_-[$€-2]\ * &quot;-&quot;??_-;_-@_-">
                  <c:v>120.0</c:v>
                </c:pt>
                <c:pt idx="546" formatCode="_-[$€-2]\ * #,##0.00_-;\-[$€-2]\ * #,##0.00_-;_-[$€-2]\ * &quot;-&quot;??_-;_-@_-">
                  <c:v>120.0</c:v>
                </c:pt>
                <c:pt idx="547" formatCode="_-[$€-2]\ * #,##0.00_-;\-[$€-2]\ * #,##0.00_-;_-[$€-2]\ * &quot;-&quot;??_-;_-@_-">
                  <c:v>120.0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05512"/>
        <c:axId val="-2133600584"/>
      </c:scatterChart>
      <c:valAx>
        <c:axId val="-2133605512"/>
        <c:scaling>
          <c:orientation val="minMax"/>
          <c:max val="42400.0"/>
          <c:min val="41915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100" b="1"/>
            </a:pPr>
            <a:endParaRPr lang="en-US"/>
          </a:p>
        </c:txPr>
        <c:crossAx val="-2133600584"/>
        <c:crosses val="autoZero"/>
        <c:crossBetween val="midCat"/>
        <c:majorUnit val="30.0"/>
      </c:valAx>
      <c:valAx>
        <c:axId val="-2133600584"/>
        <c:scaling>
          <c:orientation val="minMax"/>
          <c:max val="1800.0"/>
          <c:min val="0.0"/>
        </c:scaling>
        <c:delete val="0"/>
        <c:axPos val="l"/>
        <c:majorGridlines/>
        <c:numFmt formatCode="_([$€-2]\ * #,##0.00_);_([$€-2]\ * \(#,##0.00\);_([$€-2]\ 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3605512"/>
        <c:crosses val="autoZero"/>
        <c:crossBetween val="midCat"/>
        <c:majorUnit val="100.0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eCPM (EURO)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209973753281"/>
          <c:y val="0.168627129329422"/>
          <c:w val="0.722137029746282"/>
          <c:h val="0.636441446657403"/>
        </c:manualLayout>
      </c:layout>
      <c:scatterChart>
        <c:scatterStyle val="lineMarker"/>
        <c:varyColors val="0"/>
        <c:ser>
          <c:idx val="0"/>
          <c:order val="0"/>
          <c:tx>
            <c:v>Total eCPM</c:v>
          </c:tx>
          <c:spPr>
            <a:ln w="47625">
              <a:solidFill>
                <a:srgbClr val="008000"/>
              </a:solidFill>
            </a:ln>
          </c:spPr>
          <c:marker>
            <c:symbol val="circle"/>
            <c:size val="6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income'!$E$3:$E$550</c:f>
              <c:numCache>
                <c:formatCode>_([$€-2]\ * #,##0.00_);_([$€-2]\ * \(#,##0.00\);_([$€-2]\ * "-"????_);_(@_)</c:formatCode>
                <c:ptCount val="548"/>
                <c:pt idx="0">
                  <c:v>1.178993513585176</c:v>
                </c:pt>
                <c:pt idx="1">
                  <c:v>1.282200728727412</c:v>
                </c:pt>
                <c:pt idx="2">
                  <c:v>1.170920676471547</c:v>
                </c:pt>
                <c:pt idx="3">
                  <c:v>1.254615552227593</c:v>
                </c:pt>
                <c:pt idx="4">
                  <c:v>1.335113480921394</c:v>
                </c:pt>
                <c:pt idx="5">
                  <c:v>1.352199422967273</c:v>
                </c:pt>
                <c:pt idx="6">
                  <c:v>1.252764487717273</c:v>
                </c:pt>
                <c:pt idx="7">
                  <c:v>1.358315834978224</c:v>
                </c:pt>
                <c:pt idx="8">
                  <c:v>1.371906156476402</c:v>
                </c:pt>
                <c:pt idx="9">
                  <c:v>0.985085401760693</c:v>
                </c:pt>
                <c:pt idx="10">
                  <c:v>0.453217754399125</c:v>
                </c:pt>
                <c:pt idx="11">
                  <c:v>0.42598477979665</c:v>
                </c:pt>
                <c:pt idx="12">
                  <c:v>0.417432154963672</c:v>
                </c:pt>
                <c:pt idx="13">
                  <c:v>1.047360736378512</c:v>
                </c:pt>
                <c:pt idx="14">
                  <c:v>1.117068654002485</c:v>
                </c:pt>
                <c:pt idx="15">
                  <c:v>1.074205110232485</c:v>
                </c:pt>
                <c:pt idx="16">
                  <c:v>1.1300356269334</c:v>
                </c:pt>
                <c:pt idx="17">
                  <c:v>1.507653874940755</c:v>
                </c:pt>
                <c:pt idx="18">
                  <c:v>1.478535068357195</c:v>
                </c:pt>
                <c:pt idx="19">
                  <c:v>1.515125350053054</c:v>
                </c:pt>
                <c:pt idx="20">
                  <c:v>1.31051866493428</c:v>
                </c:pt>
                <c:pt idx="21">
                  <c:v>1.318279835713989</c:v>
                </c:pt>
                <c:pt idx="22">
                  <c:v>1.279583636143079</c:v>
                </c:pt>
                <c:pt idx="23">
                  <c:v>1.28973368718325</c:v>
                </c:pt>
                <c:pt idx="24">
                  <c:v>1.425998368926134</c:v>
                </c:pt>
                <c:pt idx="25">
                  <c:v>1.338141794610539</c:v>
                </c:pt>
                <c:pt idx="26">
                  <c:v>1.356615040741347</c:v>
                </c:pt>
                <c:pt idx="27">
                  <c:v>1.391045099705589</c:v>
                </c:pt>
                <c:pt idx="28">
                  <c:v>1.396782435930474</c:v>
                </c:pt>
                <c:pt idx="29">
                  <c:v>1.365754609194076</c:v>
                </c:pt>
                <c:pt idx="30">
                  <c:v>1.345466382393103</c:v>
                </c:pt>
                <c:pt idx="31">
                  <c:v>1.51198518900051</c:v>
                </c:pt>
                <c:pt idx="32">
                  <c:v>1.475219911120909</c:v>
                </c:pt>
                <c:pt idx="33">
                  <c:v>1.355638834341132</c:v>
                </c:pt>
                <c:pt idx="34">
                  <c:v>1.335051683211511</c:v>
                </c:pt>
                <c:pt idx="35">
                  <c:v>1.31375043942037</c:v>
                </c:pt>
                <c:pt idx="36">
                  <c:v>1.373840157109282</c:v>
                </c:pt>
                <c:pt idx="37">
                  <c:v>1.375494762715964</c:v>
                </c:pt>
                <c:pt idx="38">
                  <c:v>1.481164678333352</c:v>
                </c:pt>
                <c:pt idx="39">
                  <c:v>1.564648661143573</c:v>
                </c:pt>
                <c:pt idx="40">
                  <c:v>1.441713718560096</c:v>
                </c:pt>
                <c:pt idx="41">
                  <c:v>1.476395057777436</c:v>
                </c:pt>
                <c:pt idx="42">
                  <c:v>1.47000836319494</c:v>
                </c:pt>
                <c:pt idx="43">
                  <c:v>1.57738700603974</c:v>
                </c:pt>
                <c:pt idx="44">
                  <c:v>1.550524765153535</c:v>
                </c:pt>
                <c:pt idx="45">
                  <c:v>1.543829952532467</c:v>
                </c:pt>
                <c:pt idx="46">
                  <c:v>1.525625186059351</c:v>
                </c:pt>
                <c:pt idx="47">
                  <c:v>1.392531601262493</c:v>
                </c:pt>
                <c:pt idx="48">
                  <c:v>1.318535026629936</c:v>
                </c:pt>
                <c:pt idx="49">
                  <c:v>1.411361108949819</c:v>
                </c:pt>
                <c:pt idx="50">
                  <c:v>1.492153829787234</c:v>
                </c:pt>
                <c:pt idx="51">
                  <c:v>1.478501230789336</c:v>
                </c:pt>
                <c:pt idx="52">
                  <c:v>1.572862699167822</c:v>
                </c:pt>
                <c:pt idx="53">
                  <c:v>1.574013147103085</c:v>
                </c:pt>
                <c:pt idx="54">
                  <c:v>1.501400476770833</c:v>
                </c:pt>
                <c:pt idx="55">
                  <c:v>1.462568976915883</c:v>
                </c:pt>
                <c:pt idx="56">
                  <c:v>1.504917594561935</c:v>
                </c:pt>
                <c:pt idx="57">
                  <c:v>1.509436814227249</c:v>
                </c:pt>
                <c:pt idx="58">
                  <c:v>1.480387877876607</c:v>
                </c:pt>
                <c:pt idx="59">
                  <c:v>1.611124862407038</c:v>
                </c:pt>
                <c:pt idx="60">
                  <c:v>1.607468916334661</c:v>
                </c:pt>
                <c:pt idx="61">
                  <c:v>1.460875959964413</c:v>
                </c:pt>
                <c:pt idx="62">
                  <c:v>1.430123939369326</c:v>
                </c:pt>
                <c:pt idx="63">
                  <c:v>1.563717325112309</c:v>
                </c:pt>
                <c:pt idx="64">
                  <c:v>1.541262343480236</c:v>
                </c:pt>
                <c:pt idx="65">
                  <c:v>1.651423798722359</c:v>
                </c:pt>
                <c:pt idx="66">
                  <c:v>1.691238748186215</c:v>
                </c:pt>
                <c:pt idx="67">
                  <c:v>1.829859849661705</c:v>
                </c:pt>
                <c:pt idx="68">
                  <c:v>1.645123683341003</c:v>
                </c:pt>
                <c:pt idx="69">
                  <c:v>1.627266629023746</c:v>
                </c:pt>
                <c:pt idx="70">
                  <c:v>1.654236053225117</c:v>
                </c:pt>
                <c:pt idx="71">
                  <c:v>1.74201767072965</c:v>
                </c:pt>
                <c:pt idx="72">
                  <c:v>1.766211227876683</c:v>
                </c:pt>
                <c:pt idx="73">
                  <c:v>1.899005237934969</c:v>
                </c:pt>
                <c:pt idx="74">
                  <c:v>1.971824701659496</c:v>
                </c:pt>
                <c:pt idx="75">
                  <c:v>1.655248398534368</c:v>
                </c:pt>
                <c:pt idx="76">
                  <c:v>1.547835283724614</c:v>
                </c:pt>
                <c:pt idx="77">
                  <c:v>1.626638148926134</c:v>
                </c:pt>
                <c:pt idx="78">
                  <c:v>1.616703141774087</c:v>
                </c:pt>
                <c:pt idx="79">
                  <c:v>1.673370429508285</c:v>
                </c:pt>
                <c:pt idx="80">
                  <c:v>1.768895305287662</c:v>
                </c:pt>
                <c:pt idx="81">
                  <c:v>1.713714637128072</c:v>
                </c:pt>
                <c:pt idx="82">
                  <c:v>1.630806121964782</c:v>
                </c:pt>
                <c:pt idx="83">
                  <c:v>1.520532560677201</c:v>
                </c:pt>
                <c:pt idx="84">
                  <c:v>1.687872933233682</c:v>
                </c:pt>
                <c:pt idx="85">
                  <c:v>1.836224843868153</c:v>
                </c:pt>
                <c:pt idx="86">
                  <c:v>1.831961263065844</c:v>
                </c:pt>
                <c:pt idx="87">
                  <c:v>1.990808835535007</c:v>
                </c:pt>
                <c:pt idx="88">
                  <c:v>2.186479021141649</c:v>
                </c:pt>
                <c:pt idx="89">
                  <c:v>1.894881938845553</c:v>
                </c:pt>
                <c:pt idx="90">
                  <c:v>1.583094903390663</c:v>
                </c:pt>
                <c:pt idx="91">
                  <c:v>1.909565935241503</c:v>
                </c:pt>
                <c:pt idx="92">
                  <c:v>1.759070964018692</c:v>
                </c:pt>
                <c:pt idx="93">
                  <c:v>1.885357325602755</c:v>
                </c:pt>
                <c:pt idx="94">
                  <c:v>2.036216167141162</c:v>
                </c:pt>
                <c:pt idx="95">
                  <c:v>1.745691826613886</c:v>
                </c:pt>
                <c:pt idx="96">
                  <c:v>1.878331422549488</c:v>
                </c:pt>
                <c:pt idx="97">
                  <c:v>1.86414248095836</c:v>
                </c:pt>
                <c:pt idx="98">
                  <c:v>1.947368900141697</c:v>
                </c:pt>
                <c:pt idx="99">
                  <c:v>2.100037408597331</c:v>
                </c:pt>
                <c:pt idx="100">
                  <c:v>2.083790848518934</c:v>
                </c:pt>
                <c:pt idx="101">
                  <c:v>1.922701431519719</c:v>
                </c:pt>
                <c:pt idx="102">
                  <c:v>1.847282167048558</c:v>
                </c:pt>
                <c:pt idx="103">
                  <c:v>1.612356765137056</c:v>
                </c:pt>
                <c:pt idx="104">
                  <c:v>1.529837528027478</c:v>
                </c:pt>
                <c:pt idx="105">
                  <c:v>1.484395766618416</c:v>
                </c:pt>
                <c:pt idx="106">
                  <c:v>1.476782214487055</c:v>
                </c:pt>
                <c:pt idx="107">
                  <c:v>1.212777156338652</c:v>
                </c:pt>
                <c:pt idx="108">
                  <c:v>1.18793462656462</c:v>
                </c:pt>
                <c:pt idx="109">
                  <c:v>1.180295278344378</c:v>
                </c:pt>
                <c:pt idx="110">
                  <c:v>1.245362776826608</c:v>
                </c:pt>
                <c:pt idx="111">
                  <c:v>1.252239592618948</c:v>
                </c:pt>
                <c:pt idx="112">
                  <c:v>1.17048419929152</c:v>
                </c:pt>
                <c:pt idx="113">
                  <c:v>1.171572551470285</c:v>
                </c:pt>
                <c:pt idx="114">
                  <c:v>1.205178804510783</c:v>
                </c:pt>
                <c:pt idx="115">
                  <c:v>1.293733957194516</c:v>
                </c:pt>
                <c:pt idx="116">
                  <c:v>1.307575363817507</c:v>
                </c:pt>
                <c:pt idx="117">
                  <c:v>1.251030313629301</c:v>
                </c:pt>
                <c:pt idx="118">
                  <c:v>1.121162353558905</c:v>
                </c:pt>
                <c:pt idx="119">
                  <c:v>1.189217633513898</c:v>
                </c:pt>
                <c:pt idx="120">
                  <c:v>1.244854018111786</c:v>
                </c:pt>
                <c:pt idx="121">
                  <c:v>1.310764172001615</c:v>
                </c:pt>
                <c:pt idx="122">
                  <c:v>1.380158437662165</c:v>
                </c:pt>
                <c:pt idx="123">
                  <c:v>1.366883266497442</c:v>
                </c:pt>
                <c:pt idx="124">
                  <c:v>1.277284214228611</c:v>
                </c:pt>
                <c:pt idx="125">
                  <c:v>1.240074948118599</c:v>
                </c:pt>
                <c:pt idx="126">
                  <c:v>1.258049496077807</c:v>
                </c:pt>
                <c:pt idx="127">
                  <c:v>1.261175133984253</c:v>
                </c:pt>
                <c:pt idx="128">
                  <c:v>1.465999564501645</c:v>
                </c:pt>
                <c:pt idx="129">
                  <c:v>1.402643762798991</c:v>
                </c:pt>
                <c:pt idx="130">
                  <c:v>1.428288445743866</c:v>
                </c:pt>
                <c:pt idx="131">
                  <c:v>1.334039720490965</c:v>
                </c:pt>
                <c:pt idx="132">
                  <c:v>1.411429939758524</c:v>
                </c:pt>
                <c:pt idx="133">
                  <c:v>1.361509331436872</c:v>
                </c:pt>
                <c:pt idx="134">
                  <c:v>1.365769593850794</c:v>
                </c:pt>
                <c:pt idx="135">
                  <c:v>1.394237587087922</c:v>
                </c:pt>
                <c:pt idx="136">
                  <c:v>1.486943244486979</c:v>
                </c:pt>
                <c:pt idx="137">
                  <c:v>1.414379430231417</c:v>
                </c:pt>
                <c:pt idx="138">
                  <c:v>1.297593747501938</c:v>
                </c:pt>
                <c:pt idx="139">
                  <c:v>1.218380137525466</c:v>
                </c:pt>
                <c:pt idx="140">
                  <c:v>1.277319085069677</c:v>
                </c:pt>
                <c:pt idx="141">
                  <c:v>1.32873055268084</c:v>
                </c:pt>
                <c:pt idx="142">
                  <c:v>1.307788204445414</c:v>
                </c:pt>
                <c:pt idx="143">
                  <c:v>1.55859597965944</c:v>
                </c:pt>
                <c:pt idx="144">
                  <c:v>1.546724002639795</c:v>
                </c:pt>
                <c:pt idx="145">
                  <c:v>1.379751867921169</c:v>
                </c:pt>
                <c:pt idx="146">
                  <c:v>1.357776140514945</c:v>
                </c:pt>
                <c:pt idx="147">
                  <c:v>1.423922234757734</c:v>
                </c:pt>
                <c:pt idx="148">
                  <c:v>1.451386088507916</c:v>
                </c:pt>
                <c:pt idx="149">
                  <c:v>1.507874552864754</c:v>
                </c:pt>
                <c:pt idx="150">
                  <c:v>1.700460985651766</c:v>
                </c:pt>
                <c:pt idx="151">
                  <c:v>1.659320661239375</c:v>
                </c:pt>
                <c:pt idx="152">
                  <c:v>1.415362360076884</c:v>
                </c:pt>
                <c:pt idx="153">
                  <c:v>1.472877282170552</c:v>
                </c:pt>
                <c:pt idx="154">
                  <c:v>1.475620458534283</c:v>
                </c:pt>
                <c:pt idx="155">
                  <c:v>1.561059357528713</c:v>
                </c:pt>
                <c:pt idx="156">
                  <c:v>1.546726272039232</c:v>
                </c:pt>
                <c:pt idx="157">
                  <c:v>1.733367194607914</c:v>
                </c:pt>
                <c:pt idx="158">
                  <c:v>1.814175090000305</c:v>
                </c:pt>
                <c:pt idx="159">
                  <c:v>1.616377109107266</c:v>
                </c:pt>
                <c:pt idx="160">
                  <c:v>1.565212472807365</c:v>
                </c:pt>
                <c:pt idx="161">
                  <c:v>1.591570530636706</c:v>
                </c:pt>
                <c:pt idx="162">
                  <c:v>1.684529534085597</c:v>
                </c:pt>
                <c:pt idx="163">
                  <c:v>1.646086547376123</c:v>
                </c:pt>
                <c:pt idx="164">
                  <c:v>1.852811009971917</c:v>
                </c:pt>
                <c:pt idx="165">
                  <c:v>1.806095037517934</c:v>
                </c:pt>
                <c:pt idx="166">
                  <c:v>1.539153456182434</c:v>
                </c:pt>
                <c:pt idx="167">
                  <c:v>1.534694829472343</c:v>
                </c:pt>
                <c:pt idx="168">
                  <c:v>1.421141303077926</c:v>
                </c:pt>
                <c:pt idx="169">
                  <c:v>1.583381132226695</c:v>
                </c:pt>
                <c:pt idx="170">
                  <c:v>1.874344688404754</c:v>
                </c:pt>
                <c:pt idx="171">
                  <c:v>1.767383971447085</c:v>
                </c:pt>
                <c:pt idx="172">
                  <c:v>1.733094145249764</c:v>
                </c:pt>
                <c:pt idx="173">
                  <c:v>1.580691443226099</c:v>
                </c:pt>
                <c:pt idx="174">
                  <c:v>1.645187371266003</c:v>
                </c:pt>
                <c:pt idx="175">
                  <c:v>1.655662735368127</c:v>
                </c:pt>
                <c:pt idx="176">
                  <c:v>1.648019695481172</c:v>
                </c:pt>
                <c:pt idx="177">
                  <c:v>1.744668937470835</c:v>
                </c:pt>
                <c:pt idx="178">
                  <c:v>1.924166908653846</c:v>
                </c:pt>
                <c:pt idx="179">
                  <c:v>1.936899846637335</c:v>
                </c:pt>
                <c:pt idx="180">
                  <c:v>1.696376675092251</c:v>
                </c:pt>
                <c:pt idx="181">
                  <c:v>1.739525238569357</c:v>
                </c:pt>
                <c:pt idx="182">
                  <c:v>1.84937816089061</c:v>
                </c:pt>
                <c:pt idx="183">
                  <c:v>1.780940405590666</c:v>
                </c:pt>
                <c:pt idx="184">
                  <c:v>1.840855173524962</c:v>
                </c:pt>
                <c:pt idx="185">
                  <c:v>2.028217801527224</c:v>
                </c:pt>
                <c:pt idx="186">
                  <c:v>2.085663682729211</c:v>
                </c:pt>
                <c:pt idx="187">
                  <c:v>1.833536893686747</c:v>
                </c:pt>
                <c:pt idx="188">
                  <c:v>1.78271300400978</c:v>
                </c:pt>
                <c:pt idx="189">
                  <c:v>1.816468783645736</c:v>
                </c:pt>
                <c:pt idx="190">
                  <c:v>1.802940778528226</c:v>
                </c:pt>
                <c:pt idx="191">
                  <c:v>1.948856037987355</c:v>
                </c:pt>
                <c:pt idx="192">
                  <c:v>2.016211416893089</c:v>
                </c:pt>
                <c:pt idx="193">
                  <c:v>1.999064182196969</c:v>
                </c:pt>
                <c:pt idx="194">
                  <c:v>1.766165019131238</c:v>
                </c:pt>
                <c:pt idx="195">
                  <c:v>1.673246161933022</c:v>
                </c:pt>
                <c:pt idx="196">
                  <c:v>1.443288673240093</c:v>
                </c:pt>
                <c:pt idx="197">
                  <c:v>1.612278283793643</c:v>
                </c:pt>
                <c:pt idx="198">
                  <c:v>1.923561845286624</c:v>
                </c:pt>
                <c:pt idx="199">
                  <c:v>1.779687991879795</c:v>
                </c:pt>
                <c:pt idx="200">
                  <c:v>1.835980275426136</c:v>
                </c:pt>
                <c:pt idx="201">
                  <c:v>1.729027347192885</c:v>
                </c:pt>
                <c:pt idx="202">
                  <c:v>1.457847067913669</c:v>
                </c:pt>
                <c:pt idx="203">
                  <c:v>1.579497655190134</c:v>
                </c:pt>
                <c:pt idx="204">
                  <c:v>1.569463220467557</c:v>
                </c:pt>
                <c:pt idx="205">
                  <c:v>1.616188914314017</c:v>
                </c:pt>
                <c:pt idx="206">
                  <c:v>1.851092709173715</c:v>
                </c:pt>
                <c:pt idx="207">
                  <c:v>1.71867298691358</c:v>
                </c:pt>
                <c:pt idx="208">
                  <c:v>1.576799392315082</c:v>
                </c:pt>
                <c:pt idx="209">
                  <c:v>1.611146453419416</c:v>
                </c:pt>
                <c:pt idx="210">
                  <c:v>1.6128388064833</c:v>
                </c:pt>
                <c:pt idx="211">
                  <c:v>1.525358231623932</c:v>
                </c:pt>
                <c:pt idx="212">
                  <c:v>1.578895324038462</c:v>
                </c:pt>
                <c:pt idx="213">
                  <c:v>1.708558534231476</c:v>
                </c:pt>
                <c:pt idx="214">
                  <c:v>2.14710461754386</c:v>
                </c:pt>
                <c:pt idx="215">
                  <c:v>1.863167331021194</c:v>
                </c:pt>
                <c:pt idx="216">
                  <c:v>1.622223172383292</c:v>
                </c:pt>
                <c:pt idx="217">
                  <c:v>1.749900836575875</c:v>
                </c:pt>
                <c:pt idx="218">
                  <c:v>1.700436683242168</c:v>
                </c:pt>
                <c:pt idx="219">
                  <c:v>1.706898060482574</c:v>
                </c:pt>
                <c:pt idx="220">
                  <c:v>1.824972887836949</c:v>
                </c:pt>
                <c:pt idx="221">
                  <c:v>1.818342067854695</c:v>
                </c:pt>
                <c:pt idx="222">
                  <c:v>1.70883399989648</c:v>
                </c:pt>
                <c:pt idx="223">
                  <c:v>1.654675467490984</c:v>
                </c:pt>
                <c:pt idx="224">
                  <c:v>1.695344763622211</c:v>
                </c:pt>
                <c:pt idx="225">
                  <c:v>1.701159003398301</c:v>
                </c:pt>
                <c:pt idx="226">
                  <c:v>1.65162893424821</c:v>
                </c:pt>
                <c:pt idx="227">
                  <c:v>1.636507175572519</c:v>
                </c:pt>
                <c:pt idx="228">
                  <c:v>1.567900813875917</c:v>
                </c:pt>
                <c:pt idx="229">
                  <c:v>1.564486941265549</c:v>
                </c:pt>
                <c:pt idx="230">
                  <c:v>1.559391295099623</c:v>
                </c:pt>
                <c:pt idx="231">
                  <c:v>1.533422597088792</c:v>
                </c:pt>
                <c:pt idx="232">
                  <c:v>1.497586153743443</c:v>
                </c:pt>
                <c:pt idx="233">
                  <c:v>1.496694055284974</c:v>
                </c:pt>
                <c:pt idx="234">
                  <c:v>1.570750937958115</c:v>
                </c:pt>
                <c:pt idx="235">
                  <c:v>1.570810590578735</c:v>
                </c:pt>
                <c:pt idx="236">
                  <c:v>1.431055010596659</c:v>
                </c:pt>
                <c:pt idx="237">
                  <c:v>1.405750731836195</c:v>
                </c:pt>
                <c:pt idx="238">
                  <c:v>1.467351995431704</c:v>
                </c:pt>
                <c:pt idx="239">
                  <c:v>1.502258807486886</c:v>
                </c:pt>
                <c:pt idx="240">
                  <c:v>1.437255450607091</c:v>
                </c:pt>
                <c:pt idx="241">
                  <c:v>1.526970280254103</c:v>
                </c:pt>
                <c:pt idx="242">
                  <c:v>1.435926081352351</c:v>
                </c:pt>
                <c:pt idx="243">
                  <c:v>1.528252883243771</c:v>
                </c:pt>
                <c:pt idx="244">
                  <c:v>1.516071174845164</c:v>
                </c:pt>
                <c:pt idx="245">
                  <c:v>1.613186592833093</c:v>
                </c:pt>
                <c:pt idx="246">
                  <c:v>1.531107209955841</c:v>
                </c:pt>
                <c:pt idx="247">
                  <c:v>1.596109702768166</c:v>
                </c:pt>
                <c:pt idx="248">
                  <c:v>1.592836515681003</c:v>
                </c:pt>
                <c:pt idx="249">
                  <c:v>1.613881181477832</c:v>
                </c:pt>
                <c:pt idx="250">
                  <c:v>1.556812504311074</c:v>
                </c:pt>
                <c:pt idx="251">
                  <c:v>1.5675827617357</c:v>
                </c:pt>
                <c:pt idx="252">
                  <c:v>1.605240542548687</c:v>
                </c:pt>
                <c:pt idx="253">
                  <c:v>1.593944330595483</c:v>
                </c:pt>
                <c:pt idx="254">
                  <c:v>1.585117974070873</c:v>
                </c:pt>
                <c:pt idx="255">
                  <c:v>1.703376844835681</c:v>
                </c:pt>
                <c:pt idx="256">
                  <c:v>1.721739332913782</c:v>
                </c:pt>
                <c:pt idx="257">
                  <c:v>1.55001219633482</c:v>
                </c:pt>
                <c:pt idx="258">
                  <c:v>1.45685952753978</c:v>
                </c:pt>
                <c:pt idx="259">
                  <c:v>1.479790470281996</c:v>
                </c:pt>
                <c:pt idx="260">
                  <c:v>1.546769558802912</c:v>
                </c:pt>
                <c:pt idx="261">
                  <c:v>1.545829806929598</c:v>
                </c:pt>
                <c:pt idx="262">
                  <c:v>1.715782228322217</c:v>
                </c:pt>
                <c:pt idx="263">
                  <c:v>1.660383976525563</c:v>
                </c:pt>
                <c:pt idx="264">
                  <c:v>1.648065711136159</c:v>
                </c:pt>
                <c:pt idx="265">
                  <c:v>1.543982852570194</c:v>
                </c:pt>
                <c:pt idx="266">
                  <c:v>1.56735633917478</c:v>
                </c:pt>
                <c:pt idx="267">
                  <c:v>1.653579035272391</c:v>
                </c:pt>
                <c:pt idx="268">
                  <c:v>1.652013668666027</c:v>
                </c:pt>
                <c:pt idx="269">
                  <c:v>1.64544662918552</c:v>
                </c:pt>
                <c:pt idx="270">
                  <c:v>1.764329261056752</c:v>
                </c:pt>
                <c:pt idx="271">
                  <c:v>1.62207326275034</c:v>
                </c:pt>
                <c:pt idx="272">
                  <c:v>1.590698991813158</c:v>
                </c:pt>
                <c:pt idx="273">
                  <c:v>1.629467930355941</c:v>
                </c:pt>
                <c:pt idx="274">
                  <c:v>1.616947399008739</c:v>
                </c:pt>
                <c:pt idx="275">
                  <c:v>1.600921888904751</c:v>
                </c:pt>
                <c:pt idx="276">
                  <c:v>1.76103337314341</c:v>
                </c:pt>
                <c:pt idx="277">
                  <c:v>1.833305315871887</c:v>
                </c:pt>
                <c:pt idx="278">
                  <c:v>1.506978831421596</c:v>
                </c:pt>
                <c:pt idx="279">
                  <c:v>1.556507158776696</c:v>
                </c:pt>
                <c:pt idx="280">
                  <c:v>1.637153345671759</c:v>
                </c:pt>
                <c:pt idx="281">
                  <c:v>1.600674293853755</c:v>
                </c:pt>
                <c:pt idx="282">
                  <c:v>1.610145926026773</c:v>
                </c:pt>
                <c:pt idx="283">
                  <c:v>1.81885731683073</c:v>
                </c:pt>
                <c:pt idx="284">
                  <c:v>1.890637033918128</c:v>
                </c:pt>
                <c:pt idx="285">
                  <c:v>1.673960151324086</c:v>
                </c:pt>
                <c:pt idx="286">
                  <c:v>1.634747390577508</c:v>
                </c:pt>
                <c:pt idx="287">
                  <c:v>1.384127910411622</c:v>
                </c:pt>
                <c:pt idx="288">
                  <c:v>1.39541517543021</c:v>
                </c:pt>
                <c:pt idx="289">
                  <c:v>1.414989227096163</c:v>
                </c:pt>
                <c:pt idx="290">
                  <c:v>1.475269050169109</c:v>
                </c:pt>
                <c:pt idx="291">
                  <c:v>1.493449562403528</c:v>
                </c:pt>
                <c:pt idx="292">
                  <c:v>1.354712573388509</c:v>
                </c:pt>
                <c:pt idx="293">
                  <c:v>1.24183557315304</c:v>
                </c:pt>
                <c:pt idx="294">
                  <c:v>1.338078829556616</c:v>
                </c:pt>
                <c:pt idx="295">
                  <c:v>1.358407013086716</c:v>
                </c:pt>
                <c:pt idx="296">
                  <c:v>1.501594466848127</c:v>
                </c:pt>
                <c:pt idx="297">
                  <c:v>1.551335170979942</c:v>
                </c:pt>
                <c:pt idx="298">
                  <c:v>1.581154807485122</c:v>
                </c:pt>
                <c:pt idx="299">
                  <c:v>1.457780484924326</c:v>
                </c:pt>
                <c:pt idx="300">
                  <c:v>1.437620987410472</c:v>
                </c:pt>
                <c:pt idx="301">
                  <c:v>1.486376150493744</c:v>
                </c:pt>
                <c:pt idx="302">
                  <c:v>1.459214807638555</c:v>
                </c:pt>
                <c:pt idx="303">
                  <c:v>1.557341407665686</c:v>
                </c:pt>
                <c:pt idx="304">
                  <c:v>1.726799060637256</c:v>
                </c:pt>
                <c:pt idx="305">
                  <c:v>1.718651558844385</c:v>
                </c:pt>
                <c:pt idx="306">
                  <c:v>1.682123644769875</c:v>
                </c:pt>
                <c:pt idx="307">
                  <c:v>1.572586092824497</c:v>
                </c:pt>
                <c:pt idx="308">
                  <c:v>1.581098714204004</c:v>
                </c:pt>
                <c:pt idx="309">
                  <c:v>1.596937039658357</c:v>
                </c:pt>
                <c:pt idx="310">
                  <c:v>1.572180382804995</c:v>
                </c:pt>
                <c:pt idx="311">
                  <c:v>1.638362697318008</c:v>
                </c:pt>
                <c:pt idx="312">
                  <c:v>1.675629461308841</c:v>
                </c:pt>
                <c:pt idx="313">
                  <c:v>1.509772363820795</c:v>
                </c:pt>
                <c:pt idx="314">
                  <c:v>1.427995500317712</c:v>
                </c:pt>
                <c:pt idx="315">
                  <c:v>1.488789797444781</c:v>
                </c:pt>
                <c:pt idx="316">
                  <c:v>1.552166806636155</c:v>
                </c:pt>
                <c:pt idx="317">
                  <c:v>1.679364359623218</c:v>
                </c:pt>
                <c:pt idx="318">
                  <c:v>1.553919650889025</c:v>
                </c:pt>
                <c:pt idx="319">
                  <c:v>1.506684065224719</c:v>
                </c:pt>
                <c:pt idx="320">
                  <c:v>1.404521916019205</c:v>
                </c:pt>
                <c:pt idx="321">
                  <c:v>1.368745685089974</c:v>
                </c:pt>
                <c:pt idx="322">
                  <c:v>1.372140214260869</c:v>
                </c:pt>
                <c:pt idx="323">
                  <c:v>1.40201126122983</c:v>
                </c:pt>
                <c:pt idx="324">
                  <c:v>1.504181055229084</c:v>
                </c:pt>
                <c:pt idx="325">
                  <c:v>1.540137170117515</c:v>
                </c:pt>
                <c:pt idx="326">
                  <c:v>1.553989734380258</c:v>
                </c:pt>
                <c:pt idx="327">
                  <c:v>1.455586955521616</c:v>
                </c:pt>
                <c:pt idx="328">
                  <c:v>1.438125375336738</c:v>
                </c:pt>
                <c:pt idx="329">
                  <c:v>1.507415674813565</c:v>
                </c:pt>
                <c:pt idx="330">
                  <c:v>1.470997719162495</c:v>
                </c:pt>
                <c:pt idx="331">
                  <c:v>1.452211611087633</c:v>
                </c:pt>
                <c:pt idx="332">
                  <c:v>1.505172469779871</c:v>
                </c:pt>
                <c:pt idx="333">
                  <c:v>1.596080344884583</c:v>
                </c:pt>
                <c:pt idx="334">
                  <c:v>1.523182490591223</c:v>
                </c:pt>
                <c:pt idx="335">
                  <c:v>1.477915730341381</c:v>
                </c:pt>
                <c:pt idx="336">
                  <c:v>1.486872341068769</c:v>
                </c:pt>
                <c:pt idx="337">
                  <c:v>1.48365319681172</c:v>
                </c:pt>
                <c:pt idx="338">
                  <c:v>1.453682144311642</c:v>
                </c:pt>
                <c:pt idx="339">
                  <c:v>1.546700246859903</c:v>
                </c:pt>
                <c:pt idx="340">
                  <c:v>1.622896782115869</c:v>
                </c:pt>
                <c:pt idx="341">
                  <c:v>1.673177208058968</c:v>
                </c:pt>
                <c:pt idx="342">
                  <c:v>1.492340515480253</c:v>
                </c:pt>
                <c:pt idx="343">
                  <c:v>1.426221012099101</c:v>
                </c:pt>
                <c:pt idx="344">
                  <c:v>1.426254062073819</c:v>
                </c:pt>
                <c:pt idx="345">
                  <c:v>1.454247439101921</c:v>
                </c:pt>
                <c:pt idx="346">
                  <c:v>1.600629906838623</c:v>
                </c:pt>
                <c:pt idx="347">
                  <c:v>1.677998160349481</c:v>
                </c:pt>
                <c:pt idx="348">
                  <c:v>1.444699080461386</c:v>
                </c:pt>
                <c:pt idx="349">
                  <c:v>1.363624572456621</c:v>
                </c:pt>
                <c:pt idx="350">
                  <c:v>1.397011054847621</c:v>
                </c:pt>
                <c:pt idx="351">
                  <c:v>1.464379642769311</c:v>
                </c:pt>
                <c:pt idx="352">
                  <c:v>1.459200260290618</c:v>
                </c:pt>
                <c:pt idx="353">
                  <c:v>1.504928719615213</c:v>
                </c:pt>
                <c:pt idx="354">
                  <c:v>1.551101431578713</c:v>
                </c:pt>
                <c:pt idx="355">
                  <c:v>1.420264869431705</c:v>
                </c:pt>
                <c:pt idx="356">
                  <c:v>1.474619055885519</c:v>
                </c:pt>
                <c:pt idx="357">
                  <c:v>1.419456247324406</c:v>
                </c:pt>
                <c:pt idx="358">
                  <c:v>1.446337776501675</c:v>
                </c:pt>
                <c:pt idx="359">
                  <c:v>1.407875050881969</c:v>
                </c:pt>
                <c:pt idx="360">
                  <c:v>1.542229654167367</c:v>
                </c:pt>
                <c:pt idx="361">
                  <c:v>1.629058721148499</c:v>
                </c:pt>
                <c:pt idx="362">
                  <c:v>1.502352491590443</c:v>
                </c:pt>
                <c:pt idx="363">
                  <c:v>1.515425056884303</c:v>
                </c:pt>
                <c:pt idx="364">
                  <c:v>1.47279823997421</c:v>
                </c:pt>
                <c:pt idx="365">
                  <c:v>1.559224849667553</c:v>
                </c:pt>
                <c:pt idx="366">
                  <c:v>1.582575767090084</c:v>
                </c:pt>
                <c:pt idx="367">
                  <c:v>1.745534838577789</c:v>
                </c:pt>
                <c:pt idx="368">
                  <c:v>1.745518054873278</c:v>
                </c:pt>
                <c:pt idx="369">
                  <c:v>1.7880546055243</c:v>
                </c:pt>
                <c:pt idx="370">
                  <c:v>1.62753446266134</c:v>
                </c:pt>
                <c:pt idx="371">
                  <c:v>1.68093895935465</c:v>
                </c:pt>
                <c:pt idx="372">
                  <c:v>1.849087202908765</c:v>
                </c:pt>
                <c:pt idx="373">
                  <c:v>1.679833985777019</c:v>
                </c:pt>
                <c:pt idx="374">
                  <c:v>1.815108431885673</c:v>
                </c:pt>
                <c:pt idx="375">
                  <c:v>1.769908366990484</c:v>
                </c:pt>
                <c:pt idx="376">
                  <c:v>1.658185743171689</c:v>
                </c:pt>
                <c:pt idx="377">
                  <c:v>1.762337632976372</c:v>
                </c:pt>
                <c:pt idx="378">
                  <c:v>1.695173742178622</c:v>
                </c:pt>
                <c:pt idx="379">
                  <c:v>1.534432188304712</c:v>
                </c:pt>
                <c:pt idx="380">
                  <c:v>1.475712905069862</c:v>
                </c:pt>
                <c:pt idx="381">
                  <c:v>1.553391755314245</c:v>
                </c:pt>
                <c:pt idx="382">
                  <c:v>1.536422076726553</c:v>
                </c:pt>
                <c:pt idx="383">
                  <c:v>1.417027171526711</c:v>
                </c:pt>
                <c:pt idx="384">
                  <c:v>1.406042431785877</c:v>
                </c:pt>
                <c:pt idx="385">
                  <c:v>1.402673072510125</c:v>
                </c:pt>
                <c:pt idx="386">
                  <c:v>1.392227170293061</c:v>
                </c:pt>
                <c:pt idx="387">
                  <c:v>1.482460675421324</c:v>
                </c:pt>
                <c:pt idx="388">
                  <c:v>1.588396848218168</c:v>
                </c:pt>
                <c:pt idx="389">
                  <c:v>1.613586158558962</c:v>
                </c:pt>
                <c:pt idx="390">
                  <c:v>1.50183290723358</c:v>
                </c:pt>
                <c:pt idx="391">
                  <c:v>1.437427241881255</c:v>
                </c:pt>
                <c:pt idx="392">
                  <c:v>1.44090447201381</c:v>
                </c:pt>
                <c:pt idx="393">
                  <c:v>1.487509607016973</c:v>
                </c:pt>
                <c:pt idx="394">
                  <c:v>1.40988250402751</c:v>
                </c:pt>
                <c:pt idx="395">
                  <c:v>1.514588812939548</c:v>
                </c:pt>
                <c:pt idx="396">
                  <c:v>1.554380755933015</c:v>
                </c:pt>
                <c:pt idx="397">
                  <c:v>1.473123128664608</c:v>
                </c:pt>
                <c:pt idx="398">
                  <c:v>1.494331424617579</c:v>
                </c:pt>
                <c:pt idx="399">
                  <c:v>1.49704972828993</c:v>
                </c:pt>
                <c:pt idx="400">
                  <c:v>1.524465424711368</c:v>
                </c:pt>
                <c:pt idx="401">
                  <c:v>1.510979461831876</c:v>
                </c:pt>
                <c:pt idx="402">
                  <c:v>1.601792193152178</c:v>
                </c:pt>
                <c:pt idx="403">
                  <c:v>1.562852479385524</c:v>
                </c:pt>
                <c:pt idx="404">
                  <c:v>1.41266593790153</c:v>
                </c:pt>
                <c:pt idx="405">
                  <c:v>1.440375690959861</c:v>
                </c:pt>
                <c:pt idx="406">
                  <c:v>1.4839290879015</c:v>
                </c:pt>
                <c:pt idx="407">
                  <c:v>1.514607899517088</c:v>
                </c:pt>
                <c:pt idx="408">
                  <c:v>1.5324743647147</c:v>
                </c:pt>
                <c:pt idx="409">
                  <c:v>1.581693615401417</c:v>
                </c:pt>
                <c:pt idx="410">
                  <c:v>1.52423701599533</c:v>
                </c:pt>
                <c:pt idx="411">
                  <c:v>1.453648266653307</c:v>
                </c:pt>
                <c:pt idx="412">
                  <c:v>1.47657202881226</c:v>
                </c:pt>
                <c:pt idx="413">
                  <c:v>1.421529491245136</c:v>
                </c:pt>
                <c:pt idx="414">
                  <c:v>1.443316722541966</c:v>
                </c:pt>
                <c:pt idx="415">
                  <c:v>1.498018189029364</c:v>
                </c:pt>
                <c:pt idx="416">
                  <c:v>1.682353018108652</c:v>
                </c:pt>
                <c:pt idx="417">
                  <c:v>1.619663601833811</c:v>
                </c:pt>
                <c:pt idx="418">
                  <c:v>1.577390120337553</c:v>
                </c:pt>
                <c:pt idx="419">
                  <c:v>1.466965615455951</c:v>
                </c:pt>
                <c:pt idx="420">
                  <c:v>1.508391972823116</c:v>
                </c:pt>
                <c:pt idx="421">
                  <c:v>1.481843500302115</c:v>
                </c:pt>
                <c:pt idx="422">
                  <c:v>1.50081648388785</c:v>
                </c:pt>
                <c:pt idx="423">
                  <c:v>1.576874522699386</c:v>
                </c:pt>
                <c:pt idx="424">
                  <c:v>1.527508539825158</c:v>
                </c:pt>
                <c:pt idx="425">
                  <c:v>1.501294335138701</c:v>
                </c:pt>
                <c:pt idx="426">
                  <c:v>1.449703625666925</c:v>
                </c:pt>
                <c:pt idx="427">
                  <c:v>1.479006317276677</c:v>
                </c:pt>
                <c:pt idx="428">
                  <c:v>1.432687016555589</c:v>
                </c:pt>
                <c:pt idx="429">
                  <c:v>1.59523103681382</c:v>
                </c:pt>
                <c:pt idx="430">
                  <c:v>1.59073722224854</c:v>
                </c:pt>
                <c:pt idx="431">
                  <c:v>1.523863189649287</c:v>
                </c:pt>
                <c:pt idx="432">
                  <c:v>1.611912620072379</c:v>
                </c:pt>
                <c:pt idx="433">
                  <c:v>1.642483443958721</c:v>
                </c:pt>
                <c:pt idx="434">
                  <c:v>1.734306425315272</c:v>
                </c:pt>
                <c:pt idx="435">
                  <c:v>1.69728881549527</c:v>
                </c:pt>
                <c:pt idx="436">
                  <c:v>1.991843963932333</c:v>
                </c:pt>
                <c:pt idx="437">
                  <c:v>2.097670412660288</c:v>
                </c:pt>
                <c:pt idx="438">
                  <c:v>2.044918514314415</c:v>
                </c:pt>
                <c:pt idx="439">
                  <c:v>2.037655738895807</c:v>
                </c:pt>
                <c:pt idx="440">
                  <c:v>1.863161248046071</c:v>
                </c:pt>
                <c:pt idx="441">
                  <c:v>1.896350664124641</c:v>
                </c:pt>
                <c:pt idx="442">
                  <c:v>1.781601643627647</c:v>
                </c:pt>
                <c:pt idx="443">
                  <c:v>1.892581328710125</c:v>
                </c:pt>
                <c:pt idx="444">
                  <c:v>1.952030096869852</c:v>
                </c:pt>
                <c:pt idx="445">
                  <c:v>1.968200425185608</c:v>
                </c:pt>
                <c:pt idx="446">
                  <c:v>1.754318005847255</c:v>
                </c:pt>
                <c:pt idx="447">
                  <c:v>1.808924522799665</c:v>
                </c:pt>
                <c:pt idx="448">
                  <c:v>1.748593839148581</c:v>
                </c:pt>
                <c:pt idx="449">
                  <c:v>1.761044237302551</c:v>
                </c:pt>
                <c:pt idx="450">
                  <c:v>1.825232266063348</c:v>
                </c:pt>
                <c:pt idx="451">
                  <c:v>1.870600784096628</c:v>
                </c:pt>
                <c:pt idx="452">
                  <c:v>1.92362526252271</c:v>
                </c:pt>
                <c:pt idx="453">
                  <c:v>1.800927860048632</c:v>
                </c:pt>
                <c:pt idx="454">
                  <c:v>1.799696463729396</c:v>
                </c:pt>
                <c:pt idx="455">
                  <c:v>1.761169135113617</c:v>
                </c:pt>
                <c:pt idx="456">
                  <c:v>1.876961030792717</c:v>
                </c:pt>
                <c:pt idx="457">
                  <c:v>1.9155184102794</c:v>
                </c:pt>
                <c:pt idx="458">
                  <c:v>1.927784230904273</c:v>
                </c:pt>
                <c:pt idx="459">
                  <c:v>1.8427114536</c:v>
                </c:pt>
                <c:pt idx="460">
                  <c:v>1.776527282755706</c:v>
                </c:pt>
                <c:pt idx="461">
                  <c:v>1.809737961623001</c:v>
                </c:pt>
                <c:pt idx="462">
                  <c:v>1.859353879146006</c:v>
                </c:pt>
                <c:pt idx="463">
                  <c:v>1.912300661279618</c:v>
                </c:pt>
                <c:pt idx="464">
                  <c:v>2.151873335119364</c:v>
                </c:pt>
                <c:pt idx="465">
                  <c:v>1.975584775087342</c:v>
                </c:pt>
                <c:pt idx="466">
                  <c:v>1.772042796060852</c:v>
                </c:pt>
                <c:pt idx="467">
                  <c:v>1.792896156387462</c:v>
                </c:pt>
                <c:pt idx="468">
                  <c:v>1.796660248720173</c:v>
                </c:pt>
                <c:pt idx="469">
                  <c:v>1.858646750084889</c:v>
                </c:pt>
                <c:pt idx="470">
                  <c:v>1.724405012751954</c:v>
                </c:pt>
                <c:pt idx="471">
                  <c:v>1.446313248217844</c:v>
                </c:pt>
                <c:pt idx="472">
                  <c:v>1.321843358075806</c:v>
                </c:pt>
                <c:pt idx="473">
                  <c:v>1.304947882289494</c:v>
                </c:pt>
                <c:pt idx="474">
                  <c:v>1.222674906284524</c:v>
                </c:pt>
                <c:pt idx="475">
                  <c:v>1.216681387811392</c:v>
                </c:pt>
                <c:pt idx="476">
                  <c:v>1.189797539284642</c:v>
                </c:pt>
                <c:pt idx="477">
                  <c:v>1.213486024040901</c:v>
                </c:pt>
                <c:pt idx="478">
                  <c:v>1.19583878655649</c:v>
                </c:pt>
                <c:pt idx="479">
                  <c:v>1.299974464675913</c:v>
                </c:pt>
                <c:pt idx="480">
                  <c:v>1.262494216520359</c:v>
                </c:pt>
                <c:pt idx="481">
                  <c:v>1.157789607515534</c:v>
                </c:pt>
                <c:pt idx="482">
                  <c:v>1.149668633157418</c:v>
                </c:pt>
                <c:pt idx="483">
                  <c:v>1.097239725149862</c:v>
                </c:pt>
                <c:pt idx="484">
                  <c:v>1.149393933387842</c:v>
                </c:pt>
                <c:pt idx="485">
                  <c:v>1.187229295894032</c:v>
                </c:pt>
                <c:pt idx="486">
                  <c:v>1.236572584570916</c:v>
                </c:pt>
                <c:pt idx="487">
                  <c:v>1.305662193171097</c:v>
                </c:pt>
                <c:pt idx="488">
                  <c:v>1.153213427206893</c:v>
                </c:pt>
                <c:pt idx="489">
                  <c:v>1.147519229913976</c:v>
                </c:pt>
                <c:pt idx="490">
                  <c:v>1.127706378306357</c:v>
                </c:pt>
                <c:pt idx="491">
                  <c:v>1.221498178759296</c:v>
                </c:pt>
                <c:pt idx="492">
                  <c:v>1.242913294484996</c:v>
                </c:pt>
                <c:pt idx="493">
                  <c:v>1.426991269885559</c:v>
                </c:pt>
                <c:pt idx="494">
                  <c:v>1.386060995644498</c:v>
                </c:pt>
                <c:pt idx="495">
                  <c:v>1.219119231902706</c:v>
                </c:pt>
                <c:pt idx="496">
                  <c:v>1.252758753209614</c:v>
                </c:pt>
                <c:pt idx="497">
                  <c:v>1.238149365602029</c:v>
                </c:pt>
                <c:pt idx="498">
                  <c:v>1.262120490334718</c:v>
                </c:pt>
                <c:pt idx="499">
                  <c:v>1.300767834750871</c:v>
                </c:pt>
                <c:pt idx="500">
                  <c:v>1.296165490206424</c:v>
                </c:pt>
                <c:pt idx="501">
                  <c:v>1.296726790490342</c:v>
                </c:pt>
                <c:pt idx="502">
                  <c:v>1.17882044849537</c:v>
                </c:pt>
                <c:pt idx="503">
                  <c:v>1.14359309948474</c:v>
                </c:pt>
                <c:pt idx="504">
                  <c:v>1.179584023175466</c:v>
                </c:pt>
                <c:pt idx="505">
                  <c:v>1.178090794113475</c:v>
                </c:pt>
                <c:pt idx="506">
                  <c:v>1.187117514749263</c:v>
                </c:pt>
                <c:pt idx="507">
                  <c:v>1.343087958329709</c:v>
                </c:pt>
                <c:pt idx="508">
                  <c:v>1.220970667433303</c:v>
                </c:pt>
                <c:pt idx="509">
                  <c:v>1.14891530609489</c:v>
                </c:pt>
                <c:pt idx="510">
                  <c:v>1.093888156443812</c:v>
                </c:pt>
                <c:pt idx="511">
                  <c:v>1.140119574770361</c:v>
                </c:pt>
                <c:pt idx="512">
                  <c:v>1.185867614675561</c:v>
                </c:pt>
                <c:pt idx="513">
                  <c:v>1.163058852686522</c:v>
                </c:pt>
                <c:pt idx="514">
                  <c:v>1.236603354388777</c:v>
                </c:pt>
                <c:pt idx="515">
                  <c:v>1.280255036776062</c:v>
                </c:pt>
                <c:pt idx="516">
                  <c:v>1.238735342994652</c:v>
                </c:pt>
                <c:pt idx="517">
                  <c:v>1.149414076106793</c:v>
                </c:pt>
                <c:pt idx="518">
                  <c:v>1.156772674081921</c:v>
                </c:pt>
                <c:pt idx="519">
                  <c:v>1.070194355729323</c:v>
                </c:pt>
                <c:pt idx="520">
                  <c:v>1.145993441059829</c:v>
                </c:pt>
                <c:pt idx="521">
                  <c:v>1.240327726016987</c:v>
                </c:pt>
                <c:pt idx="522">
                  <c:v>1.235843574940448</c:v>
                </c:pt>
                <c:pt idx="523">
                  <c:v>1.194139881035714</c:v>
                </c:pt>
                <c:pt idx="524">
                  <c:v>1.225859813359741</c:v>
                </c:pt>
                <c:pt idx="525">
                  <c:v>1.234151577267679</c:v>
                </c:pt>
                <c:pt idx="526">
                  <c:v>1.173215237473976</c:v>
                </c:pt>
                <c:pt idx="527">
                  <c:v>1.17875148358209</c:v>
                </c:pt>
                <c:pt idx="528">
                  <c:v>1.253999151194539</c:v>
                </c:pt>
                <c:pt idx="529">
                  <c:v>1.27764175282422</c:v>
                </c:pt>
                <c:pt idx="530">
                  <c:v>1.251059016742239</c:v>
                </c:pt>
                <c:pt idx="531">
                  <c:v>1.174648981225784</c:v>
                </c:pt>
                <c:pt idx="532">
                  <c:v>1.145535246788662</c:v>
                </c:pt>
                <c:pt idx="533">
                  <c:v>1.18107095694051</c:v>
                </c:pt>
                <c:pt idx="534">
                  <c:v>1.106653208273749</c:v>
                </c:pt>
                <c:pt idx="535">
                  <c:v>1.259928245066079</c:v>
                </c:pt>
                <c:pt idx="536">
                  <c:v>1.357097940663269</c:v>
                </c:pt>
                <c:pt idx="537">
                  <c:v>1.239873355822785</c:v>
                </c:pt>
                <c:pt idx="538">
                  <c:v>1.148944604909855</c:v>
                </c:pt>
                <c:pt idx="539">
                  <c:v>1.163163764854388</c:v>
                </c:pt>
                <c:pt idx="540">
                  <c:v>1.162925562542502</c:v>
                </c:pt>
                <c:pt idx="541">
                  <c:v>1.25259712540686</c:v>
                </c:pt>
                <c:pt idx="542">
                  <c:v>1.329971115323666</c:v>
                </c:pt>
                <c:pt idx="543">
                  <c:v>1.276146398517577</c:v>
                </c:pt>
                <c:pt idx="544">
                  <c:v>1.211707904351402</c:v>
                </c:pt>
                <c:pt idx="545">
                  <c:v>1.233763934600407</c:v>
                </c:pt>
                <c:pt idx="546">
                  <c:v>1.22879502944117</c:v>
                </c:pt>
                <c:pt idx="547">
                  <c:v>1.234408522768242</c:v>
                </c:pt>
              </c:numCache>
            </c:numRef>
          </c:yVal>
          <c:smooth val="1"/>
        </c:ser>
        <c:ser>
          <c:idx val="1"/>
          <c:order val="1"/>
          <c:tx>
            <c:v>Mobile eCPM</c:v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income'!$O$3:$O$550</c:f>
              <c:numCache>
                <c:formatCode>_([$€-2]\ * #,##0.00_);_([$€-2]\ * \(#,##0.00\);_([$€-2]\ * "-"??_);_(@_)</c:formatCode>
                <c:ptCount val="548"/>
                <c:pt idx="1">
                  <c:v>0.47564122390245</c:v>
                </c:pt>
                <c:pt idx="2">
                  <c:v>0.385210305801151</c:v>
                </c:pt>
                <c:pt idx="3">
                  <c:v>0.412027218339607</c:v>
                </c:pt>
                <c:pt idx="4">
                  <c:v>0.423411173175233</c:v>
                </c:pt>
                <c:pt idx="5">
                  <c:v>0.425285011716418</c:v>
                </c:pt>
                <c:pt idx="6">
                  <c:v>0.391972910474143</c:v>
                </c:pt>
                <c:pt idx="7">
                  <c:v>0.425416456272035</c:v>
                </c:pt>
                <c:pt idx="8">
                  <c:v>0.535866476026661</c:v>
                </c:pt>
                <c:pt idx="9">
                  <c:v>0.336483186351273</c:v>
                </c:pt>
                <c:pt idx="10">
                  <c:v>0.0221311057624239</c:v>
                </c:pt>
                <c:pt idx="11">
                  <c:v>0.0199663622824894</c:v>
                </c:pt>
                <c:pt idx="12">
                  <c:v>0.0190216580593479</c:v>
                </c:pt>
                <c:pt idx="13">
                  <c:v>0.509382663542981</c:v>
                </c:pt>
                <c:pt idx="14">
                  <c:v>0.576307754670426</c:v>
                </c:pt>
                <c:pt idx="15">
                  <c:v>0.564612668382019</c:v>
                </c:pt>
                <c:pt idx="16">
                  <c:v>0.567841247795758</c:v>
                </c:pt>
                <c:pt idx="17">
                  <c:v>0.596108685788988</c:v>
                </c:pt>
                <c:pt idx="18">
                  <c:v>0.621727746569814</c:v>
                </c:pt>
                <c:pt idx="19">
                  <c:v>0.678771447552829</c:v>
                </c:pt>
                <c:pt idx="20">
                  <c:v>0.897338664768579</c:v>
                </c:pt>
                <c:pt idx="21">
                  <c:v>0.930893702755938</c:v>
                </c:pt>
                <c:pt idx="22">
                  <c:v>0.826394273322933</c:v>
                </c:pt>
                <c:pt idx="23">
                  <c:v>0.879361721846817</c:v>
                </c:pt>
                <c:pt idx="24">
                  <c:v>1.01265701717667</c:v>
                </c:pt>
                <c:pt idx="25">
                  <c:v>0.97412033581335</c:v>
                </c:pt>
                <c:pt idx="26">
                  <c:v>1.034652735890869</c:v>
                </c:pt>
                <c:pt idx="27">
                  <c:v>1.0070993590675</c:v>
                </c:pt>
                <c:pt idx="28">
                  <c:v>1.082672465055835</c:v>
                </c:pt>
                <c:pt idx="29">
                  <c:v>0.968705918011863</c:v>
                </c:pt>
                <c:pt idx="30">
                  <c:v>1.114494006260869</c:v>
                </c:pt>
                <c:pt idx="31">
                  <c:v>1.14478847486558</c:v>
                </c:pt>
                <c:pt idx="32">
                  <c:v>0.971894763564694</c:v>
                </c:pt>
                <c:pt idx="33">
                  <c:v>0.894594822878788</c:v>
                </c:pt>
                <c:pt idx="34">
                  <c:v>0.997308619855596</c:v>
                </c:pt>
                <c:pt idx="35">
                  <c:v>1.01710110692884</c:v>
                </c:pt>
                <c:pt idx="36">
                  <c:v>1.004138896302817</c:v>
                </c:pt>
                <c:pt idx="37">
                  <c:v>1.073795250090744</c:v>
                </c:pt>
                <c:pt idx="38">
                  <c:v>1.013204744801512</c:v>
                </c:pt>
                <c:pt idx="39">
                  <c:v>1.019883352332657</c:v>
                </c:pt>
                <c:pt idx="40">
                  <c:v>1.024830947281713</c:v>
                </c:pt>
                <c:pt idx="41">
                  <c:v>1.142438692358804</c:v>
                </c:pt>
                <c:pt idx="42">
                  <c:v>1.176580556567425</c:v>
                </c:pt>
                <c:pt idx="43">
                  <c:v>1.092722703571429</c:v>
                </c:pt>
                <c:pt idx="44">
                  <c:v>1.171823129450915</c:v>
                </c:pt>
                <c:pt idx="45">
                  <c:v>1.088664910309278</c:v>
                </c:pt>
                <c:pt idx="46">
                  <c:v>0.941803816026711</c:v>
                </c:pt>
                <c:pt idx="47">
                  <c:v>1.072863670790378</c:v>
                </c:pt>
                <c:pt idx="48">
                  <c:v>1.069571177675841</c:v>
                </c:pt>
                <c:pt idx="49">
                  <c:v>1.15812436227758</c:v>
                </c:pt>
                <c:pt idx="50">
                  <c:v>1.117190342287695</c:v>
                </c:pt>
                <c:pt idx="51">
                  <c:v>1.16716401459854</c:v>
                </c:pt>
                <c:pt idx="52">
                  <c:v>1.018407051582868</c:v>
                </c:pt>
                <c:pt idx="53">
                  <c:v>1.076025361445783</c:v>
                </c:pt>
                <c:pt idx="54">
                  <c:v>0.994768012264151</c:v>
                </c:pt>
                <c:pt idx="55">
                  <c:v>1.133554753412969</c:v>
                </c:pt>
                <c:pt idx="56">
                  <c:v>1.256420972813688</c:v>
                </c:pt>
                <c:pt idx="57">
                  <c:v>1.13061943339254</c:v>
                </c:pt>
                <c:pt idx="58">
                  <c:v>1.207663991231029</c:v>
                </c:pt>
                <c:pt idx="59">
                  <c:v>1.407617991699605</c:v>
                </c:pt>
                <c:pt idx="60">
                  <c:v>1.2759594388</c:v>
                </c:pt>
                <c:pt idx="61">
                  <c:v>1.117867554545455</c:v>
                </c:pt>
                <c:pt idx="62">
                  <c:v>1.346327661794057</c:v>
                </c:pt>
                <c:pt idx="63">
                  <c:v>1.40502440808142</c:v>
                </c:pt>
                <c:pt idx="64">
                  <c:v>1.683262773921538</c:v>
                </c:pt>
                <c:pt idx="65">
                  <c:v>1.7836358749216</c:v>
                </c:pt>
                <c:pt idx="66">
                  <c:v>1.745663555120616</c:v>
                </c:pt>
                <c:pt idx="67">
                  <c:v>1.808924809666053</c:v>
                </c:pt>
                <c:pt idx="68">
                  <c:v>1.71706123866171</c:v>
                </c:pt>
                <c:pt idx="69">
                  <c:v>1.643907038947368</c:v>
                </c:pt>
                <c:pt idx="70">
                  <c:v>1.779407112411347</c:v>
                </c:pt>
                <c:pt idx="71">
                  <c:v>1.791121808695652</c:v>
                </c:pt>
                <c:pt idx="72">
                  <c:v>1.941315700956023</c:v>
                </c:pt>
                <c:pt idx="73">
                  <c:v>1.985284144671202</c:v>
                </c:pt>
                <c:pt idx="74">
                  <c:v>1.940086696363636</c:v>
                </c:pt>
                <c:pt idx="75">
                  <c:v>1.3993867096</c:v>
                </c:pt>
                <c:pt idx="78">
                  <c:v>1.080813839255499</c:v>
                </c:pt>
                <c:pt idx="79">
                  <c:v>1.075140692358804</c:v>
                </c:pt>
                <c:pt idx="80">
                  <c:v>1.159791984769539</c:v>
                </c:pt>
                <c:pt idx="81">
                  <c:v>1.042829640677966</c:v>
                </c:pt>
                <c:pt idx="82">
                  <c:v>1.137138778242678</c:v>
                </c:pt>
                <c:pt idx="83">
                  <c:v>1.123312016227462</c:v>
                </c:pt>
                <c:pt idx="84">
                  <c:v>1.150121500990099</c:v>
                </c:pt>
                <c:pt idx="85">
                  <c:v>1.136545710055096</c:v>
                </c:pt>
                <c:pt idx="86">
                  <c:v>1.076743718630137</c:v>
                </c:pt>
                <c:pt idx="87">
                  <c:v>0.955856552816901</c:v>
                </c:pt>
                <c:pt idx="88">
                  <c:v>1.040321869503546</c:v>
                </c:pt>
                <c:pt idx="89">
                  <c:v>0.905790310206489</c:v>
                </c:pt>
                <c:pt idx="90">
                  <c:v>0.902191469496021</c:v>
                </c:pt>
                <c:pt idx="91">
                  <c:v>0.809300067614339</c:v>
                </c:pt>
                <c:pt idx="92">
                  <c:v>0.886409438188494</c:v>
                </c:pt>
                <c:pt idx="93">
                  <c:v>1.025415288888889</c:v>
                </c:pt>
                <c:pt idx="94">
                  <c:v>0.939716322680412</c:v>
                </c:pt>
                <c:pt idx="95">
                  <c:v>1.018454213179191</c:v>
                </c:pt>
                <c:pt idx="96">
                  <c:v>0.95505742414175</c:v>
                </c:pt>
                <c:pt idx="97">
                  <c:v>0.987923014886364</c:v>
                </c:pt>
                <c:pt idx="98">
                  <c:v>1.079016950514139</c:v>
                </c:pt>
                <c:pt idx="99">
                  <c:v>1.0848867845953</c:v>
                </c:pt>
                <c:pt idx="100">
                  <c:v>1.021258240575916</c:v>
                </c:pt>
                <c:pt idx="101">
                  <c:v>0.977903352330226</c:v>
                </c:pt>
                <c:pt idx="102">
                  <c:v>0.886165065554231</c:v>
                </c:pt>
                <c:pt idx="103">
                  <c:v>0.866548033752244</c:v>
                </c:pt>
                <c:pt idx="104">
                  <c:v>0.888672119022869</c:v>
                </c:pt>
                <c:pt idx="105">
                  <c:v>0.853175321863799</c:v>
                </c:pt>
                <c:pt idx="106">
                  <c:v>0.641903864519774</c:v>
                </c:pt>
                <c:pt idx="107">
                  <c:v>0.667965528382502</c:v>
                </c:pt>
                <c:pt idx="108">
                  <c:v>0.546716358325219</c:v>
                </c:pt>
                <c:pt idx="109">
                  <c:v>0.561698426580922</c:v>
                </c:pt>
                <c:pt idx="110">
                  <c:v>0.547162253141831</c:v>
                </c:pt>
                <c:pt idx="111">
                  <c:v>0.552708535322976</c:v>
                </c:pt>
                <c:pt idx="112">
                  <c:v>0.570663206055363</c:v>
                </c:pt>
                <c:pt idx="113">
                  <c:v>0.570618397037037</c:v>
                </c:pt>
                <c:pt idx="114">
                  <c:v>0.565128560813492</c:v>
                </c:pt>
                <c:pt idx="115">
                  <c:v>0.551855179667644</c:v>
                </c:pt>
                <c:pt idx="116">
                  <c:v>0.550502402157497</c:v>
                </c:pt>
                <c:pt idx="117">
                  <c:v>0.558946682296432</c:v>
                </c:pt>
                <c:pt idx="118">
                  <c:v>0.52531951033195</c:v>
                </c:pt>
                <c:pt idx="119">
                  <c:v>0.531909461945393</c:v>
                </c:pt>
                <c:pt idx="120">
                  <c:v>0.600625718172983</c:v>
                </c:pt>
                <c:pt idx="121">
                  <c:v>0.611803100831793</c:v>
                </c:pt>
                <c:pt idx="122">
                  <c:v>0.584433430515063</c:v>
                </c:pt>
                <c:pt idx="123">
                  <c:v>0.573795784291188</c:v>
                </c:pt>
                <c:pt idx="124">
                  <c:v>0.566885590117647</c:v>
                </c:pt>
                <c:pt idx="125">
                  <c:v>0.600405273975214</c:v>
                </c:pt>
                <c:pt idx="126">
                  <c:v>0.627179430371009</c:v>
                </c:pt>
                <c:pt idx="127">
                  <c:v>0.631418923139746</c:v>
                </c:pt>
                <c:pt idx="128">
                  <c:v>0.64867362673913</c:v>
                </c:pt>
                <c:pt idx="129">
                  <c:v>0.720923589199255</c:v>
                </c:pt>
                <c:pt idx="130">
                  <c:v>0.729260089346734</c:v>
                </c:pt>
                <c:pt idx="131">
                  <c:v>0.685190904845815</c:v>
                </c:pt>
                <c:pt idx="132">
                  <c:v>0.683017672316384</c:v>
                </c:pt>
                <c:pt idx="133">
                  <c:v>0.72773217453125</c:v>
                </c:pt>
                <c:pt idx="134">
                  <c:v>0.71740876406015</c:v>
                </c:pt>
                <c:pt idx="135">
                  <c:v>0.713877753070577</c:v>
                </c:pt>
                <c:pt idx="136">
                  <c:v>0.71577835333998</c:v>
                </c:pt>
                <c:pt idx="137">
                  <c:v>0.614923721834416</c:v>
                </c:pt>
                <c:pt idx="138">
                  <c:v>0.59476720310559</c:v>
                </c:pt>
                <c:pt idx="139">
                  <c:v>0.558482534883721</c:v>
                </c:pt>
                <c:pt idx="140">
                  <c:v>0.581780745945946</c:v>
                </c:pt>
                <c:pt idx="141">
                  <c:v>0.588471433193529</c:v>
                </c:pt>
                <c:pt idx="142">
                  <c:v>1.008429522777778</c:v>
                </c:pt>
                <c:pt idx="143">
                  <c:v>1.018038423809524</c:v>
                </c:pt>
                <c:pt idx="144">
                  <c:v>1.063682608988764</c:v>
                </c:pt>
                <c:pt idx="145">
                  <c:v>1.086447063185379</c:v>
                </c:pt>
                <c:pt idx="146">
                  <c:v>1.013408451005025</c:v>
                </c:pt>
                <c:pt idx="147">
                  <c:v>1.083697021776504</c:v>
                </c:pt>
                <c:pt idx="148">
                  <c:v>1.077293139273154</c:v>
                </c:pt>
                <c:pt idx="149">
                  <c:v>1.073984494154229</c:v>
                </c:pt>
                <c:pt idx="150">
                  <c:v>1.195263768571428</c:v>
                </c:pt>
                <c:pt idx="151">
                  <c:v>1.010862120771144</c:v>
                </c:pt>
                <c:pt idx="152">
                  <c:v>0.906032554761905</c:v>
                </c:pt>
                <c:pt idx="153">
                  <c:v>0.981946562165179</c:v>
                </c:pt>
                <c:pt idx="154">
                  <c:v>0.894352670465337</c:v>
                </c:pt>
                <c:pt idx="155">
                  <c:v>1.04440250889371</c:v>
                </c:pt>
                <c:pt idx="156">
                  <c:v>1.075284931980907</c:v>
                </c:pt>
                <c:pt idx="157">
                  <c:v>1.220121570731707</c:v>
                </c:pt>
                <c:pt idx="158">
                  <c:v>1.241320036417034</c:v>
                </c:pt>
                <c:pt idx="159">
                  <c:v>1.047404739693757</c:v>
                </c:pt>
                <c:pt idx="160">
                  <c:v>1.032775361242236</c:v>
                </c:pt>
                <c:pt idx="161">
                  <c:v>1.100115552307692</c:v>
                </c:pt>
                <c:pt idx="162">
                  <c:v>1.271957771867612</c:v>
                </c:pt>
                <c:pt idx="163">
                  <c:v>1.310058423913043</c:v>
                </c:pt>
                <c:pt idx="164">
                  <c:v>1.356250411367127</c:v>
                </c:pt>
                <c:pt idx="165">
                  <c:v>1.231460030392157</c:v>
                </c:pt>
                <c:pt idx="166">
                  <c:v>1.1319502025</c:v>
                </c:pt>
                <c:pt idx="167">
                  <c:v>1.048852963572268</c:v>
                </c:pt>
                <c:pt idx="168">
                  <c:v>0.999096944642857</c:v>
                </c:pt>
                <c:pt idx="169">
                  <c:v>1.156653403381642</c:v>
                </c:pt>
                <c:pt idx="170">
                  <c:v>1.222211896727273</c:v>
                </c:pt>
                <c:pt idx="171">
                  <c:v>1.236013818119891</c:v>
                </c:pt>
                <c:pt idx="172">
                  <c:v>1.156174858091286</c:v>
                </c:pt>
                <c:pt idx="173">
                  <c:v>1.132066439302885</c:v>
                </c:pt>
                <c:pt idx="174">
                  <c:v>1.190811964572865</c:v>
                </c:pt>
                <c:pt idx="175">
                  <c:v>1.174544525516403</c:v>
                </c:pt>
                <c:pt idx="176">
                  <c:v>1.212596874295011</c:v>
                </c:pt>
                <c:pt idx="177">
                  <c:v>1.375460129192547</c:v>
                </c:pt>
                <c:pt idx="178">
                  <c:v>1.406931232686981</c:v>
                </c:pt>
                <c:pt idx="179">
                  <c:v>1.33479615259467</c:v>
                </c:pt>
                <c:pt idx="180">
                  <c:v>1.169264730216647</c:v>
                </c:pt>
                <c:pt idx="181">
                  <c:v>1.237500184242424</c:v>
                </c:pt>
                <c:pt idx="182">
                  <c:v>1.247132715431349</c:v>
                </c:pt>
                <c:pt idx="183">
                  <c:v>1.225647085924113</c:v>
                </c:pt>
                <c:pt idx="184">
                  <c:v>1.239901077375</c:v>
                </c:pt>
                <c:pt idx="185">
                  <c:v>1.384720712590449</c:v>
                </c:pt>
                <c:pt idx="186">
                  <c:v>1.28215643480826</c:v>
                </c:pt>
                <c:pt idx="187">
                  <c:v>1.220972559433962</c:v>
                </c:pt>
                <c:pt idx="188">
                  <c:v>1.264593906313131</c:v>
                </c:pt>
                <c:pt idx="189">
                  <c:v>1.609179640174672</c:v>
                </c:pt>
                <c:pt idx="190">
                  <c:v>1.327138837531172</c:v>
                </c:pt>
                <c:pt idx="191">
                  <c:v>1.425372552538071</c:v>
                </c:pt>
                <c:pt idx="192">
                  <c:v>1.372049549150485</c:v>
                </c:pt>
                <c:pt idx="193">
                  <c:v>1.380212138645418</c:v>
                </c:pt>
                <c:pt idx="194">
                  <c:v>1.206867933920705</c:v>
                </c:pt>
                <c:pt idx="195">
                  <c:v>1.155489194666667</c:v>
                </c:pt>
                <c:pt idx="196">
                  <c:v>1.093192244694132</c:v>
                </c:pt>
                <c:pt idx="197">
                  <c:v>1.172234824683544</c:v>
                </c:pt>
                <c:pt idx="198">
                  <c:v>1.186763271641791</c:v>
                </c:pt>
                <c:pt idx="199">
                  <c:v>0.96931219305741</c:v>
                </c:pt>
                <c:pt idx="200">
                  <c:v>1.178319421965318</c:v>
                </c:pt>
                <c:pt idx="201">
                  <c:v>1.093199602857143</c:v>
                </c:pt>
                <c:pt idx="202">
                  <c:v>1.043570781965318</c:v>
                </c:pt>
                <c:pt idx="203">
                  <c:v>1.115154587395957</c:v>
                </c:pt>
                <c:pt idx="204">
                  <c:v>1.181523990380047</c:v>
                </c:pt>
                <c:pt idx="205">
                  <c:v>1.158563976019185</c:v>
                </c:pt>
                <c:pt idx="206">
                  <c:v>1.196973115836526</c:v>
                </c:pt>
                <c:pt idx="207">
                  <c:v>1.066156334418604</c:v>
                </c:pt>
                <c:pt idx="208">
                  <c:v>1.019605659888268</c:v>
                </c:pt>
                <c:pt idx="209">
                  <c:v>1.151602456546929</c:v>
                </c:pt>
                <c:pt idx="210">
                  <c:v>1.08467197206704</c:v>
                </c:pt>
                <c:pt idx="211">
                  <c:v>0.992044314776275</c:v>
                </c:pt>
                <c:pt idx="212">
                  <c:v>1.024678307589286</c:v>
                </c:pt>
                <c:pt idx="213">
                  <c:v>1.071424496969697</c:v>
                </c:pt>
                <c:pt idx="214">
                  <c:v>1.16404125388601</c:v>
                </c:pt>
                <c:pt idx="215">
                  <c:v>1.041352187654321</c:v>
                </c:pt>
                <c:pt idx="216">
                  <c:v>1.084064280986763</c:v>
                </c:pt>
                <c:pt idx="217">
                  <c:v>1.225001452781065</c:v>
                </c:pt>
                <c:pt idx="218">
                  <c:v>1.182980404280618</c:v>
                </c:pt>
                <c:pt idx="219">
                  <c:v>1.187991171428571</c:v>
                </c:pt>
                <c:pt idx="220">
                  <c:v>1.199611305820106</c:v>
                </c:pt>
                <c:pt idx="221">
                  <c:v>1.133860653263708</c:v>
                </c:pt>
                <c:pt idx="222">
                  <c:v>1.117168093425606</c:v>
                </c:pt>
                <c:pt idx="223">
                  <c:v>1.088613729355609</c:v>
                </c:pt>
                <c:pt idx="224">
                  <c:v>1.22634640762274</c:v>
                </c:pt>
                <c:pt idx="225">
                  <c:v>1.146013117497103</c:v>
                </c:pt>
                <c:pt idx="226">
                  <c:v>1.038096897535668</c:v>
                </c:pt>
                <c:pt idx="227">
                  <c:v>0.661365803108808</c:v>
                </c:pt>
                <c:pt idx="228">
                  <c:v>0.992977561307902</c:v>
                </c:pt>
                <c:pt idx="229">
                  <c:v>0.933569682758621</c:v>
                </c:pt>
                <c:pt idx="230">
                  <c:v>0.945868029104478</c:v>
                </c:pt>
                <c:pt idx="231">
                  <c:v>0.891800193955461</c:v>
                </c:pt>
                <c:pt idx="232">
                  <c:v>0.970499894989107</c:v>
                </c:pt>
                <c:pt idx="233">
                  <c:v>1.006382170035672</c:v>
                </c:pt>
                <c:pt idx="234">
                  <c:v>1.038553035978836</c:v>
                </c:pt>
                <c:pt idx="235">
                  <c:v>0.957683573472042</c:v>
                </c:pt>
                <c:pt idx="236">
                  <c:v>0.873115194468085</c:v>
                </c:pt>
                <c:pt idx="237">
                  <c:v>0.859989160852713</c:v>
                </c:pt>
                <c:pt idx="238">
                  <c:v>0.883524059839357</c:v>
                </c:pt>
                <c:pt idx="239">
                  <c:v>0.969993959913793</c:v>
                </c:pt>
                <c:pt idx="240">
                  <c:v>0.860029073532441</c:v>
                </c:pt>
                <c:pt idx="241">
                  <c:v>0.769316666608846</c:v>
                </c:pt>
                <c:pt idx="242">
                  <c:v>0.826385679918451</c:v>
                </c:pt>
                <c:pt idx="243">
                  <c:v>0.945146481236203</c:v>
                </c:pt>
                <c:pt idx="244">
                  <c:v>0.947726841194645</c:v>
                </c:pt>
                <c:pt idx="245">
                  <c:v>1.052870292307692</c:v>
                </c:pt>
                <c:pt idx="246">
                  <c:v>0.951940605863192</c:v>
                </c:pt>
                <c:pt idx="247">
                  <c:v>1.00691488489083</c:v>
                </c:pt>
                <c:pt idx="248">
                  <c:v>0.889368920950156</c:v>
                </c:pt>
                <c:pt idx="249">
                  <c:v>0.909519501410935</c:v>
                </c:pt>
                <c:pt idx="250">
                  <c:v>0.966495219680404</c:v>
                </c:pt>
                <c:pt idx="251">
                  <c:v>0.959048472809173</c:v>
                </c:pt>
                <c:pt idx="252">
                  <c:v>0.962027720472441</c:v>
                </c:pt>
                <c:pt idx="253">
                  <c:v>0.849033413025556</c:v>
                </c:pt>
                <c:pt idx="254">
                  <c:v>0.96433121694291</c:v>
                </c:pt>
                <c:pt idx="255">
                  <c:v>1.089262323831776</c:v>
                </c:pt>
                <c:pt idx="256">
                  <c:v>1.028031554524362</c:v>
                </c:pt>
                <c:pt idx="257">
                  <c:v>0.890243820923077</c:v>
                </c:pt>
                <c:pt idx="258">
                  <c:v>0.813864882550335</c:v>
                </c:pt>
                <c:pt idx="259">
                  <c:v>0.839257267186068</c:v>
                </c:pt>
                <c:pt idx="260">
                  <c:v>0.690350788155136</c:v>
                </c:pt>
                <c:pt idx="261">
                  <c:v>0.909142241113841</c:v>
                </c:pt>
                <c:pt idx="262">
                  <c:v>0.802233021169355</c:v>
                </c:pt>
                <c:pt idx="263">
                  <c:v>0.929286085040161</c:v>
                </c:pt>
                <c:pt idx="264">
                  <c:v>1.015255595419847</c:v>
                </c:pt>
                <c:pt idx="265">
                  <c:v>0.977167825590179</c:v>
                </c:pt>
                <c:pt idx="266">
                  <c:v>0.993002672239108</c:v>
                </c:pt>
                <c:pt idx="267">
                  <c:v>1.019991321916412</c:v>
                </c:pt>
                <c:pt idx="268">
                  <c:v>0.999518975890985</c:v>
                </c:pt>
                <c:pt idx="269">
                  <c:v>0.887687291697014</c:v>
                </c:pt>
                <c:pt idx="270">
                  <c:v>1.029482092794376</c:v>
                </c:pt>
                <c:pt idx="271">
                  <c:v>0.956559510530822</c:v>
                </c:pt>
                <c:pt idx="272">
                  <c:v>1.000438657091562</c:v>
                </c:pt>
                <c:pt idx="273">
                  <c:v>1.030575557069847</c:v>
                </c:pt>
                <c:pt idx="274">
                  <c:v>1.100150957783883</c:v>
                </c:pt>
                <c:pt idx="275">
                  <c:v>0.984967032566372</c:v>
                </c:pt>
                <c:pt idx="276">
                  <c:v>1.11653943896236</c:v>
                </c:pt>
                <c:pt idx="277">
                  <c:v>1.06351104</c:v>
                </c:pt>
                <c:pt idx="278">
                  <c:v>0.852664787339864</c:v>
                </c:pt>
                <c:pt idx="279">
                  <c:v>0.935737031699346</c:v>
                </c:pt>
                <c:pt idx="280">
                  <c:v>1.051855613344052</c:v>
                </c:pt>
                <c:pt idx="281">
                  <c:v>1.034230587094017</c:v>
                </c:pt>
                <c:pt idx="282">
                  <c:v>1.032874397988265</c:v>
                </c:pt>
                <c:pt idx="283">
                  <c:v>1.124542852101662</c:v>
                </c:pt>
                <c:pt idx="284">
                  <c:v>1.177747169968717</c:v>
                </c:pt>
                <c:pt idx="285">
                  <c:v>1.031968141467728</c:v>
                </c:pt>
                <c:pt idx="286">
                  <c:v>0.990798709919571</c:v>
                </c:pt>
                <c:pt idx="287">
                  <c:v>0.752848966606498</c:v>
                </c:pt>
                <c:pt idx="288">
                  <c:v>0.871868454863813</c:v>
                </c:pt>
                <c:pt idx="289">
                  <c:v>0.950290567217899</c:v>
                </c:pt>
                <c:pt idx="290">
                  <c:v>0.90291373943662</c:v>
                </c:pt>
                <c:pt idx="291">
                  <c:v>0.905475228232971</c:v>
                </c:pt>
                <c:pt idx="292">
                  <c:v>0.850332560288809</c:v>
                </c:pt>
                <c:pt idx="293">
                  <c:v>0.7425767</c:v>
                </c:pt>
                <c:pt idx="294">
                  <c:v>0.779443713611755</c:v>
                </c:pt>
                <c:pt idx="295">
                  <c:v>0.825512285423729</c:v>
                </c:pt>
                <c:pt idx="296">
                  <c:v>0.875469486346863</c:v>
                </c:pt>
                <c:pt idx="297">
                  <c:v>0.851704538370952</c:v>
                </c:pt>
                <c:pt idx="298">
                  <c:v>0.861005856267409</c:v>
                </c:pt>
                <c:pt idx="299">
                  <c:v>0.808810966637555</c:v>
                </c:pt>
                <c:pt idx="300">
                  <c:v>0.919922603389831</c:v>
                </c:pt>
                <c:pt idx="301">
                  <c:v>0.914973523744681</c:v>
                </c:pt>
                <c:pt idx="302">
                  <c:v>0.916352743254293</c:v>
                </c:pt>
                <c:pt idx="303">
                  <c:v>0.958295116120461</c:v>
                </c:pt>
                <c:pt idx="304">
                  <c:v>1.0720882125</c:v>
                </c:pt>
                <c:pt idx="305">
                  <c:v>1.025194703792415</c:v>
                </c:pt>
                <c:pt idx="306">
                  <c:v>0.991246619312906</c:v>
                </c:pt>
                <c:pt idx="307">
                  <c:v>0.911652163562387</c:v>
                </c:pt>
                <c:pt idx="308">
                  <c:v>0.951444254887218</c:v>
                </c:pt>
                <c:pt idx="309">
                  <c:v>0.951867978155774</c:v>
                </c:pt>
                <c:pt idx="310">
                  <c:v>0.943628080690299</c:v>
                </c:pt>
                <c:pt idx="311">
                  <c:v>0.909581003773585</c:v>
                </c:pt>
                <c:pt idx="312">
                  <c:v>0.912256545004757</c:v>
                </c:pt>
                <c:pt idx="313">
                  <c:v>0.839950283964545</c:v>
                </c:pt>
                <c:pt idx="314">
                  <c:v>0.792293271527245</c:v>
                </c:pt>
                <c:pt idx="315">
                  <c:v>0.89460220957923</c:v>
                </c:pt>
                <c:pt idx="316">
                  <c:v>1.048033905876951</c:v>
                </c:pt>
                <c:pt idx="317">
                  <c:v>1.079974215597236</c:v>
                </c:pt>
                <c:pt idx="318">
                  <c:v>0.992610399450549</c:v>
                </c:pt>
                <c:pt idx="319">
                  <c:v>0.918097976059113</c:v>
                </c:pt>
                <c:pt idx="320">
                  <c:v>0.88608109287576</c:v>
                </c:pt>
                <c:pt idx="321">
                  <c:v>0.882204410278746</c:v>
                </c:pt>
                <c:pt idx="322">
                  <c:v>0.847957923989682</c:v>
                </c:pt>
                <c:pt idx="323">
                  <c:v>0.870024090271692</c:v>
                </c:pt>
                <c:pt idx="324">
                  <c:v>1.010199098796389</c:v>
                </c:pt>
                <c:pt idx="325">
                  <c:v>0.922793139803921</c:v>
                </c:pt>
                <c:pt idx="326">
                  <c:v>0.97787416904277</c:v>
                </c:pt>
                <c:pt idx="327">
                  <c:v>0.938614237857143</c:v>
                </c:pt>
                <c:pt idx="328">
                  <c:v>0.863405288927637</c:v>
                </c:pt>
                <c:pt idx="329">
                  <c:v>0.924327919253605</c:v>
                </c:pt>
                <c:pt idx="330">
                  <c:v>0.982725429477612</c:v>
                </c:pt>
                <c:pt idx="331">
                  <c:v>0.906063219569288</c:v>
                </c:pt>
                <c:pt idx="332">
                  <c:v>0.919417200816327</c:v>
                </c:pt>
                <c:pt idx="333">
                  <c:v>0.973771469777306</c:v>
                </c:pt>
                <c:pt idx="334">
                  <c:v>0.96715368</c:v>
                </c:pt>
                <c:pt idx="335">
                  <c:v>0.960713552859619</c:v>
                </c:pt>
                <c:pt idx="336">
                  <c:v>0.994334828460208</c:v>
                </c:pt>
                <c:pt idx="337">
                  <c:v>0.983503714888124</c:v>
                </c:pt>
                <c:pt idx="338">
                  <c:v>0.944928277113578</c:v>
                </c:pt>
                <c:pt idx="339">
                  <c:v>1.002256042405063</c:v>
                </c:pt>
                <c:pt idx="340">
                  <c:v>1.055763306434024</c:v>
                </c:pt>
                <c:pt idx="341">
                  <c:v>1.044266468045113</c:v>
                </c:pt>
                <c:pt idx="342">
                  <c:v>1.019104196551724</c:v>
                </c:pt>
                <c:pt idx="343">
                  <c:v>0.97632592435094</c:v>
                </c:pt>
                <c:pt idx="344">
                  <c:v>0.919958869303525</c:v>
                </c:pt>
                <c:pt idx="345">
                  <c:v>0.925966516769096</c:v>
                </c:pt>
                <c:pt idx="346">
                  <c:v>1.032802487794872</c:v>
                </c:pt>
                <c:pt idx="347">
                  <c:v>1.09681595734494</c:v>
                </c:pt>
                <c:pt idx="348">
                  <c:v>0.882609993597304</c:v>
                </c:pt>
                <c:pt idx="349">
                  <c:v>0.816141400836502</c:v>
                </c:pt>
                <c:pt idx="350">
                  <c:v>0.848194346013167</c:v>
                </c:pt>
                <c:pt idx="351">
                  <c:v>1.010801356175973</c:v>
                </c:pt>
                <c:pt idx="352">
                  <c:v>0.953578810871441</c:v>
                </c:pt>
                <c:pt idx="353">
                  <c:v>0.926654993264249</c:v>
                </c:pt>
                <c:pt idx="354">
                  <c:v>0.912468705066667</c:v>
                </c:pt>
                <c:pt idx="355">
                  <c:v>0.841551069278997</c:v>
                </c:pt>
                <c:pt idx="356">
                  <c:v>0.882497699240506</c:v>
                </c:pt>
                <c:pt idx="357">
                  <c:v>0.837373316528302</c:v>
                </c:pt>
                <c:pt idx="358">
                  <c:v>0.854289070481507</c:v>
                </c:pt>
                <c:pt idx="359">
                  <c:v>0.829604455395137</c:v>
                </c:pt>
                <c:pt idx="360">
                  <c:v>0.893006945826235</c:v>
                </c:pt>
                <c:pt idx="361">
                  <c:v>0.953370443890274</c:v>
                </c:pt>
                <c:pt idx="362">
                  <c:v>0.884956965141956</c:v>
                </c:pt>
                <c:pt idx="363">
                  <c:v>0.911269175701684</c:v>
                </c:pt>
                <c:pt idx="364">
                  <c:v>0.853552942972181</c:v>
                </c:pt>
                <c:pt idx="365">
                  <c:v>0.906989023098792</c:v>
                </c:pt>
                <c:pt idx="366">
                  <c:v>1.017621847706422</c:v>
                </c:pt>
                <c:pt idx="367">
                  <c:v>1.219962982677165</c:v>
                </c:pt>
                <c:pt idx="368">
                  <c:v>1.220421747422681</c:v>
                </c:pt>
                <c:pt idx="369">
                  <c:v>1.22204826001955</c:v>
                </c:pt>
                <c:pt idx="370">
                  <c:v>1.141081819103973</c:v>
                </c:pt>
                <c:pt idx="371">
                  <c:v>0.989361891388673</c:v>
                </c:pt>
                <c:pt idx="372">
                  <c:v>1.115026737981952</c:v>
                </c:pt>
                <c:pt idx="373">
                  <c:v>1.082951677226028</c:v>
                </c:pt>
                <c:pt idx="374">
                  <c:v>1.170346309072782</c:v>
                </c:pt>
                <c:pt idx="375">
                  <c:v>1.085184245630175</c:v>
                </c:pt>
                <c:pt idx="376">
                  <c:v>1.000060204885737</c:v>
                </c:pt>
                <c:pt idx="377">
                  <c:v>1.055258002435065</c:v>
                </c:pt>
                <c:pt idx="378">
                  <c:v>0.9737260673788</c:v>
                </c:pt>
                <c:pt idx="379">
                  <c:v>0.913184884085106</c:v>
                </c:pt>
                <c:pt idx="380">
                  <c:v>0.982377063822526</c:v>
                </c:pt>
                <c:pt idx="381">
                  <c:v>0.995307183380548</c:v>
                </c:pt>
                <c:pt idx="382">
                  <c:v>1.00275232078922</c:v>
                </c:pt>
                <c:pt idx="383">
                  <c:v>0.896600138325282</c:v>
                </c:pt>
                <c:pt idx="384">
                  <c:v>0.92656565340818</c:v>
                </c:pt>
                <c:pt idx="385">
                  <c:v>0.892488728277439</c:v>
                </c:pt>
                <c:pt idx="386">
                  <c:v>0.908132862225706</c:v>
                </c:pt>
                <c:pt idx="387">
                  <c:v>0.925994674670798</c:v>
                </c:pt>
                <c:pt idx="388">
                  <c:v>1.061300687351443</c:v>
                </c:pt>
                <c:pt idx="389">
                  <c:v>1.001118921754386</c:v>
                </c:pt>
                <c:pt idx="390">
                  <c:v>0.979158539073924</c:v>
                </c:pt>
                <c:pt idx="391">
                  <c:v>1.012824206656805</c:v>
                </c:pt>
                <c:pt idx="392">
                  <c:v>0.991829224231843</c:v>
                </c:pt>
                <c:pt idx="393">
                  <c:v>0.968344401407407</c:v>
                </c:pt>
                <c:pt idx="394">
                  <c:v>0.950262295292331</c:v>
                </c:pt>
                <c:pt idx="395">
                  <c:v>1.026928220430108</c:v>
                </c:pt>
                <c:pt idx="396">
                  <c:v>1.093454202243902</c:v>
                </c:pt>
                <c:pt idx="397">
                  <c:v>1.055597916666667</c:v>
                </c:pt>
                <c:pt idx="398">
                  <c:v>1.075834660929432</c:v>
                </c:pt>
                <c:pt idx="399">
                  <c:v>1.04420895773913</c:v>
                </c:pt>
                <c:pt idx="400">
                  <c:v>1.024822025148683</c:v>
                </c:pt>
                <c:pt idx="401">
                  <c:v>1.086195634840871</c:v>
                </c:pt>
                <c:pt idx="402">
                  <c:v>1.16732604198895</c:v>
                </c:pt>
                <c:pt idx="403">
                  <c:v>1.136498231618335</c:v>
                </c:pt>
                <c:pt idx="404">
                  <c:v>0.992840759879336</c:v>
                </c:pt>
                <c:pt idx="405">
                  <c:v>1.01472088575804</c:v>
                </c:pt>
                <c:pt idx="406">
                  <c:v>1.028730537549407</c:v>
                </c:pt>
                <c:pt idx="407">
                  <c:v>1.080149809577015</c:v>
                </c:pt>
                <c:pt idx="408">
                  <c:v>1.064568298701299</c:v>
                </c:pt>
                <c:pt idx="409">
                  <c:v>1.170073716982922</c:v>
                </c:pt>
                <c:pt idx="410">
                  <c:v>1.070967697628459</c:v>
                </c:pt>
                <c:pt idx="411">
                  <c:v>1.05056443559719</c:v>
                </c:pt>
                <c:pt idx="412">
                  <c:v>1.067652766106647</c:v>
                </c:pt>
                <c:pt idx="413">
                  <c:v>1.01708906122449</c:v>
                </c:pt>
                <c:pt idx="414">
                  <c:v>1.001557278228228</c:v>
                </c:pt>
                <c:pt idx="415">
                  <c:v>0.965246944045911</c:v>
                </c:pt>
                <c:pt idx="416">
                  <c:v>1.036423625193799</c:v>
                </c:pt>
                <c:pt idx="417">
                  <c:v>1.020197958178603</c:v>
                </c:pt>
                <c:pt idx="418">
                  <c:v>1.003570393812839</c:v>
                </c:pt>
                <c:pt idx="419">
                  <c:v>0.942044794793926</c:v>
                </c:pt>
                <c:pt idx="420">
                  <c:v>1.020451308089888</c:v>
                </c:pt>
                <c:pt idx="421">
                  <c:v>0.969597524528302</c:v>
                </c:pt>
                <c:pt idx="422">
                  <c:v>1.004724700821918</c:v>
                </c:pt>
                <c:pt idx="423">
                  <c:v>1.0553757125</c:v>
                </c:pt>
                <c:pt idx="424">
                  <c:v>1.021638311501597</c:v>
                </c:pt>
                <c:pt idx="425">
                  <c:v>1.025430649411765</c:v>
                </c:pt>
                <c:pt idx="426">
                  <c:v>0.97574056415216</c:v>
                </c:pt>
                <c:pt idx="427">
                  <c:v>1.01087743024735</c:v>
                </c:pt>
                <c:pt idx="428">
                  <c:v>1.014180983110486</c:v>
                </c:pt>
                <c:pt idx="429">
                  <c:v>0.97121784279476</c:v>
                </c:pt>
                <c:pt idx="430">
                  <c:v>1.01187838772515</c:v>
                </c:pt>
                <c:pt idx="431">
                  <c:v>0.986782939183425</c:v>
                </c:pt>
                <c:pt idx="432">
                  <c:v>1.070131949349845</c:v>
                </c:pt>
                <c:pt idx="433">
                  <c:v>1.045040788639281</c:v>
                </c:pt>
                <c:pt idx="434">
                  <c:v>1.214108077687776</c:v>
                </c:pt>
                <c:pt idx="435">
                  <c:v>1.09890971975968</c:v>
                </c:pt>
                <c:pt idx="436">
                  <c:v>1.396612985337243</c:v>
                </c:pt>
                <c:pt idx="437">
                  <c:v>1.322946744111028</c:v>
                </c:pt>
                <c:pt idx="438">
                  <c:v>1.287135376360682</c:v>
                </c:pt>
                <c:pt idx="439">
                  <c:v>1.285841916545189</c:v>
                </c:pt>
                <c:pt idx="440">
                  <c:v>1.187863281679942</c:v>
                </c:pt>
                <c:pt idx="441">
                  <c:v>1.273662335897436</c:v>
                </c:pt>
                <c:pt idx="442">
                  <c:v>1.135008376388889</c:v>
                </c:pt>
                <c:pt idx="443">
                  <c:v>1.120376282387191</c:v>
                </c:pt>
                <c:pt idx="444">
                  <c:v>1.19400717461929</c:v>
                </c:pt>
                <c:pt idx="445">
                  <c:v>1.22345753079646</c:v>
                </c:pt>
                <c:pt idx="446">
                  <c:v>1.083099389432063</c:v>
                </c:pt>
                <c:pt idx="447">
                  <c:v>1.169890398156682</c:v>
                </c:pt>
                <c:pt idx="448">
                  <c:v>1.207333511511355</c:v>
                </c:pt>
                <c:pt idx="449">
                  <c:v>1.227878089614243</c:v>
                </c:pt>
                <c:pt idx="450">
                  <c:v>1.247020614468727</c:v>
                </c:pt>
                <c:pt idx="451">
                  <c:v>1.212678211004785</c:v>
                </c:pt>
                <c:pt idx="452">
                  <c:v>1.248667505804312</c:v>
                </c:pt>
                <c:pt idx="453">
                  <c:v>1.209781762233652</c:v>
                </c:pt>
                <c:pt idx="454">
                  <c:v>1.172165098469388</c:v>
                </c:pt>
                <c:pt idx="455">
                  <c:v>1.161543533031674</c:v>
                </c:pt>
                <c:pt idx="456">
                  <c:v>1.238824381791483</c:v>
                </c:pt>
                <c:pt idx="457">
                  <c:v>1.321648714613619</c:v>
                </c:pt>
                <c:pt idx="458">
                  <c:v>1.265955795419847</c:v>
                </c:pt>
                <c:pt idx="459">
                  <c:v>1.223039002589808</c:v>
                </c:pt>
                <c:pt idx="460">
                  <c:v>1.184942769741697</c:v>
                </c:pt>
                <c:pt idx="461">
                  <c:v>1.225829666817156</c:v>
                </c:pt>
                <c:pt idx="462">
                  <c:v>1.272114605457227</c:v>
                </c:pt>
                <c:pt idx="463">
                  <c:v>1.310543348389631</c:v>
                </c:pt>
                <c:pt idx="464">
                  <c:v>1.488632097209721</c:v>
                </c:pt>
                <c:pt idx="465">
                  <c:v>1.361800181665265</c:v>
                </c:pt>
                <c:pt idx="466">
                  <c:v>1.19360810725552</c:v>
                </c:pt>
                <c:pt idx="467">
                  <c:v>1.160283629101284</c:v>
                </c:pt>
                <c:pt idx="468">
                  <c:v>1.198988459377317</c:v>
                </c:pt>
                <c:pt idx="469">
                  <c:v>1.180083324219292</c:v>
                </c:pt>
                <c:pt idx="470">
                  <c:v>1.135324353513513</c:v>
                </c:pt>
                <c:pt idx="471">
                  <c:v>0.821170721351351</c:v>
                </c:pt>
                <c:pt idx="472">
                  <c:v>0.846119177439446</c:v>
                </c:pt>
                <c:pt idx="473">
                  <c:v>0.843571498068006</c:v>
                </c:pt>
                <c:pt idx="475">
                  <c:v>1.455070946079614</c:v>
                </c:pt>
                <c:pt idx="476">
                  <c:v>0.731487327175368</c:v>
                </c:pt>
                <c:pt idx="477">
                  <c:v>0.768279592216687</c:v>
                </c:pt>
                <c:pt idx="478">
                  <c:v>0.736912197424522</c:v>
                </c:pt>
                <c:pt idx="479">
                  <c:v>0.814661286828812</c:v>
                </c:pt>
                <c:pt idx="480">
                  <c:v>0.803219384258392</c:v>
                </c:pt>
                <c:pt idx="481">
                  <c:v>0.741969610016815</c:v>
                </c:pt>
                <c:pt idx="482">
                  <c:v>0.756203189591568</c:v>
                </c:pt>
                <c:pt idx="483">
                  <c:v>0.758348630780347</c:v>
                </c:pt>
                <c:pt idx="484">
                  <c:v>0.756553837552742</c:v>
                </c:pt>
                <c:pt idx="485">
                  <c:v>0.763568382572031</c:v>
                </c:pt>
                <c:pt idx="486">
                  <c:v>0.773986367213115</c:v>
                </c:pt>
                <c:pt idx="487">
                  <c:v>0.793760772280967</c:v>
                </c:pt>
                <c:pt idx="488">
                  <c:v>0.772227510572391</c:v>
                </c:pt>
                <c:pt idx="489">
                  <c:v>0.734048507722008</c:v>
                </c:pt>
                <c:pt idx="490">
                  <c:v>0.734915559006211</c:v>
                </c:pt>
                <c:pt idx="491">
                  <c:v>0.832330863009198</c:v>
                </c:pt>
                <c:pt idx="492">
                  <c:v>0.876231727049755</c:v>
                </c:pt>
                <c:pt idx="493">
                  <c:v>0.94842984423676</c:v>
                </c:pt>
                <c:pt idx="494">
                  <c:v>0.948461547651007</c:v>
                </c:pt>
                <c:pt idx="495">
                  <c:v>0.807002546114369</c:v>
                </c:pt>
                <c:pt idx="496">
                  <c:v>0.899286420367534</c:v>
                </c:pt>
                <c:pt idx="497">
                  <c:v>0.928412525671642</c:v>
                </c:pt>
                <c:pt idx="498">
                  <c:v>0.905317325426242</c:v>
                </c:pt>
                <c:pt idx="499">
                  <c:v>0.880222245989305</c:v>
                </c:pt>
                <c:pt idx="500">
                  <c:v>0.894256201456311</c:v>
                </c:pt>
                <c:pt idx="501">
                  <c:v>0.846042236989592</c:v>
                </c:pt>
                <c:pt idx="502">
                  <c:v>0.809544403666427</c:v>
                </c:pt>
                <c:pt idx="503">
                  <c:v>0.827475584491587</c:v>
                </c:pt>
                <c:pt idx="504">
                  <c:v>0.810997606245461</c:v>
                </c:pt>
                <c:pt idx="505">
                  <c:v>0.805408221830065</c:v>
                </c:pt>
                <c:pt idx="506">
                  <c:v>0.798562592842674</c:v>
                </c:pt>
                <c:pt idx="507">
                  <c:v>0.792323580378096</c:v>
                </c:pt>
                <c:pt idx="508">
                  <c:v>0.777815221487603</c:v>
                </c:pt>
                <c:pt idx="509">
                  <c:v>0.749666596195652</c:v>
                </c:pt>
                <c:pt idx="510">
                  <c:v>0.692548946757164</c:v>
                </c:pt>
                <c:pt idx="511">
                  <c:v>0.693462049382716</c:v>
                </c:pt>
                <c:pt idx="512">
                  <c:v>0.689237880019734</c:v>
                </c:pt>
                <c:pt idx="513">
                  <c:v>0.738033319746465</c:v>
                </c:pt>
                <c:pt idx="514">
                  <c:v>0.804804924496029</c:v>
                </c:pt>
                <c:pt idx="515">
                  <c:v>0.803469509942775</c:v>
                </c:pt>
                <c:pt idx="516">
                  <c:v>0.882252376254181</c:v>
                </c:pt>
                <c:pt idx="517">
                  <c:v>0.78129565448992</c:v>
                </c:pt>
                <c:pt idx="518">
                  <c:v>0.8127220134357</c:v>
                </c:pt>
                <c:pt idx="519">
                  <c:v>0.715020964997419</c:v>
                </c:pt>
                <c:pt idx="520">
                  <c:v>0.803097263603604</c:v>
                </c:pt>
                <c:pt idx="521">
                  <c:v>0.786559469426752</c:v>
                </c:pt>
                <c:pt idx="522">
                  <c:v>0.85061995716385</c:v>
                </c:pt>
                <c:pt idx="523">
                  <c:v>0.784343648320413</c:v>
                </c:pt>
                <c:pt idx="524">
                  <c:v>0.836747427166882</c:v>
                </c:pt>
                <c:pt idx="525">
                  <c:v>0.824640097818903</c:v>
                </c:pt>
                <c:pt idx="526">
                  <c:v>0.831790862369792</c:v>
                </c:pt>
                <c:pt idx="527">
                  <c:v>0.809611895439074</c:v>
                </c:pt>
                <c:pt idx="528">
                  <c:v>0.85807300410596</c:v>
                </c:pt>
                <c:pt idx="529">
                  <c:v>0.899731635023989</c:v>
                </c:pt>
                <c:pt idx="530">
                  <c:v>0.896687486232791</c:v>
                </c:pt>
                <c:pt idx="531">
                  <c:v>0.797805422872996</c:v>
                </c:pt>
                <c:pt idx="532">
                  <c:v>0.794551941500962</c:v>
                </c:pt>
                <c:pt idx="533">
                  <c:v>0.864962018475452</c:v>
                </c:pt>
                <c:pt idx="534">
                  <c:v>0.833845553412649</c:v>
                </c:pt>
                <c:pt idx="535">
                  <c:v>0.862154266940452</c:v>
                </c:pt>
                <c:pt idx="536">
                  <c:v>0.846645485206718</c:v>
                </c:pt>
                <c:pt idx="537">
                  <c:v>0.77212492534965</c:v>
                </c:pt>
                <c:pt idx="538">
                  <c:v>0.833481369249542</c:v>
                </c:pt>
                <c:pt idx="539">
                  <c:v>0.810633421364985</c:v>
                </c:pt>
                <c:pt idx="540">
                  <c:v>0.790089158227079</c:v>
                </c:pt>
                <c:pt idx="541">
                  <c:v>0.892059999636804</c:v>
                </c:pt>
                <c:pt idx="542">
                  <c:v>0.90605686457476</c:v>
                </c:pt>
                <c:pt idx="543">
                  <c:v>0.888700977145776</c:v>
                </c:pt>
                <c:pt idx="544">
                  <c:v>0.791200801638418</c:v>
                </c:pt>
                <c:pt idx="545">
                  <c:v>0.838367399292453</c:v>
                </c:pt>
                <c:pt idx="546">
                  <c:v>0.923732506162643</c:v>
                </c:pt>
                <c:pt idx="547">
                  <c:v>0.850083583453237</c:v>
                </c:pt>
              </c:numCache>
            </c:numRef>
          </c:yVal>
          <c:smooth val="1"/>
        </c:ser>
        <c:ser>
          <c:idx val="2"/>
          <c:order val="2"/>
          <c:tx>
            <c:v>$eCPM</c:v>
          </c:tx>
          <c:spPr>
            <a:ln>
              <a:solidFill>
                <a:srgbClr val="0000FF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triangle"/>
            <c:size val="3"/>
            <c:spPr>
              <a:solidFill>
                <a:srgbClr val="0000FF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income'!$A$3:$A$550</c:f>
              <c:numCache>
                <c:formatCode>ddd\ \ \ \ dd/mmm/yy</c:formatCode>
                <c:ptCount val="54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  <c:pt idx="498">
                  <c:v>42397.0</c:v>
                </c:pt>
                <c:pt idx="499">
                  <c:v>42398.0</c:v>
                </c:pt>
                <c:pt idx="500">
                  <c:v>42399.0</c:v>
                </c:pt>
                <c:pt idx="501">
                  <c:v>42400.0</c:v>
                </c:pt>
                <c:pt idx="502">
                  <c:v>42401.0</c:v>
                </c:pt>
                <c:pt idx="503">
                  <c:v>42402.0</c:v>
                </c:pt>
                <c:pt idx="504">
                  <c:v>42403.0</c:v>
                </c:pt>
                <c:pt idx="505">
                  <c:v>42404.0</c:v>
                </c:pt>
                <c:pt idx="506">
                  <c:v>42405.0</c:v>
                </c:pt>
                <c:pt idx="507">
                  <c:v>42406.0</c:v>
                </c:pt>
                <c:pt idx="508">
                  <c:v>42407.0</c:v>
                </c:pt>
                <c:pt idx="509">
                  <c:v>42408.0</c:v>
                </c:pt>
                <c:pt idx="510">
                  <c:v>42409.0</c:v>
                </c:pt>
                <c:pt idx="511">
                  <c:v>42410.0</c:v>
                </c:pt>
                <c:pt idx="512">
                  <c:v>42411.0</c:v>
                </c:pt>
                <c:pt idx="513">
                  <c:v>42412.0</c:v>
                </c:pt>
                <c:pt idx="514">
                  <c:v>42413.0</c:v>
                </c:pt>
                <c:pt idx="515">
                  <c:v>42414.0</c:v>
                </c:pt>
                <c:pt idx="516">
                  <c:v>42415.0</c:v>
                </c:pt>
                <c:pt idx="517">
                  <c:v>42416.0</c:v>
                </c:pt>
                <c:pt idx="518">
                  <c:v>42417.0</c:v>
                </c:pt>
                <c:pt idx="519">
                  <c:v>42418.0</c:v>
                </c:pt>
                <c:pt idx="520">
                  <c:v>42419.0</c:v>
                </c:pt>
                <c:pt idx="521">
                  <c:v>42420.0</c:v>
                </c:pt>
                <c:pt idx="522">
                  <c:v>42421.0</c:v>
                </c:pt>
                <c:pt idx="523">
                  <c:v>42422.0</c:v>
                </c:pt>
                <c:pt idx="524">
                  <c:v>42423.0</c:v>
                </c:pt>
                <c:pt idx="525">
                  <c:v>42424.0</c:v>
                </c:pt>
                <c:pt idx="526">
                  <c:v>42425.0</c:v>
                </c:pt>
                <c:pt idx="527">
                  <c:v>42426.0</c:v>
                </c:pt>
                <c:pt idx="528">
                  <c:v>42427.0</c:v>
                </c:pt>
                <c:pt idx="529">
                  <c:v>42428.0</c:v>
                </c:pt>
                <c:pt idx="530">
                  <c:v>42429.0</c:v>
                </c:pt>
                <c:pt idx="531">
                  <c:v>42430.0</c:v>
                </c:pt>
                <c:pt idx="532">
                  <c:v>42431.0</c:v>
                </c:pt>
                <c:pt idx="533">
                  <c:v>42432.0</c:v>
                </c:pt>
                <c:pt idx="534">
                  <c:v>42433.0</c:v>
                </c:pt>
                <c:pt idx="535">
                  <c:v>42434.0</c:v>
                </c:pt>
                <c:pt idx="536">
                  <c:v>42435.0</c:v>
                </c:pt>
                <c:pt idx="537">
                  <c:v>42436.0</c:v>
                </c:pt>
                <c:pt idx="538">
                  <c:v>42437.0</c:v>
                </c:pt>
                <c:pt idx="539">
                  <c:v>42438.0</c:v>
                </c:pt>
                <c:pt idx="540">
                  <c:v>42439.0</c:v>
                </c:pt>
                <c:pt idx="541">
                  <c:v>42440.0</c:v>
                </c:pt>
                <c:pt idx="542">
                  <c:v>42441.0</c:v>
                </c:pt>
                <c:pt idx="543">
                  <c:v>42442.0</c:v>
                </c:pt>
                <c:pt idx="544">
                  <c:v>42443.0</c:v>
                </c:pt>
                <c:pt idx="545">
                  <c:v>42444.0</c:v>
                </c:pt>
                <c:pt idx="546">
                  <c:v>42445.0</c:v>
                </c:pt>
                <c:pt idx="547">
                  <c:v>42446.0</c:v>
                </c:pt>
              </c:numCache>
            </c:numRef>
          </c:xVal>
          <c:yVal>
            <c:numRef>
              <c:f>'Daily income'!$F$3:$F$550</c:f>
              <c:numCache>
                <c:formatCode>_-[$$-409]* #,##0.00_ ;_-[$$-409]* \-#,##0.00\ ;_-[$$-409]* "-"??_ ;_-@_ </c:formatCode>
                <c:ptCount val="548"/>
                <c:pt idx="35">
                  <c:v>1.678420961788063</c:v>
                </c:pt>
                <c:pt idx="36">
                  <c:v>1.743961000176806</c:v>
                </c:pt>
                <c:pt idx="37">
                  <c:v>1.73978922947593</c:v>
                </c:pt>
                <c:pt idx="38">
                  <c:v>1.875058142282673</c:v>
                </c:pt>
                <c:pt idx="39">
                  <c:v>1.980743434410104</c:v>
                </c:pt>
                <c:pt idx="40">
                  <c:v>1.827151281363787</c:v>
                </c:pt>
                <c:pt idx="41">
                  <c:v>1.874287564938157</c:v>
                </c:pt>
                <c:pt idx="42">
                  <c:v>1.869454762243511</c:v>
                </c:pt>
                <c:pt idx="43">
                  <c:v>2.00774773250142</c:v>
                </c:pt>
                <c:pt idx="44">
                  <c:v>1.955190554144907</c:v>
                </c:pt>
                <c:pt idx="45">
                  <c:v>1.940094191055567</c:v>
                </c:pt>
                <c:pt idx="46">
                  <c:v>1.911116494080286</c:v>
                </c:pt>
                <c:pt idx="47">
                  <c:v>1.744393141918969</c:v>
                </c:pt>
                <c:pt idx="48">
                  <c:v>1.647201052668976</c:v>
                </c:pt>
                <c:pt idx="49">
                  <c:v>1.766940143409558</c:v>
                </c:pt>
                <c:pt idx="50">
                  <c:v>1.867643569418905</c:v>
                </c:pt>
                <c:pt idx="51">
                  <c:v>1.844092585954894</c:v>
                </c:pt>
                <c:pt idx="52">
                  <c:v>1.950160191397496</c:v>
                </c:pt>
                <c:pt idx="53">
                  <c:v>1.960776265466316</c:v>
                </c:pt>
                <c:pt idx="54">
                  <c:v>1.870298067630217</c:v>
                </c:pt>
                <c:pt idx="55">
                  <c:v>1.823038349827219</c:v>
                </c:pt>
                <c:pt idx="56">
                  <c:v>1.871020096927797</c:v>
                </c:pt>
                <c:pt idx="57">
                  <c:v>1.881246341077881</c:v>
                </c:pt>
                <c:pt idx="58">
                  <c:v>1.844053710032022</c:v>
                </c:pt>
                <c:pt idx="59">
                  <c:v>2.008658457787827</c:v>
                </c:pt>
                <c:pt idx="60">
                  <c:v>2.013867346948962</c:v>
                </c:pt>
                <c:pt idx="61">
                  <c:v>1.83021292904587</c:v>
                </c:pt>
                <c:pt idx="62">
                  <c:v>1.788616305475851</c:v>
                </c:pt>
                <c:pt idx="63">
                  <c:v>1.954060438258909</c:v>
                </c:pt>
                <c:pt idx="64">
                  <c:v>1.932011712291114</c:v>
                </c:pt>
                <c:pt idx="65">
                  <c:v>2.071036505000512</c:v>
                </c:pt>
                <c:pt idx="66">
                  <c:v>2.110882112064672</c:v>
                </c:pt>
                <c:pt idx="67">
                  <c:v>2.268468170410594</c:v>
                </c:pt>
                <c:pt idx="68">
                  <c:v>2.03950222944969</c:v>
                </c:pt>
                <c:pt idx="69">
                  <c:v>2.018640685039134</c:v>
                </c:pt>
                <c:pt idx="70">
                  <c:v>2.058070682556318</c:v>
                </c:pt>
                <c:pt idx="71">
                  <c:v>2.174450676831038</c:v>
                </c:pt>
                <c:pt idx="72">
                  <c:v>2.206302359532663</c:v>
                </c:pt>
                <c:pt idx="73">
                  <c:v>2.365388983888206</c:v>
                </c:pt>
                <c:pt idx="74">
                  <c:v>2.455878318171</c:v>
                </c:pt>
                <c:pt idx="75">
                  <c:v>2.061638599210801</c:v>
                </c:pt>
                <c:pt idx="76">
                  <c:v>1.928886888559554</c:v>
                </c:pt>
                <c:pt idx="77">
                  <c:v>2.023307604858677</c:v>
                </c:pt>
                <c:pt idx="78">
                  <c:v>1.99666931181189</c:v>
                </c:pt>
                <c:pt idx="79">
                  <c:v>2.06660380070677</c:v>
                </c:pt>
                <c:pt idx="80">
                  <c:v>2.184576526808851</c:v>
                </c:pt>
                <c:pt idx="81">
                  <c:v>2.106335591357021</c:v>
                </c:pt>
                <c:pt idx="82">
                  <c:v>2.00443230329988</c:v>
                </c:pt>
                <c:pt idx="83">
                  <c:v>1.868366318121967</c:v>
                </c:pt>
                <c:pt idx="84">
                  <c:v>2.084514317583463</c:v>
                </c:pt>
                <c:pt idx="85">
                  <c:v>2.276020233608281</c:v>
                </c:pt>
                <c:pt idx="86">
                  <c:v>2.277793854135854</c:v>
                </c:pt>
                <c:pt idx="87">
                  <c:v>2.473822722006843</c:v>
                </c:pt>
                <c:pt idx="88">
                  <c:v>2.725263643452136</c:v>
                </c:pt>
                <c:pt idx="89">
                  <c:v>2.361841651828582</c:v>
                </c:pt>
                <c:pt idx="90">
                  <c:v>1.970199750336847</c:v>
                </c:pt>
                <c:pt idx="91">
                  <c:v>2.38335259824703</c:v>
                </c:pt>
                <c:pt idx="92">
                  <c:v>2.192535166419908</c:v>
                </c:pt>
                <c:pt idx="93">
                  <c:v>2.32175425545879</c:v>
                </c:pt>
                <c:pt idx="94">
                  <c:v>2.498731337760661</c:v>
                </c:pt>
                <c:pt idx="95">
                  <c:v>2.135037212726732</c:v>
                </c:pt>
                <c:pt idx="96">
                  <c:v>2.297259701762986</c:v>
                </c:pt>
                <c:pt idx="97">
                  <c:v>2.283005500053102</c:v>
                </c:pt>
                <c:pt idx="98">
                  <c:v>2.378465832234133</c:v>
                </c:pt>
                <c:pt idx="99">
                  <c:v>2.559585365035872</c:v>
                </c:pt>
                <c:pt idx="100">
                  <c:v>2.541146372672538</c:v>
                </c:pt>
                <c:pt idx="101">
                  <c:v>2.345215446330649</c:v>
                </c:pt>
                <c:pt idx="102">
                  <c:v>2.25075196414036</c:v>
                </c:pt>
                <c:pt idx="103">
                  <c:v>1.964539818377611</c:v>
                </c:pt>
                <c:pt idx="104">
                  <c:v>1.86413238942264</c:v>
                </c:pt>
                <c:pt idx="105">
                  <c:v>1.804473227758159</c:v>
                </c:pt>
                <c:pt idx="106">
                  <c:v>1.793277816282808</c:v>
                </c:pt>
                <c:pt idx="107">
                  <c:v>1.467684621379915</c:v>
                </c:pt>
                <c:pt idx="108">
                  <c:v>1.431332762894897</c:v>
                </c:pt>
                <c:pt idx="109">
                  <c:v>1.416751024300058</c:v>
                </c:pt>
                <c:pt idx="110">
                  <c:v>1.494853891281488</c:v>
                </c:pt>
                <c:pt idx="111">
                  <c:v>1.49537215058209</c:v>
                </c:pt>
                <c:pt idx="112">
                  <c:v>1.396325960073866</c:v>
                </c:pt>
                <c:pt idx="113">
                  <c:v>1.389040775242205</c:v>
                </c:pt>
                <c:pt idx="114">
                  <c:v>1.423064157695548</c:v>
                </c:pt>
                <c:pt idx="115">
                  <c:v>1.528008169786125</c:v>
                </c:pt>
                <c:pt idx="116">
                  <c:v>1.548764451914088</c:v>
                </c:pt>
                <c:pt idx="117">
                  <c:v>1.481824475723187</c:v>
                </c:pt>
                <c:pt idx="118">
                  <c:v>1.327243442944971</c:v>
                </c:pt>
                <c:pt idx="119">
                  <c:v>1.404549048074145</c:v>
                </c:pt>
                <c:pt idx="120">
                  <c:v>1.466604639622745</c:v>
                </c:pt>
                <c:pt idx="121">
                  <c:v>1.535949767400151</c:v>
                </c:pt>
                <c:pt idx="122">
                  <c:v>1.617171022757505</c:v>
                </c:pt>
                <c:pt idx="123">
                  <c:v>1.582169002694017</c:v>
                </c:pt>
                <c:pt idx="124">
                  <c:v>1.493445518589214</c:v>
                </c:pt>
                <c:pt idx="125">
                  <c:v>1.437068266025355</c:v>
                </c:pt>
                <c:pt idx="126">
                  <c:v>1.457104548440226</c:v>
                </c:pt>
                <c:pt idx="127">
                  <c:v>1.459980706833813</c:v>
                </c:pt>
                <c:pt idx="128">
                  <c:v>1.693368099178318</c:v>
                </c:pt>
                <c:pt idx="129">
                  <c:v>1.584156403513577</c:v>
                </c:pt>
                <c:pt idx="130">
                  <c:v>1.600986902966907</c:v>
                </c:pt>
                <c:pt idx="131">
                  <c:v>1.495308771496907</c:v>
                </c:pt>
                <c:pt idx="132">
                  <c:v>1.583723185061348</c:v>
                </c:pt>
                <c:pt idx="133">
                  <c:v>1.537629403289671</c:v>
                </c:pt>
                <c:pt idx="134">
                  <c:v>1.550002943744234</c:v>
                </c:pt>
                <c:pt idx="135">
                  <c:v>1.575285104102412</c:v>
                </c:pt>
                <c:pt idx="136">
                  <c:v>1.683509855177505</c:v>
                </c:pt>
                <c:pt idx="137">
                  <c:v>1.597212325083754</c:v>
                </c:pt>
                <c:pt idx="138">
                  <c:v>1.465346629666115</c:v>
                </c:pt>
                <c:pt idx="139">
                  <c:v>1.379568976771442</c:v>
                </c:pt>
                <c:pt idx="140">
                  <c:v>1.453547140367879</c:v>
                </c:pt>
                <c:pt idx="141">
                  <c:v>1.521505270446398</c:v>
                </c:pt>
                <c:pt idx="142">
                  <c:v>1.489864551254189</c:v>
                </c:pt>
                <c:pt idx="143">
                  <c:v>1.780336946324108</c:v>
                </c:pt>
                <c:pt idx="144">
                  <c:v>1.751193336624015</c:v>
                </c:pt>
                <c:pt idx="145">
                  <c:v>1.562148303882488</c:v>
                </c:pt>
                <c:pt idx="146">
                  <c:v>1.537929162624816</c:v>
                </c:pt>
                <c:pt idx="147">
                  <c:v>1.611829293832757</c:v>
                </c:pt>
                <c:pt idx="148">
                  <c:v>1.641858039692662</c:v>
                </c:pt>
                <c:pt idx="149">
                  <c:v>1.710597457560215</c:v>
                </c:pt>
                <c:pt idx="150">
                  <c:v>1.940301675797038</c:v>
                </c:pt>
                <c:pt idx="151">
                  <c:v>1.891416363163121</c:v>
                </c:pt>
                <c:pt idx="152">
                  <c:v>1.613371436475525</c:v>
                </c:pt>
                <c:pt idx="153">
                  <c:v>1.679009247484185</c:v>
                </c:pt>
                <c:pt idx="154">
                  <c:v>1.6789401052842</c:v>
                </c:pt>
                <c:pt idx="155">
                  <c:v>1.777850440207631</c:v>
                </c:pt>
                <c:pt idx="156">
                  <c:v>1.763052857676088</c:v>
                </c:pt>
                <c:pt idx="157">
                  <c:v>1.968147511221531</c:v>
                </c:pt>
                <c:pt idx="158">
                  <c:v>2.06491809417611</c:v>
                </c:pt>
                <c:pt idx="159">
                  <c:v>1.839802755767695</c:v>
                </c:pt>
                <c:pt idx="160">
                  <c:v>1.776813150954541</c:v>
                </c:pt>
                <c:pt idx="161">
                  <c:v>1.80329544934421</c:v>
                </c:pt>
                <c:pt idx="162">
                  <c:v>1.912477758069955</c:v>
                </c:pt>
                <c:pt idx="163">
                  <c:v>1.862615612306787</c:v>
                </c:pt>
                <c:pt idx="164">
                  <c:v>2.076979396204241</c:v>
                </c:pt>
                <c:pt idx="165">
                  <c:v>2.024611339376881</c:v>
                </c:pt>
                <c:pt idx="166">
                  <c:v>1.722650150179561</c:v>
                </c:pt>
                <c:pt idx="167">
                  <c:v>1.716814513012734</c:v>
                </c:pt>
                <c:pt idx="168">
                  <c:v>1.589785778456603</c:v>
                </c:pt>
                <c:pt idx="169">
                  <c:v>1.763427032215942</c:v>
                </c:pt>
                <c:pt idx="170">
                  <c:v>2.071419543802085</c:v>
                </c:pt>
                <c:pt idx="171">
                  <c:v>1.937687309038476</c:v>
                </c:pt>
                <c:pt idx="172">
                  <c:v>1.880201077557893</c:v>
                </c:pt>
                <c:pt idx="173">
                  <c:v>1.714880871414265</c:v>
                </c:pt>
                <c:pt idx="174">
                  <c:v>1.785937071902651</c:v>
                </c:pt>
                <c:pt idx="175">
                  <c:v>1.784023204965386</c:v>
                </c:pt>
                <c:pt idx="176">
                  <c:v>1.752261746798196</c:v>
                </c:pt>
                <c:pt idx="177">
                  <c:v>1.846054236118461</c:v>
                </c:pt>
                <c:pt idx="178">
                  <c:v>2.034540744016755</c:v>
                </c:pt>
                <c:pt idx="179">
                  <c:v>2.033618754606416</c:v>
                </c:pt>
                <c:pt idx="180">
                  <c:v>1.781085081571806</c:v>
                </c:pt>
                <c:pt idx="181">
                  <c:v>1.833588319352121</c:v>
                </c:pt>
                <c:pt idx="182">
                  <c:v>1.958319473183826</c:v>
                </c:pt>
                <c:pt idx="183">
                  <c:v>1.910962279057756</c:v>
                </c:pt>
                <c:pt idx="184">
                  <c:v>1.94929442223383</c:v>
                </c:pt>
                <c:pt idx="185">
                  <c:v>2.175102471422377</c:v>
                </c:pt>
                <c:pt idx="186">
                  <c:v>2.257895988751149</c:v>
                </c:pt>
                <c:pt idx="187">
                  <c:v>1.984948787172246</c:v>
                </c:pt>
                <c:pt idx="188">
                  <c:v>1.936405509281448</c:v>
                </c:pt>
                <c:pt idx="189">
                  <c:v>1.987188114568298</c:v>
                </c:pt>
                <c:pt idx="190">
                  <c:v>1.974029954702272</c:v>
                </c:pt>
                <c:pt idx="191">
                  <c:v>2.136481876370185</c:v>
                </c:pt>
                <c:pt idx="192">
                  <c:v>2.192558931775818</c:v>
                </c:pt>
                <c:pt idx="193">
                  <c:v>2.17777216615135</c:v>
                </c:pt>
                <c:pt idx="194">
                  <c:v>1.924052791175064</c:v>
                </c:pt>
                <c:pt idx="195">
                  <c:v>1.815745900179077</c:v>
                </c:pt>
                <c:pt idx="196">
                  <c:v>1.554932852014752</c:v>
                </c:pt>
                <c:pt idx="197">
                  <c:v>1.735218515625725</c:v>
                </c:pt>
                <c:pt idx="198">
                  <c:v>2.081641717298253</c:v>
                </c:pt>
                <c:pt idx="199">
                  <c:v>1.942912031659511</c:v>
                </c:pt>
                <c:pt idx="200">
                  <c:v>2.016142795644971</c:v>
                </c:pt>
                <c:pt idx="201">
                  <c:v>1.898694706132923</c:v>
                </c:pt>
                <c:pt idx="202">
                  <c:v>1.601888919560554</c:v>
                </c:pt>
                <c:pt idx="203">
                  <c:v>1.720023581825257</c:v>
                </c:pt>
                <c:pt idx="204">
                  <c:v>1.700264574157493</c:v>
                </c:pt>
                <c:pt idx="205">
                  <c:v>1.735225375041891</c:v>
                </c:pt>
                <c:pt idx="206">
                  <c:v>1.96797047572715</c:v>
                </c:pt>
                <c:pt idx="207">
                  <c:v>1.822868129177358</c:v>
                </c:pt>
                <c:pt idx="208">
                  <c:v>1.672393399002038</c:v>
                </c:pt>
                <c:pt idx="209">
                  <c:v>1.704898840667735</c:v>
                </c:pt>
                <c:pt idx="210">
                  <c:v>1.71487379743041</c:v>
                </c:pt>
                <c:pt idx="211">
                  <c:v>1.633723083770424</c:v>
                </c:pt>
                <c:pt idx="212">
                  <c:v>1.702790349896965</c:v>
                </c:pt>
                <c:pt idx="213">
                  <c:v>1.847329960893819</c:v>
                </c:pt>
                <c:pt idx="214">
                  <c:v>2.321495348092574</c:v>
                </c:pt>
                <c:pt idx="215">
                  <c:v>2.014496292514915</c:v>
                </c:pt>
                <c:pt idx="216">
                  <c:v>1.747012257970096</c:v>
                </c:pt>
                <c:pt idx="217">
                  <c:v>1.876207098443062</c:v>
                </c:pt>
                <c:pt idx="218">
                  <c:v>1.826462602837989</c:v>
                </c:pt>
                <c:pt idx="219">
                  <c:v>1.834703506763736</c:v>
                </c:pt>
                <c:pt idx="220">
                  <c:v>1.978247504484401</c:v>
                </c:pt>
                <c:pt idx="221">
                  <c:v>1.977877681657161</c:v>
                </c:pt>
                <c:pt idx="222">
                  <c:v>1.858761720252007</c:v>
                </c:pt>
                <c:pt idx="223">
                  <c:v>1.797993531920355</c:v>
                </c:pt>
                <c:pt idx="224">
                  <c:v>1.850914093151603</c:v>
                </c:pt>
                <c:pt idx="225">
                  <c:v>1.87637489069103</c:v>
                </c:pt>
                <c:pt idx="226">
                  <c:v>1.842965625486186</c:v>
                </c:pt>
                <c:pt idx="227">
                  <c:v>1.836708390092614</c:v>
                </c:pt>
                <c:pt idx="228">
                  <c:v>1.759709106482511</c:v>
                </c:pt>
                <c:pt idx="229">
                  <c:v>1.752494557381428</c:v>
                </c:pt>
                <c:pt idx="230">
                  <c:v>1.741675000669715</c:v>
                </c:pt>
                <c:pt idx="231">
                  <c:v>1.709444051022588</c:v>
                </c:pt>
                <c:pt idx="232">
                  <c:v>1.685939291375966</c:v>
                </c:pt>
                <c:pt idx="233">
                  <c:v>1.668499442922727</c:v>
                </c:pt>
                <c:pt idx="234">
                  <c:v>1.768306094877871</c:v>
                </c:pt>
                <c:pt idx="235">
                  <c:v>1.76076154618071</c:v>
                </c:pt>
                <c:pt idx="236">
                  <c:v>1.604105961750279</c:v>
                </c:pt>
                <c:pt idx="237">
                  <c:v>1.569268510645451</c:v>
                </c:pt>
                <c:pt idx="238">
                  <c:v>1.644165559724474</c:v>
                </c:pt>
                <c:pt idx="239">
                  <c:v>1.710202305855905</c:v>
                </c:pt>
                <c:pt idx="240">
                  <c:v>1.620282569677907</c:v>
                </c:pt>
                <c:pt idx="241">
                  <c:v>1.74101005661426</c:v>
                </c:pt>
                <c:pt idx="242">
                  <c:v>1.644441229217076</c:v>
                </c:pt>
                <c:pt idx="243">
                  <c:v>1.75017508387972</c:v>
                </c:pt>
                <c:pt idx="244">
                  <c:v>1.727283387464298</c:v>
                </c:pt>
                <c:pt idx="245">
                  <c:v>1.79372501565919</c:v>
                </c:pt>
                <c:pt idx="246">
                  <c:v>1.703198373627126</c:v>
                </c:pt>
                <c:pt idx="247">
                  <c:v>1.775506922185821</c:v>
                </c:pt>
                <c:pt idx="248">
                  <c:v>1.768541071094213</c:v>
                </c:pt>
                <c:pt idx="249">
                  <c:v>1.77814634040439</c:v>
                </c:pt>
                <c:pt idx="250">
                  <c:v>1.715269060081393</c:v>
                </c:pt>
                <c:pt idx="251">
                  <c:v>1.721804819410279</c:v>
                </c:pt>
                <c:pt idx="252">
                  <c:v>1.752733026749672</c:v>
                </c:pt>
                <c:pt idx="253">
                  <c:v>1.73537760543874</c:v>
                </c:pt>
                <c:pt idx="254">
                  <c:v>1.730629284294341</c:v>
                </c:pt>
                <c:pt idx="255">
                  <c:v>1.868475324509325</c:v>
                </c:pt>
                <c:pt idx="256">
                  <c:v>1.8920212449602</c:v>
                </c:pt>
                <c:pt idx="257">
                  <c:v>1.704077877213711</c:v>
                </c:pt>
                <c:pt idx="258">
                  <c:v>1.59358950726294</c:v>
                </c:pt>
                <c:pt idx="259">
                  <c:v>1.630712954192513</c:v>
                </c:pt>
                <c:pt idx="260">
                  <c:v>1.729664257378069</c:v>
                </c:pt>
                <c:pt idx="261">
                  <c:v>1.729232170984181</c:v>
                </c:pt>
                <c:pt idx="262">
                  <c:v>1.919434196579278</c:v>
                </c:pt>
                <c:pt idx="263">
                  <c:v>1.846040243849508</c:v>
                </c:pt>
                <c:pt idx="264">
                  <c:v>1.832344608403276</c:v>
                </c:pt>
                <c:pt idx="265">
                  <c:v>1.723445201391044</c:v>
                </c:pt>
                <c:pt idx="266">
                  <c:v>1.768446376665402</c:v>
                </c:pt>
                <c:pt idx="267">
                  <c:v>1.869126729746791</c:v>
                </c:pt>
                <c:pt idx="268">
                  <c:v>1.862578125786152</c:v>
                </c:pt>
                <c:pt idx="269">
                  <c:v>1.849543785966976</c:v>
                </c:pt>
                <c:pt idx="270">
                  <c:v>1.98925423771521</c:v>
                </c:pt>
                <c:pt idx="271">
                  <c:v>1.828862776938812</c:v>
                </c:pt>
                <c:pt idx="272">
                  <c:v>1.787141596051094</c:v>
                </c:pt>
                <c:pt idx="273">
                  <c:v>1.83494508046659</c:v>
                </c:pt>
                <c:pt idx="274">
                  <c:v>1.821686775733418</c:v>
                </c:pt>
                <c:pt idx="275">
                  <c:v>1.821071184385061</c:v>
                </c:pt>
                <c:pt idx="276">
                  <c:v>1.998199694935278</c:v>
                </c:pt>
                <c:pt idx="277">
                  <c:v>2.081220275033928</c:v>
                </c:pt>
                <c:pt idx="278">
                  <c:v>1.71076517961765</c:v>
                </c:pt>
                <c:pt idx="279">
                  <c:v>1.768939049194458</c:v>
                </c:pt>
                <c:pt idx="280">
                  <c:v>1.840635612650244</c:v>
                </c:pt>
                <c:pt idx="281">
                  <c:v>1.791244831474306</c:v>
                </c:pt>
                <c:pt idx="282">
                  <c:v>1.803822329550623</c:v>
                </c:pt>
                <c:pt idx="283">
                  <c:v>2.034584288992617</c:v>
                </c:pt>
                <c:pt idx="284">
                  <c:v>2.113860726652648</c:v>
                </c:pt>
                <c:pt idx="285">
                  <c:v>1.871601242535874</c:v>
                </c:pt>
                <c:pt idx="286">
                  <c:v>1.813987494953903</c:v>
                </c:pt>
                <c:pt idx="287">
                  <c:v>1.547808678123145</c:v>
                </c:pt>
                <c:pt idx="288">
                  <c:v>1.550099616123138</c:v>
                </c:pt>
                <c:pt idx="289">
                  <c:v>1.566830799916025</c:v>
                </c:pt>
                <c:pt idx="290">
                  <c:v>1.637186827398856</c:v>
                </c:pt>
                <c:pt idx="291">
                  <c:v>1.660901668635343</c:v>
                </c:pt>
                <c:pt idx="292">
                  <c:v>1.496159491737358</c:v>
                </c:pt>
                <c:pt idx="293">
                  <c:v>1.369168217368291</c:v>
                </c:pt>
                <c:pt idx="294">
                  <c:v>1.471920566685311</c:v>
                </c:pt>
                <c:pt idx="295">
                  <c:v>1.501549750833692</c:v>
                </c:pt>
                <c:pt idx="296">
                  <c:v>1.659825645647725</c:v>
                </c:pt>
                <c:pt idx="297">
                  <c:v>1.725661495227861</c:v>
                </c:pt>
                <c:pt idx="298">
                  <c:v>1.764996882797288</c:v>
                </c:pt>
                <c:pt idx="299">
                  <c:v>1.627277733662625</c:v>
                </c:pt>
                <c:pt idx="300">
                  <c:v>1.593249609241147</c:v>
                </c:pt>
                <c:pt idx="301">
                  <c:v>1.64728272729602</c:v>
                </c:pt>
                <c:pt idx="302">
                  <c:v>1.603708987403622</c:v>
                </c:pt>
                <c:pt idx="303">
                  <c:v>1.699245390201405</c:v>
                </c:pt>
                <c:pt idx="304">
                  <c:v>1.877935293019462</c:v>
                </c:pt>
                <c:pt idx="305">
                  <c:v>1.86158397656505</c:v>
                </c:pt>
                <c:pt idx="306">
                  <c:v>1.822018202346</c:v>
                </c:pt>
                <c:pt idx="307">
                  <c:v>1.704497125355781</c:v>
                </c:pt>
                <c:pt idx="308">
                  <c:v>1.718436129688727</c:v>
                </c:pt>
                <c:pt idx="309">
                  <c:v>1.744733406525098</c:v>
                </c:pt>
                <c:pt idx="310">
                  <c:v>1.724165578554582</c:v>
                </c:pt>
                <c:pt idx="311">
                  <c:v>1.797238588545423</c:v>
                </c:pt>
                <c:pt idx="312">
                  <c:v>1.841512947631485</c:v>
                </c:pt>
                <c:pt idx="313">
                  <c:v>1.65923637662739</c:v>
                </c:pt>
                <c:pt idx="314">
                  <c:v>1.577860710611602</c:v>
                </c:pt>
                <c:pt idx="315">
                  <c:v>1.647237580293182</c:v>
                </c:pt>
                <c:pt idx="316">
                  <c:v>1.714817219948246</c:v>
                </c:pt>
                <c:pt idx="317">
                  <c:v>1.839572750460854</c:v>
                </c:pt>
                <c:pt idx="318">
                  <c:v>1.705561087147291</c:v>
                </c:pt>
                <c:pt idx="319">
                  <c:v>1.655387526752935</c:v>
                </c:pt>
                <c:pt idx="320">
                  <c:v>1.543142397595181</c:v>
                </c:pt>
                <c:pt idx="321">
                  <c:v>1.501443238509438</c:v>
                </c:pt>
                <c:pt idx="322">
                  <c:v>1.502431033484659</c:v>
                </c:pt>
                <c:pt idx="323">
                  <c:v>1.525085675220091</c:v>
                </c:pt>
                <c:pt idx="324">
                  <c:v>1.641097848750323</c:v>
                </c:pt>
                <c:pt idx="325">
                  <c:v>1.683541210421193</c:v>
                </c:pt>
                <c:pt idx="326">
                  <c:v>1.704608984226513</c:v>
                </c:pt>
                <c:pt idx="327">
                  <c:v>1.596668592340854</c:v>
                </c:pt>
                <c:pt idx="328">
                  <c:v>1.585165309440433</c:v>
                </c:pt>
                <c:pt idx="329">
                  <c:v>1.661540138015922</c:v>
                </c:pt>
                <c:pt idx="330">
                  <c:v>1.635205005849946</c:v>
                </c:pt>
                <c:pt idx="331">
                  <c:v>1.617144142145001</c:v>
                </c:pt>
                <c:pt idx="332">
                  <c:v>1.677240580982907</c:v>
                </c:pt>
                <c:pt idx="333">
                  <c:v>1.773816786935522</c:v>
                </c:pt>
                <c:pt idx="334">
                  <c:v>1.692801167583044</c:v>
                </c:pt>
                <c:pt idx="335">
                  <c:v>1.639396262164593</c:v>
                </c:pt>
                <c:pt idx="336">
                  <c:v>1.644206456932655</c:v>
                </c:pt>
                <c:pt idx="337">
                  <c:v>1.640283907100772</c:v>
                </c:pt>
                <c:pt idx="338">
                  <c:v>1.622141543616183</c:v>
                </c:pt>
                <c:pt idx="339">
                  <c:v>1.746322355293504</c:v>
                </c:pt>
                <c:pt idx="340">
                  <c:v>1.848654465434762</c:v>
                </c:pt>
                <c:pt idx="341">
                  <c:v>1.905929293364661</c:v>
                </c:pt>
                <c:pt idx="342">
                  <c:v>1.715471952318293</c:v>
                </c:pt>
                <c:pt idx="343">
                  <c:v>1.642336007299664</c:v>
                </c:pt>
                <c:pt idx="344">
                  <c:v>1.633196374713805</c:v>
                </c:pt>
                <c:pt idx="345">
                  <c:v>1.642586395172387</c:v>
                </c:pt>
                <c:pt idx="346">
                  <c:v>1.799511969733578</c:v>
                </c:pt>
                <c:pt idx="347">
                  <c:v>1.87733342322781</c:v>
                </c:pt>
                <c:pt idx="348">
                  <c:v>1.616319930703482</c:v>
                </c:pt>
                <c:pt idx="349">
                  <c:v>1.529944880405503</c:v>
                </c:pt>
                <c:pt idx="350">
                  <c:v>1.573937352660148</c:v>
                </c:pt>
                <c:pt idx="351">
                  <c:v>1.649633482898852</c:v>
                </c:pt>
                <c:pt idx="352">
                  <c:v>1.632689887764471</c:v>
                </c:pt>
                <c:pt idx="353">
                  <c:v>1.675549973407276</c:v>
                </c:pt>
                <c:pt idx="354">
                  <c:v>1.730483333978974</c:v>
                </c:pt>
                <c:pt idx="355">
                  <c:v>1.584515774629834</c:v>
                </c:pt>
                <c:pt idx="356">
                  <c:v>1.645284407472658</c:v>
                </c:pt>
                <c:pt idx="357">
                  <c:v>1.587119557364379</c:v>
                </c:pt>
                <c:pt idx="358">
                  <c:v>1.616561726278836</c:v>
                </c:pt>
                <c:pt idx="359">
                  <c:v>1.580479182390877</c:v>
                </c:pt>
                <c:pt idx="360">
                  <c:v>1.742120568157792</c:v>
                </c:pt>
                <c:pt idx="361">
                  <c:v>1.847717624876368</c:v>
                </c:pt>
                <c:pt idx="362">
                  <c:v>1.704004368566617</c:v>
                </c:pt>
                <c:pt idx="363">
                  <c:v>1.716942611155641</c:v>
                </c:pt>
                <c:pt idx="364">
                  <c:v>1.664498536412881</c:v>
                </c:pt>
                <c:pt idx="365">
                  <c:v>1.758160737066644</c:v>
                </c:pt>
                <c:pt idx="366">
                  <c:v>1.791703386344176</c:v>
                </c:pt>
                <c:pt idx="367">
                  <c:v>1.989621618768282</c:v>
                </c:pt>
                <c:pt idx="368">
                  <c:v>1.973451729647572</c:v>
                </c:pt>
                <c:pt idx="369">
                  <c:v>2.021542798783833</c:v>
                </c:pt>
                <c:pt idx="370">
                  <c:v>1.833635041303898</c:v>
                </c:pt>
                <c:pt idx="371">
                  <c:v>1.877326035978345</c:v>
                </c:pt>
                <c:pt idx="372">
                  <c:v>2.060999133851363</c:v>
                </c:pt>
                <c:pt idx="373">
                  <c:v>1.883940050890495</c:v>
                </c:pt>
                <c:pt idx="374">
                  <c:v>2.028144757179844</c:v>
                </c:pt>
                <c:pt idx="375">
                  <c:v>1.983090607272251</c:v>
                </c:pt>
                <c:pt idx="376">
                  <c:v>1.857911196831025</c:v>
                </c:pt>
                <c:pt idx="377">
                  <c:v>1.97339189628394</c:v>
                </c:pt>
                <c:pt idx="378">
                  <c:v>1.898184583370049</c:v>
                </c:pt>
                <c:pt idx="379">
                  <c:v>1.721218858869197</c:v>
                </c:pt>
                <c:pt idx="380">
                  <c:v>1.64825191559427</c:v>
                </c:pt>
                <c:pt idx="381">
                  <c:v>1.740533967499826</c:v>
                </c:pt>
                <c:pt idx="382">
                  <c:v>1.723199691262495</c:v>
                </c:pt>
                <c:pt idx="383">
                  <c:v>1.589290352874811</c:v>
                </c:pt>
                <c:pt idx="384">
                  <c:v>1.577943608495362</c:v>
                </c:pt>
                <c:pt idx="385">
                  <c:v>1.573473635661142</c:v>
                </c:pt>
                <c:pt idx="386">
                  <c:v>1.567011649700674</c:v>
                </c:pt>
                <c:pt idx="387">
                  <c:v>1.670378225826844</c:v>
                </c:pt>
                <c:pt idx="388">
                  <c:v>1.79868059678874</c:v>
                </c:pt>
                <c:pt idx="389">
                  <c:v>1.83303739555478</c:v>
                </c:pt>
                <c:pt idx="390">
                  <c:v>1.706085458301427</c:v>
                </c:pt>
                <c:pt idx="391">
                  <c:v>1.634610279951846</c:v>
                </c:pt>
                <c:pt idx="392">
                  <c:v>1.638862697209779</c:v>
                </c:pt>
                <c:pt idx="393">
                  <c:v>1.691870664593183</c:v>
                </c:pt>
                <c:pt idx="394">
                  <c:v>1.612750373511524</c:v>
                </c:pt>
                <c:pt idx="395">
                  <c:v>1.722200026083971</c:v>
                </c:pt>
                <c:pt idx="396">
                  <c:v>1.764917800334974</c:v>
                </c:pt>
                <c:pt idx="397">
                  <c:v>1.672654027619316</c:v>
                </c:pt>
                <c:pt idx="398">
                  <c:v>1.69531048229347</c:v>
                </c:pt>
                <c:pt idx="399">
                  <c:v>1.698509999307832</c:v>
                </c:pt>
                <c:pt idx="400">
                  <c:v>1.73073434380619</c:v>
                </c:pt>
                <c:pt idx="401">
                  <c:v>1.702320258936318</c:v>
                </c:pt>
                <c:pt idx="402">
                  <c:v>1.77550788457943</c:v>
                </c:pt>
                <c:pt idx="403">
                  <c:v>1.722189447024203</c:v>
                </c:pt>
                <c:pt idx="404">
                  <c:v>1.556690988122636</c:v>
                </c:pt>
                <c:pt idx="405">
                  <c:v>1.589432688486086</c:v>
                </c:pt>
                <c:pt idx="406">
                  <c:v>1.640135602702927</c:v>
                </c:pt>
                <c:pt idx="407">
                  <c:v>1.671494360161882</c:v>
                </c:pt>
                <c:pt idx="408">
                  <c:v>1.67740188782257</c:v>
                </c:pt>
                <c:pt idx="409">
                  <c:v>1.740285866407095</c:v>
                </c:pt>
                <c:pt idx="410">
                  <c:v>1.67836089718371</c:v>
                </c:pt>
                <c:pt idx="411">
                  <c:v>1.60063453610371</c:v>
                </c:pt>
                <c:pt idx="412">
                  <c:v>1.628188987310626</c:v>
                </c:pt>
                <c:pt idx="413">
                  <c:v>1.562377854860841</c:v>
                </c:pt>
                <c:pt idx="414">
                  <c:v>1.576206710286195</c:v>
                </c:pt>
                <c:pt idx="415">
                  <c:v>1.628369138572057</c:v>
                </c:pt>
                <c:pt idx="416">
                  <c:v>1.822997256443248</c:v>
                </c:pt>
                <c:pt idx="417">
                  <c:v>1.739721803492852</c:v>
                </c:pt>
                <c:pt idx="418">
                  <c:v>1.694733465487937</c:v>
                </c:pt>
                <c:pt idx="419">
                  <c:v>1.578196935467715</c:v>
                </c:pt>
                <c:pt idx="420">
                  <c:v>1.618741586794926</c:v>
                </c:pt>
                <c:pt idx="421">
                  <c:v>1.591463506639439</c:v>
                </c:pt>
                <c:pt idx="422">
                  <c:v>1.614058853015412</c:v>
                </c:pt>
                <c:pt idx="423">
                  <c:v>1.698632500322503</c:v>
                </c:pt>
                <c:pt idx="424">
                  <c:v>1.646110824748271</c:v>
                </c:pt>
                <c:pt idx="425">
                  <c:v>1.61798329001455</c:v>
                </c:pt>
                <c:pt idx="426">
                  <c:v>1.545888828581251</c:v>
                </c:pt>
                <c:pt idx="427">
                  <c:v>1.577135700565887</c:v>
                </c:pt>
                <c:pt idx="428">
                  <c:v>1.526050804792814</c:v>
                </c:pt>
                <c:pt idx="429">
                  <c:v>1.707078842579638</c:v>
                </c:pt>
                <c:pt idx="430">
                  <c:v>1.70139601934686</c:v>
                </c:pt>
                <c:pt idx="431">
                  <c:v>1.622529189673322</c:v>
                </c:pt>
                <c:pt idx="432">
                  <c:v>1.716297855653207</c:v>
                </c:pt>
                <c:pt idx="433">
                  <c:v>1.745299008552552</c:v>
                </c:pt>
                <c:pt idx="434">
                  <c:v>1.845733347504095</c:v>
                </c:pt>
                <c:pt idx="435">
                  <c:v>1.804819990531113</c:v>
                </c:pt>
                <c:pt idx="436">
                  <c:v>2.114596277862235</c:v>
                </c:pt>
                <c:pt idx="437">
                  <c:v>2.223922492563095</c:v>
                </c:pt>
                <c:pt idx="438">
                  <c:v>2.167995626002581</c:v>
                </c:pt>
                <c:pt idx="439">
                  <c:v>2.15933422232375</c:v>
                </c:pt>
                <c:pt idx="440">
                  <c:v>1.971140314472897</c:v>
                </c:pt>
                <c:pt idx="441">
                  <c:v>2.009399478802044</c:v>
                </c:pt>
                <c:pt idx="442">
                  <c:v>1.889932579059328</c:v>
                </c:pt>
                <c:pt idx="443">
                  <c:v>2.022593648431288</c:v>
                </c:pt>
                <c:pt idx="444">
                  <c:v>2.086126295120177</c:v>
                </c:pt>
                <c:pt idx="445">
                  <c:v>2.14253880799191</c:v>
                </c:pt>
                <c:pt idx="446">
                  <c:v>1.909794365110937</c:v>
                </c:pt>
                <c:pt idx="447">
                  <c:v>1.962425440777262</c:v>
                </c:pt>
                <c:pt idx="448">
                  <c:v>1.899447999248931</c:v>
                </c:pt>
                <c:pt idx="449">
                  <c:v>1.926175240686615</c:v>
                </c:pt>
                <c:pt idx="450">
                  <c:v>2.004032001211432</c:v>
                </c:pt>
                <c:pt idx="451">
                  <c:v>2.050153201482462</c:v>
                </c:pt>
                <c:pt idx="452">
                  <c:v>2.11538490407732</c:v>
                </c:pt>
                <c:pt idx="453">
                  <c:v>1.98052155462173</c:v>
                </c:pt>
                <c:pt idx="454">
                  <c:v>1.976645795327076</c:v>
                </c:pt>
                <c:pt idx="455">
                  <c:v>1.935159308544888</c:v>
                </c:pt>
                <c:pt idx="456">
                  <c:v>2.052557308538156</c:v>
                </c:pt>
                <c:pt idx="457">
                  <c:v>2.076217656925428</c:v>
                </c:pt>
                <c:pt idx="458">
                  <c:v>2.089512498270402</c:v>
                </c:pt>
                <c:pt idx="459">
                  <c:v>2.003143191833984</c:v>
                </c:pt>
                <c:pt idx="460">
                  <c:v>1.931217831020443</c:v>
                </c:pt>
                <c:pt idx="461">
                  <c:v>1.969418405979847</c:v>
                </c:pt>
                <c:pt idx="462">
                  <c:v>2.033191775993446</c:v>
                </c:pt>
                <c:pt idx="463">
                  <c:v>2.089375210357408</c:v>
                </c:pt>
                <c:pt idx="464">
                  <c:v>2.354347193784862</c:v>
                </c:pt>
                <c:pt idx="465">
                  <c:v>2.168113229902702</c:v>
                </c:pt>
                <c:pt idx="466">
                  <c:v>1.944735289794614</c:v>
                </c:pt>
                <c:pt idx="467">
                  <c:v>1.967620891557794</c:v>
                </c:pt>
                <c:pt idx="468">
                  <c:v>1.969223285202466</c:v>
                </c:pt>
                <c:pt idx="469">
                  <c:v>2.037163376793285</c:v>
                </c:pt>
                <c:pt idx="470">
                  <c:v>1.884266153188463</c:v>
                </c:pt>
                <c:pt idx="471">
                  <c:v>1.572267606146217</c:v>
                </c:pt>
                <c:pt idx="472">
                  <c:v>1.436958068981949</c:v>
                </c:pt>
                <c:pt idx="473">
                  <c:v>1.418591225352481</c:v>
                </c:pt>
                <c:pt idx="474">
                  <c:v>1.329153383866031</c:v>
                </c:pt>
                <c:pt idx="475">
                  <c:v>1.312507565142442</c:v>
                </c:pt>
                <c:pt idx="476">
                  <c:v>1.283506336944996</c:v>
                </c:pt>
                <c:pt idx="477">
                  <c:v>1.304697420723694</c:v>
                </c:pt>
                <c:pt idx="478">
                  <c:v>1.30217434344196</c:v>
                </c:pt>
                <c:pt idx="479">
                  <c:v>1.415569902950882</c:v>
                </c:pt>
                <c:pt idx="480">
                  <c:v>1.374756861859833</c:v>
                </c:pt>
                <c:pt idx="481">
                  <c:v>1.265620471704781</c:v>
                </c:pt>
                <c:pt idx="482">
                  <c:v>1.253632365203766</c:v>
                </c:pt>
                <c:pt idx="483">
                  <c:v>1.191680396578726</c:v>
                </c:pt>
                <c:pt idx="484">
                  <c:v>1.245752921896539</c:v>
                </c:pt>
                <c:pt idx="485">
                  <c:v>1.294533148579813</c:v>
                </c:pt>
                <c:pt idx="486">
                  <c:v>1.348336169675302</c:v>
                </c:pt>
                <c:pt idx="487">
                  <c:v>1.425784540727379</c:v>
                </c:pt>
                <c:pt idx="488">
                  <c:v>1.259337825785868</c:v>
                </c:pt>
                <c:pt idx="489">
                  <c:v>1.250634003502781</c:v>
                </c:pt>
                <c:pt idx="490">
                  <c:v>1.228170745269393</c:v>
                </c:pt>
                <c:pt idx="491">
                  <c:v>1.328654134724855</c:v>
                </c:pt>
                <c:pt idx="492">
                  <c:v>1.351947891972585</c:v>
                </c:pt>
                <c:pt idx="493">
                  <c:v>1.545835070072753</c:v>
                </c:pt>
                <c:pt idx="494">
                  <c:v>1.496939288763187</c:v>
                </c:pt>
                <c:pt idx="495">
                  <c:v>1.316642977225823</c:v>
                </c:pt>
                <c:pt idx="496">
                  <c:v>1.355344801213461</c:v>
                </c:pt>
                <c:pt idx="497">
                  <c:v>1.342953453080425</c:v>
                </c:pt>
                <c:pt idx="498">
                  <c:v>1.37216839566723</c:v>
                </c:pt>
                <c:pt idx="499">
                  <c:v>1.419277506547595</c:v>
                </c:pt>
                <c:pt idx="500">
                  <c:v>1.404144177452523</c:v>
                </c:pt>
                <c:pt idx="501">
                  <c:v>1.404752237558598</c:v>
                </c:pt>
                <c:pt idx="502">
                  <c:v>1.280421928523728</c:v>
                </c:pt>
                <c:pt idx="503">
                  <c:v>1.242158365811916</c:v>
                </c:pt>
                <c:pt idx="504">
                  <c:v>1.286786179815931</c:v>
                </c:pt>
                <c:pt idx="505">
                  <c:v>1.291681242586535</c:v>
                </c:pt>
                <c:pt idx="506">
                  <c:v>1.322693609748482</c:v>
                </c:pt>
                <c:pt idx="507">
                  <c:v>1.501646849129268</c:v>
                </c:pt>
                <c:pt idx="508">
                  <c:v>1.362964286835863</c:v>
                </c:pt>
                <c:pt idx="509">
                  <c:v>1.282543514913754</c:v>
                </c:pt>
                <c:pt idx="510">
                  <c:v>1.221116259523573</c:v>
                </c:pt>
                <c:pt idx="511">
                  <c:v>1.280687876045068</c:v>
                </c:pt>
                <c:pt idx="512">
                  <c:v>1.336459918265745</c:v>
                </c:pt>
                <c:pt idx="513">
                  <c:v>1.315856058160069</c:v>
                </c:pt>
                <c:pt idx="514">
                  <c:v>1.395305389376455</c:v>
                </c:pt>
                <c:pt idx="515">
                  <c:v>1.44142023303129</c:v>
                </c:pt>
                <c:pt idx="516">
                  <c:v>1.394673823162445</c:v>
                </c:pt>
                <c:pt idx="517">
                  <c:v>1.287080171220542</c:v>
                </c:pt>
                <c:pt idx="518">
                  <c:v>1.290896857585003</c:v>
                </c:pt>
                <c:pt idx="519">
                  <c:v>1.192629723103086</c:v>
                </c:pt>
                <c:pt idx="520">
                  <c:v>1.274303011264001</c:v>
                </c:pt>
                <c:pt idx="521">
                  <c:v>1.379199303929665</c:v>
                </c:pt>
                <c:pt idx="522">
                  <c:v>1.375896032042003</c:v>
                </c:pt>
                <c:pt idx="523">
                  <c:v>1.32946625069384</c:v>
                </c:pt>
                <c:pt idx="524">
                  <c:v>1.357496222007841</c:v>
                </c:pt>
                <c:pt idx="525">
                  <c:v>1.3606513315631</c:v>
                </c:pt>
                <c:pt idx="526">
                  <c:v>1.291504097790619</c:v>
                </c:pt>
                <c:pt idx="527">
                  <c:v>1.299443826155403</c:v>
                </c:pt>
                <c:pt idx="528">
                  <c:v>1.380357034095655</c:v>
                </c:pt>
                <c:pt idx="529">
                  <c:v>1.397322417918981</c:v>
                </c:pt>
                <c:pt idx="530">
                  <c:v>1.36824959451221</c:v>
                </c:pt>
                <c:pt idx="531">
                  <c:v>1.2814305924987</c:v>
                </c:pt>
                <c:pt idx="532">
                  <c:v>1.245580252684261</c:v>
                </c:pt>
                <c:pt idx="533">
                  <c:v>1.282643495336182</c:v>
                </c:pt>
                <c:pt idx="534">
                  <c:v>1.21384813727665</c:v>
                </c:pt>
                <c:pt idx="535">
                  <c:v>1.381970017293245</c:v>
                </c:pt>
                <c:pt idx="536">
                  <c:v>1.494222763686808</c:v>
                </c:pt>
                <c:pt idx="537">
                  <c:v>1.365153491761762</c:v>
                </c:pt>
                <c:pt idx="538">
                  <c:v>1.262049479239279</c:v>
                </c:pt>
                <c:pt idx="539">
                  <c:v>1.277668407537938</c:v>
                </c:pt>
                <c:pt idx="540">
                  <c:v>1.277406756016721</c:v>
                </c:pt>
                <c:pt idx="541">
                  <c:v>1.381078895009603</c:v>
                </c:pt>
                <c:pt idx="542">
                  <c:v>1.483423900735221</c:v>
                </c:pt>
                <c:pt idx="543">
                  <c:v>1.423388859041082</c:v>
                </c:pt>
                <c:pt idx="544">
                  <c:v>1.335995572457084</c:v>
                </c:pt>
                <c:pt idx="545">
                  <c:v>1.373351367603641</c:v>
                </c:pt>
                <c:pt idx="546">
                  <c:v>1.365282301080153</c:v>
                </c:pt>
                <c:pt idx="547">
                  <c:v>1.371016618650587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79192"/>
        <c:axId val="-2133674280"/>
      </c:scatterChart>
      <c:valAx>
        <c:axId val="-2133679192"/>
        <c:scaling>
          <c:orientation val="minMax"/>
          <c:min val="4191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100" b="1"/>
            </a:pPr>
            <a:endParaRPr lang="en-US"/>
          </a:p>
        </c:txPr>
        <c:crossAx val="-2133674280"/>
        <c:crosses val="autoZero"/>
        <c:crossBetween val="midCat"/>
        <c:majorUnit val="7.0"/>
      </c:valAx>
      <c:valAx>
        <c:axId val="-2133674280"/>
        <c:scaling>
          <c:orientation val="minMax"/>
          <c:min val="0.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3679192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Pageviews (total)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580695624967"/>
          <c:y val="0.190230051888675"/>
          <c:w val="0.724231892371069"/>
          <c:h val="0.677788381291048"/>
        </c:manualLayout>
      </c:layout>
      <c:scatterChart>
        <c:scatterStyle val="lineMarker"/>
        <c:varyColors val="0"/>
        <c:ser>
          <c:idx val="0"/>
          <c:order val="0"/>
          <c:tx>
            <c:v>Desktop</c:v>
          </c:tx>
          <c:xVal>
            <c:numRef>
              <c:f>'Daily income'!$A$3:$A$500</c:f>
              <c:numCache>
                <c:formatCode>ddd\ \ \ \ dd/mmm/yy</c:formatCode>
                <c:ptCount val="498"/>
                <c:pt idx="0">
                  <c:v>41899.0</c:v>
                </c:pt>
                <c:pt idx="1">
                  <c:v>41900.0</c:v>
                </c:pt>
                <c:pt idx="2">
                  <c:v>41901.0</c:v>
                </c:pt>
                <c:pt idx="3">
                  <c:v>41902.0</c:v>
                </c:pt>
                <c:pt idx="4">
                  <c:v>41903.0</c:v>
                </c:pt>
                <c:pt idx="5">
                  <c:v>41904.0</c:v>
                </c:pt>
                <c:pt idx="6">
                  <c:v>41905.0</c:v>
                </c:pt>
                <c:pt idx="7">
                  <c:v>41906.0</c:v>
                </c:pt>
                <c:pt idx="8">
                  <c:v>41907.0</c:v>
                </c:pt>
                <c:pt idx="9">
                  <c:v>41908.0</c:v>
                </c:pt>
                <c:pt idx="10">
                  <c:v>41909.0</c:v>
                </c:pt>
                <c:pt idx="11">
                  <c:v>41910.0</c:v>
                </c:pt>
                <c:pt idx="12">
                  <c:v>41911.0</c:v>
                </c:pt>
                <c:pt idx="13">
                  <c:v>41912.0</c:v>
                </c:pt>
                <c:pt idx="14">
                  <c:v>41913.0</c:v>
                </c:pt>
                <c:pt idx="15">
                  <c:v>41914.0</c:v>
                </c:pt>
                <c:pt idx="16">
                  <c:v>41915.0</c:v>
                </c:pt>
                <c:pt idx="17">
                  <c:v>41916.0</c:v>
                </c:pt>
                <c:pt idx="18">
                  <c:v>41917.0</c:v>
                </c:pt>
                <c:pt idx="19">
                  <c:v>41918.0</c:v>
                </c:pt>
                <c:pt idx="20">
                  <c:v>41919.0</c:v>
                </c:pt>
                <c:pt idx="21">
                  <c:v>41920.0</c:v>
                </c:pt>
                <c:pt idx="22">
                  <c:v>41921.0</c:v>
                </c:pt>
                <c:pt idx="23">
                  <c:v>41922.0</c:v>
                </c:pt>
                <c:pt idx="24">
                  <c:v>41923.0</c:v>
                </c:pt>
                <c:pt idx="25">
                  <c:v>41924.0</c:v>
                </c:pt>
                <c:pt idx="26">
                  <c:v>41925.0</c:v>
                </c:pt>
                <c:pt idx="27">
                  <c:v>41926.0</c:v>
                </c:pt>
                <c:pt idx="28">
                  <c:v>41927.0</c:v>
                </c:pt>
                <c:pt idx="29">
                  <c:v>41928.0</c:v>
                </c:pt>
                <c:pt idx="30">
                  <c:v>41929.0</c:v>
                </c:pt>
                <c:pt idx="31">
                  <c:v>41930.0</c:v>
                </c:pt>
                <c:pt idx="32">
                  <c:v>41931.0</c:v>
                </c:pt>
                <c:pt idx="33">
                  <c:v>41932.0</c:v>
                </c:pt>
                <c:pt idx="34">
                  <c:v>41933.0</c:v>
                </c:pt>
                <c:pt idx="35">
                  <c:v>41934.0</c:v>
                </c:pt>
                <c:pt idx="36">
                  <c:v>41935.0</c:v>
                </c:pt>
                <c:pt idx="37">
                  <c:v>41936.0</c:v>
                </c:pt>
                <c:pt idx="38">
                  <c:v>41937.0</c:v>
                </c:pt>
                <c:pt idx="39">
                  <c:v>41938.0</c:v>
                </c:pt>
                <c:pt idx="40">
                  <c:v>41939.0</c:v>
                </c:pt>
                <c:pt idx="41">
                  <c:v>41940.0</c:v>
                </c:pt>
                <c:pt idx="42">
                  <c:v>41941.0</c:v>
                </c:pt>
                <c:pt idx="43">
                  <c:v>41942.0</c:v>
                </c:pt>
                <c:pt idx="44">
                  <c:v>41943.0</c:v>
                </c:pt>
                <c:pt idx="45">
                  <c:v>41944.0</c:v>
                </c:pt>
                <c:pt idx="46">
                  <c:v>41945.0</c:v>
                </c:pt>
                <c:pt idx="47">
                  <c:v>41946.0</c:v>
                </c:pt>
                <c:pt idx="48">
                  <c:v>41947.0</c:v>
                </c:pt>
                <c:pt idx="49">
                  <c:v>41948.0</c:v>
                </c:pt>
                <c:pt idx="50">
                  <c:v>41949.0</c:v>
                </c:pt>
                <c:pt idx="51">
                  <c:v>41950.0</c:v>
                </c:pt>
                <c:pt idx="52">
                  <c:v>41951.0</c:v>
                </c:pt>
                <c:pt idx="53">
                  <c:v>41952.0</c:v>
                </c:pt>
                <c:pt idx="54">
                  <c:v>41953.0</c:v>
                </c:pt>
                <c:pt idx="55">
                  <c:v>41954.0</c:v>
                </c:pt>
                <c:pt idx="56">
                  <c:v>41955.0</c:v>
                </c:pt>
                <c:pt idx="57">
                  <c:v>41956.0</c:v>
                </c:pt>
                <c:pt idx="58">
                  <c:v>41957.0</c:v>
                </c:pt>
                <c:pt idx="59">
                  <c:v>41958.0</c:v>
                </c:pt>
                <c:pt idx="60">
                  <c:v>41959.0</c:v>
                </c:pt>
                <c:pt idx="61">
                  <c:v>41960.0</c:v>
                </c:pt>
                <c:pt idx="62">
                  <c:v>41961.0</c:v>
                </c:pt>
                <c:pt idx="63">
                  <c:v>41962.0</c:v>
                </c:pt>
                <c:pt idx="64">
                  <c:v>41963.0</c:v>
                </c:pt>
                <c:pt idx="65">
                  <c:v>41964.0</c:v>
                </c:pt>
                <c:pt idx="66">
                  <c:v>41965.0</c:v>
                </c:pt>
                <c:pt idx="67">
                  <c:v>41966.0</c:v>
                </c:pt>
                <c:pt idx="68">
                  <c:v>41967.0</c:v>
                </c:pt>
                <c:pt idx="69">
                  <c:v>41968.0</c:v>
                </c:pt>
                <c:pt idx="70">
                  <c:v>41969.0</c:v>
                </c:pt>
                <c:pt idx="71">
                  <c:v>41970.0</c:v>
                </c:pt>
                <c:pt idx="72">
                  <c:v>41971.0</c:v>
                </c:pt>
                <c:pt idx="73">
                  <c:v>41972.0</c:v>
                </c:pt>
                <c:pt idx="74">
                  <c:v>41973.0</c:v>
                </c:pt>
                <c:pt idx="75">
                  <c:v>41974.0</c:v>
                </c:pt>
                <c:pt idx="76">
                  <c:v>41975.0</c:v>
                </c:pt>
                <c:pt idx="77">
                  <c:v>41976.0</c:v>
                </c:pt>
                <c:pt idx="78">
                  <c:v>41977.0</c:v>
                </c:pt>
                <c:pt idx="79">
                  <c:v>41978.0</c:v>
                </c:pt>
                <c:pt idx="80">
                  <c:v>41979.0</c:v>
                </c:pt>
                <c:pt idx="81">
                  <c:v>41980.0</c:v>
                </c:pt>
                <c:pt idx="82">
                  <c:v>41981.0</c:v>
                </c:pt>
                <c:pt idx="83">
                  <c:v>41982.0</c:v>
                </c:pt>
                <c:pt idx="84">
                  <c:v>41983.0</c:v>
                </c:pt>
                <c:pt idx="85">
                  <c:v>41984.0</c:v>
                </c:pt>
                <c:pt idx="86">
                  <c:v>41985.0</c:v>
                </c:pt>
                <c:pt idx="87">
                  <c:v>41986.0</c:v>
                </c:pt>
                <c:pt idx="88">
                  <c:v>41987.0</c:v>
                </c:pt>
                <c:pt idx="89">
                  <c:v>41988.0</c:v>
                </c:pt>
                <c:pt idx="90">
                  <c:v>41989.0</c:v>
                </c:pt>
                <c:pt idx="91">
                  <c:v>41990.0</c:v>
                </c:pt>
                <c:pt idx="92">
                  <c:v>41991.0</c:v>
                </c:pt>
                <c:pt idx="93">
                  <c:v>41992.0</c:v>
                </c:pt>
                <c:pt idx="94">
                  <c:v>41993.0</c:v>
                </c:pt>
                <c:pt idx="95">
                  <c:v>41994.0</c:v>
                </c:pt>
                <c:pt idx="96">
                  <c:v>41995.0</c:v>
                </c:pt>
                <c:pt idx="97">
                  <c:v>41996.0</c:v>
                </c:pt>
                <c:pt idx="98">
                  <c:v>41997.0</c:v>
                </c:pt>
                <c:pt idx="99">
                  <c:v>41998.0</c:v>
                </c:pt>
                <c:pt idx="100">
                  <c:v>41999.0</c:v>
                </c:pt>
                <c:pt idx="101">
                  <c:v>42000.0</c:v>
                </c:pt>
                <c:pt idx="102">
                  <c:v>42001.0</c:v>
                </c:pt>
                <c:pt idx="103">
                  <c:v>42002.0</c:v>
                </c:pt>
                <c:pt idx="104">
                  <c:v>42003.0</c:v>
                </c:pt>
                <c:pt idx="105">
                  <c:v>42004.0</c:v>
                </c:pt>
                <c:pt idx="106">
                  <c:v>42005.0</c:v>
                </c:pt>
                <c:pt idx="107">
                  <c:v>42006.0</c:v>
                </c:pt>
                <c:pt idx="108">
                  <c:v>42007.0</c:v>
                </c:pt>
                <c:pt idx="109">
                  <c:v>42008.0</c:v>
                </c:pt>
                <c:pt idx="110">
                  <c:v>42009.0</c:v>
                </c:pt>
                <c:pt idx="111">
                  <c:v>42010.0</c:v>
                </c:pt>
                <c:pt idx="112">
                  <c:v>42011.0</c:v>
                </c:pt>
                <c:pt idx="113">
                  <c:v>42012.0</c:v>
                </c:pt>
                <c:pt idx="114">
                  <c:v>42013.0</c:v>
                </c:pt>
                <c:pt idx="115">
                  <c:v>42014.0</c:v>
                </c:pt>
                <c:pt idx="116">
                  <c:v>42015.0</c:v>
                </c:pt>
                <c:pt idx="117">
                  <c:v>42016.0</c:v>
                </c:pt>
                <c:pt idx="118">
                  <c:v>42017.0</c:v>
                </c:pt>
                <c:pt idx="119">
                  <c:v>42018.0</c:v>
                </c:pt>
                <c:pt idx="120">
                  <c:v>42019.0</c:v>
                </c:pt>
                <c:pt idx="121">
                  <c:v>42020.0</c:v>
                </c:pt>
                <c:pt idx="122">
                  <c:v>42021.0</c:v>
                </c:pt>
                <c:pt idx="123">
                  <c:v>42022.0</c:v>
                </c:pt>
                <c:pt idx="124">
                  <c:v>42023.0</c:v>
                </c:pt>
                <c:pt idx="125">
                  <c:v>42024.0</c:v>
                </c:pt>
                <c:pt idx="126">
                  <c:v>42025.0</c:v>
                </c:pt>
                <c:pt idx="127">
                  <c:v>42026.0</c:v>
                </c:pt>
                <c:pt idx="128">
                  <c:v>42027.0</c:v>
                </c:pt>
                <c:pt idx="129">
                  <c:v>42028.0</c:v>
                </c:pt>
                <c:pt idx="130">
                  <c:v>42029.0</c:v>
                </c:pt>
                <c:pt idx="131">
                  <c:v>42030.0</c:v>
                </c:pt>
                <c:pt idx="132">
                  <c:v>42031.0</c:v>
                </c:pt>
                <c:pt idx="133">
                  <c:v>42032.0</c:v>
                </c:pt>
                <c:pt idx="134">
                  <c:v>42033.0</c:v>
                </c:pt>
                <c:pt idx="135">
                  <c:v>42034.0</c:v>
                </c:pt>
                <c:pt idx="136">
                  <c:v>42035.0</c:v>
                </c:pt>
                <c:pt idx="137">
                  <c:v>42036.0</c:v>
                </c:pt>
                <c:pt idx="138">
                  <c:v>42037.0</c:v>
                </c:pt>
                <c:pt idx="139">
                  <c:v>42038.0</c:v>
                </c:pt>
                <c:pt idx="140">
                  <c:v>42039.0</c:v>
                </c:pt>
                <c:pt idx="141">
                  <c:v>42040.0</c:v>
                </c:pt>
                <c:pt idx="142">
                  <c:v>42041.0</c:v>
                </c:pt>
                <c:pt idx="143">
                  <c:v>42042.0</c:v>
                </c:pt>
                <c:pt idx="144">
                  <c:v>42043.0</c:v>
                </c:pt>
                <c:pt idx="145">
                  <c:v>42044.0</c:v>
                </c:pt>
                <c:pt idx="146">
                  <c:v>42045.0</c:v>
                </c:pt>
                <c:pt idx="147">
                  <c:v>42046.0</c:v>
                </c:pt>
                <c:pt idx="148">
                  <c:v>42047.0</c:v>
                </c:pt>
                <c:pt idx="149">
                  <c:v>42048.0</c:v>
                </c:pt>
                <c:pt idx="150">
                  <c:v>42049.0</c:v>
                </c:pt>
                <c:pt idx="151">
                  <c:v>42050.0</c:v>
                </c:pt>
                <c:pt idx="152">
                  <c:v>42051.0</c:v>
                </c:pt>
                <c:pt idx="153">
                  <c:v>42052.0</c:v>
                </c:pt>
                <c:pt idx="154">
                  <c:v>42053.0</c:v>
                </c:pt>
                <c:pt idx="155">
                  <c:v>42054.0</c:v>
                </c:pt>
                <c:pt idx="156">
                  <c:v>42055.0</c:v>
                </c:pt>
                <c:pt idx="157">
                  <c:v>42056.0</c:v>
                </c:pt>
                <c:pt idx="158">
                  <c:v>42057.0</c:v>
                </c:pt>
                <c:pt idx="159">
                  <c:v>42058.0</c:v>
                </c:pt>
                <c:pt idx="160">
                  <c:v>42059.0</c:v>
                </c:pt>
                <c:pt idx="161">
                  <c:v>42060.0</c:v>
                </c:pt>
                <c:pt idx="162">
                  <c:v>42061.0</c:v>
                </c:pt>
                <c:pt idx="163">
                  <c:v>42062.0</c:v>
                </c:pt>
                <c:pt idx="164">
                  <c:v>42063.0</c:v>
                </c:pt>
                <c:pt idx="165">
                  <c:v>42064.0</c:v>
                </c:pt>
                <c:pt idx="166">
                  <c:v>42065.0</c:v>
                </c:pt>
                <c:pt idx="167">
                  <c:v>42066.0</c:v>
                </c:pt>
                <c:pt idx="168">
                  <c:v>42067.0</c:v>
                </c:pt>
                <c:pt idx="169">
                  <c:v>42068.0</c:v>
                </c:pt>
                <c:pt idx="170">
                  <c:v>42069.0</c:v>
                </c:pt>
                <c:pt idx="171">
                  <c:v>42070.0</c:v>
                </c:pt>
                <c:pt idx="172">
                  <c:v>42071.0</c:v>
                </c:pt>
                <c:pt idx="173">
                  <c:v>42072.0</c:v>
                </c:pt>
                <c:pt idx="174">
                  <c:v>42073.0</c:v>
                </c:pt>
                <c:pt idx="175">
                  <c:v>42074.0</c:v>
                </c:pt>
                <c:pt idx="176">
                  <c:v>42075.0</c:v>
                </c:pt>
                <c:pt idx="177">
                  <c:v>42076.0</c:v>
                </c:pt>
                <c:pt idx="178">
                  <c:v>42077.0</c:v>
                </c:pt>
                <c:pt idx="179">
                  <c:v>42078.0</c:v>
                </c:pt>
                <c:pt idx="180">
                  <c:v>42079.0</c:v>
                </c:pt>
                <c:pt idx="181">
                  <c:v>42080.0</c:v>
                </c:pt>
                <c:pt idx="182">
                  <c:v>42081.0</c:v>
                </c:pt>
                <c:pt idx="183">
                  <c:v>42082.0</c:v>
                </c:pt>
                <c:pt idx="184">
                  <c:v>42083.0</c:v>
                </c:pt>
                <c:pt idx="185">
                  <c:v>42084.0</c:v>
                </c:pt>
                <c:pt idx="186">
                  <c:v>42085.0</c:v>
                </c:pt>
                <c:pt idx="187">
                  <c:v>42086.0</c:v>
                </c:pt>
                <c:pt idx="188">
                  <c:v>42087.0</c:v>
                </c:pt>
                <c:pt idx="189">
                  <c:v>42088.0</c:v>
                </c:pt>
                <c:pt idx="190">
                  <c:v>42089.0</c:v>
                </c:pt>
                <c:pt idx="191">
                  <c:v>42090.0</c:v>
                </c:pt>
                <c:pt idx="192">
                  <c:v>42091.0</c:v>
                </c:pt>
                <c:pt idx="193">
                  <c:v>42092.0</c:v>
                </c:pt>
                <c:pt idx="194">
                  <c:v>42093.0</c:v>
                </c:pt>
                <c:pt idx="195">
                  <c:v>42094.0</c:v>
                </c:pt>
                <c:pt idx="196">
                  <c:v>42095.0</c:v>
                </c:pt>
                <c:pt idx="197">
                  <c:v>42096.0</c:v>
                </c:pt>
                <c:pt idx="198">
                  <c:v>42097.0</c:v>
                </c:pt>
                <c:pt idx="199">
                  <c:v>42098.0</c:v>
                </c:pt>
                <c:pt idx="200">
                  <c:v>42099.0</c:v>
                </c:pt>
                <c:pt idx="201">
                  <c:v>42100.0</c:v>
                </c:pt>
                <c:pt idx="202">
                  <c:v>42101.0</c:v>
                </c:pt>
                <c:pt idx="203">
                  <c:v>42102.0</c:v>
                </c:pt>
                <c:pt idx="204">
                  <c:v>42103.0</c:v>
                </c:pt>
                <c:pt idx="205">
                  <c:v>42104.0</c:v>
                </c:pt>
                <c:pt idx="206">
                  <c:v>42105.0</c:v>
                </c:pt>
                <c:pt idx="207">
                  <c:v>42106.0</c:v>
                </c:pt>
                <c:pt idx="208">
                  <c:v>42107.0</c:v>
                </c:pt>
                <c:pt idx="209">
                  <c:v>42108.0</c:v>
                </c:pt>
                <c:pt idx="210">
                  <c:v>42109.0</c:v>
                </c:pt>
                <c:pt idx="211">
                  <c:v>42110.0</c:v>
                </c:pt>
                <c:pt idx="212">
                  <c:v>42111.0</c:v>
                </c:pt>
                <c:pt idx="213">
                  <c:v>42112.0</c:v>
                </c:pt>
                <c:pt idx="214">
                  <c:v>42113.0</c:v>
                </c:pt>
                <c:pt idx="215">
                  <c:v>42114.0</c:v>
                </c:pt>
                <c:pt idx="216">
                  <c:v>42115.0</c:v>
                </c:pt>
                <c:pt idx="217">
                  <c:v>42116.0</c:v>
                </c:pt>
                <c:pt idx="218">
                  <c:v>42117.0</c:v>
                </c:pt>
                <c:pt idx="219">
                  <c:v>42118.0</c:v>
                </c:pt>
                <c:pt idx="220">
                  <c:v>42119.0</c:v>
                </c:pt>
                <c:pt idx="221">
                  <c:v>42120.0</c:v>
                </c:pt>
                <c:pt idx="222">
                  <c:v>42121.0</c:v>
                </c:pt>
                <c:pt idx="223">
                  <c:v>42122.0</c:v>
                </c:pt>
                <c:pt idx="224">
                  <c:v>42123.0</c:v>
                </c:pt>
                <c:pt idx="225">
                  <c:v>42124.0</c:v>
                </c:pt>
                <c:pt idx="226">
                  <c:v>42125.0</c:v>
                </c:pt>
                <c:pt idx="227">
                  <c:v>42126.0</c:v>
                </c:pt>
                <c:pt idx="228">
                  <c:v>42127.0</c:v>
                </c:pt>
                <c:pt idx="229">
                  <c:v>42128.0</c:v>
                </c:pt>
                <c:pt idx="230">
                  <c:v>42129.0</c:v>
                </c:pt>
                <c:pt idx="231">
                  <c:v>42130.0</c:v>
                </c:pt>
                <c:pt idx="232">
                  <c:v>42131.0</c:v>
                </c:pt>
                <c:pt idx="233">
                  <c:v>42132.0</c:v>
                </c:pt>
                <c:pt idx="234">
                  <c:v>42133.0</c:v>
                </c:pt>
                <c:pt idx="235">
                  <c:v>42134.0</c:v>
                </c:pt>
                <c:pt idx="236">
                  <c:v>42135.0</c:v>
                </c:pt>
                <c:pt idx="237">
                  <c:v>42136.0</c:v>
                </c:pt>
                <c:pt idx="238">
                  <c:v>42137.0</c:v>
                </c:pt>
                <c:pt idx="239">
                  <c:v>42138.0</c:v>
                </c:pt>
                <c:pt idx="240">
                  <c:v>42139.0</c:v>
                </c:pt>
                <c:pt idx="241">
                  <c:v>42140.0</c:v>
                </c:pt>
                <c:pt idx="242">
                  <c:v>42141.0</c:v>
                </c:pt>
                <c:pt idx="243">
                  <c:v>42142.0</c:v>
                </c:pt>
                <c:pt idx="244">
                  <c:v>42143.0</c:v>
                </c:pt>
                <c:pt idx="245">
                  <c:v>42144.0</c:v>
                </c:pt>
                <c:pt idx="246">
                  <c:v>42145.0</c:v>
                </c:pt>
                <c:pt idx="247">
                  <c:v>42146.0</c:v>
                </c:pt>
                <c:pt idx="248">
                  <c:v>42147.0</c:v>
                </c:pt>
                <c:pt idx="249">
                  <c:v>42148.0</c:v>
                </c:pt>
                <c:pt idx="250">
                  <c:v>42149.0</c:v>
                </c:pt>
                <c:pt idx="251">
                  <c:v>42150.0</c:v>
                </c:pt>
                <c:pt idx="252">
                  <c:v>42151.0</c:v>
                </c:pt>
                <c:pt idx="253">
                  <c:v>42152.0</c:v>
                </c:pt>
                <c:pt idx="254">
                  <c:v>42153.0</c:v>
                </c:pt>
                <c:pt idx="255">
                  <c:v>42154.0</c:v>
                </c:pt>
                <c:pt idx="256">
                  <c:v>42155.0</c:v>
                </c:pt>
                <c:pt idx="257">
                  <c:v>42156.0</c:v>
                </c:pt>
                <c:pt idx="258">
                  <c:v>42157.0</c:v>
                </c:pt>
                <c:pt idx="259">
                  <c:v>42158.0</c:v>
                </c:pt>
                <c:pt idx="260">
                  <c:v>42159.0</c:v>
                </c:pt>
                <c:pt idx="261">
                  <c:v>42160.0</c:v>
                </c:pt>
                <c:pt idx="262">
                  <c:v>42161.0</c:v>
                </c:pt>
                <c:pt idx="263">
                  <c:v>42162.0</c:v>
                </c:pt>
                <c:pt idx="264">
                  <c:v>42163.0</c:v>
                </c:pt>
                <c:pt idx="265">
                  <c:v>42164.0</c:v>
                </c:pt>
                <c:pt idx="266">
                  <c:v>42165.0</c:v>
                </c:pt>
                <c:pt idx="267">
                  <c:v>42166.0</c:v>
                </c:pt>
                <c:pt idx="268">
                  <c:v>42167.0</c:v>
                </c:pt>
                <c:pt idx="269">
                  <c:v>42168.0</c:v>
                </c:pt>
                <c:pt idx="270">
                  <c:v>42169.0</c:v>
                </c:pt>
                <c:pt idx="271">
                  <c:v>42170.0</c:v>
                </c:pt>
                <c:pt idx="272">
                  <c:v>42171.0</c:v>
                </c:pt>
                <c:pt idx="273">
                  <c:v>42172.0</c:v>
                </c:pt>
                <c:pt idx="274">
                  <c:v>42173.0</c:v>
                </c:pt>
                <c:pt idx="275">
                  <c:v>42174.0</c:v>
                </c:pt>
                <c:pt idx="276">
                  <c:v>42175.0</c:v>
                </c:pt>
                <c:pt idx="277">
                  <c:v>42176.0</c:v>
                </c:pt>
                <c:pt idx="278">
                  <c:v>42177.0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42182.0</c:v>
                </c:pt>
                <c:pt idx="284">
                  <c:v>42183.0</c:v>
                </c:pt>
                <c:pt idx="285">
                  <c:v>42184.0</c:v>
                </c:pt>
                <c:pt idx="286">
                  <c:v>42185.0</c:v>
                </c:pt>
                <c:pt idx="287">
                  <c:v>42186.0</c:v>
                </c:pt>
                <c:pt idx="288">
                  <c:v>42187.0</c:v>
                </c:pt>
                <c:pt idx="289">
                  <c:v>42188.0</c:v>
                </c:pt>
                <c:pt idx="290">
                  <c:v>42189.0</c:v>
                </c:pt>
                <c:pt idx="291">
                  <c:v>42190.0</c:v>
                </c:pt>
                <c:pt idx="292">
                  <c:v>42191.0</c:v>
                </c:pt>
                <c:pt idx="293">
                  <c:v>42192.0</c:v>
                </c:pt>
                <c:pt idx="294">
                  <c:v>42193.0</c:v>
                </c:pt>
                <c:pt idx="295">
                  <c:v>42194.0</c:v>
                </c:pt>
                <c:pt idx="296">
                  <c:v>42195.0</c:v>
                </c:pt>
                <c:pt idx="297">
                  <c:v>42196.0</c:v>
                </c:pt>
                <c:pt idx="298">
                  <c:v>42197.0</c:v>
                </c:pt>
                <c:pt idx="299">
                  <c:v>42198.0</c:v>
                </c:pt>
                <c:pt idx="300">
                  <c:v>42199.0</c:v>
                </c:pt>
                <c:pt idx="301">
                  <c:v>42200.0</c:v>
                </c:pt>
                <c:pt idx="302">
                  <c:v>42201.0</c:v>
                </c:pt>
                <c:pt idx="303">
                  <c:v>42202.0</c:v>
                </c:pt>
                <c:pt idx="304">
                  <c:v>42203.0</c:v>
                </c:pt>
                <c:pt idx="305">
                  <c:v>42204.0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42210.0</c:v>
                </c:pt>
                <c:pt idx="312">
                  <c:v>42211.0</c:v>
                </c:pt>
                <c:pt idx="313">
                  <c:v>42212.0</c:v>
                </c:pt>
                <c:pt idx="314">
                  <c:v>42213.0</c:v>
                </c:pt>
                <c:pt idx="315">
                  <c:v>42214.0</c:v>
                </c:pt>
                <c:pt idx="316">
                  <c:v>42215.0</c:v>
                </c:pt>
                <c:pt idx="317">
                  <c:v>42216.0</c:v>
                </c:pt>
                <c:pt idx="318">
                  <c:v>42217.0</c:v>
                </c:pt>
                <c:pt idx="319">
                  <c:v>42218.0</c:v>
                </c:pt>
                <c:pt idx="320">
                  <c:v>42219.0</c:v>
                </c:pt>
                <c:pt idx="321">
                  <c:v>42220.0</c:v>
                </c:pt>
                <c:pt idx="322">
                  <c:v>42221.0</c:v>
                </c:pt>
                <c:pt idx="323">
                  <c:v>42222.0</c:v>
                </c:pt>
                <c:pt idx="324">
                  <c:v>42223.0</c:v>
                </c:pt>
                <c:pt idx="325">
                  <c:v>42224.0</c:v>
                </c:pt>
                <c:pt idx="326">
                  <c:v>42225.0</c:v>
                </c:pt>
                <c:pt idx="327">
                  <c:v>42226.0</c:v>
                </c:pt>
                <c:pt idx="328">
                  <c:v>42227.0</c:v>
                </c:pt>
                <c:pt idx="329">
                  <c:v>42228.0</c:v>
                </c:pt>
                <c:pt idx="330">
                  <c:v>42229.0</c:v>
                </c:pt>
                <c:pt idx="331">
                  <c:v>42230.0</c:v>
                </c:pt>
                <c:pt idx="332">
                  <c:v>42231.0</c:v>
                </c:pt>
                <c:pt idx="333">
                  <c:v>42232.0</c:v>
                </c:pt>
                <c:pt idx="334">
                  <c:v>42233.0</c:v>
                </c:pt>
                <c:pt idx="335">
                  <c:v>42234.0</c:v>
                </c:pt>
                <c:pt idx="336">
                  <c:v>42235.0</c:v>
                </c:pt>
                <c:pt idx="337">
                  <c:v>42236.0</c:v>
                </c:pt>
                <c:pt idx="338">
                  <c:v>42237.0</c:v>
                </c:pt>
                <c:pt idx="339">
                  <c:v>42238.0</c:v>
                </c:pt>
                <c:pt idx="340">
                  <c:v>42239.0</c:v>
                </c:pt>
                <c:pt idx="341">
                  <c:v>42240.0</c:v>
                </c:pt>
                <c:pt idx="342">
                  <c:v>42241.0</c:v>
                </c:pt>
                <c:pt idx="343">
                  <c:v>42242.0</c:v>
                </c:pt>
                <c:pt idx="344">
                  <c:v>42243.0</c:v>
                </c:pt>
                <c:pt idx="345">
                  <c:v>42244.0</c:v>
                </c:pt>
                <c:pt idx="346">
                  <c:v>42245.0</c:v>
                </c:pt>
                <c:pt idx="347">
                  <c:v>42246.0</c:v>
                </c:pt>
                <c:pt idx="348">
                  <c:v>42247.0</c:v>
                </c:pt>
                <c:pt idx="349">
                  <c:v>42248.0</c:v>
                </c:pt>
                <c:pt idx="350">
                  <c:v>42249.0</c:v>
                </c:pt>
                <c:pt idx="351">
                  <c:v>42250.0</c:v>
                </c:pt>
                <c:pt idx="352">
                  <c:v>42251.0</c:v>
                </c:pt>
                <c:pt idx="353">
                  <c:v>42252.0</c:v>
                </c:pt>
                <c:pt idx="354">
                  <c:v>42253.0</c:v>
                </c:pt>
                <c:pt idx="355">
                  <c:v>42254.0</c:v>
                </c:pt>
                <c:pt idx="356">
                  <c:v>42255.0</c:v>
                </c:pt>
                <c:pt idx="357">
                  <c:v>42256.0</c:v>
                </c:pt>
                <c:pt idx="358">
                  <c:v>42257.0</c:v>
                </c:pt>
                <c:pt idx="359">
                  <c:v>42258.0</c:v>
                </c:pt>
                <c:pt idx="360">
                  <c:v>42259.0</c:v>
                </c:pt>
                <c:pt idx="361">
                  <c:v>42260.0</c:v>
                </c:pt>
                <c:pt idx="362">
                  <c:v>42261.0</c:v>
                </c:pt>
                <c:pt idx="363">
                  <c:v>42262.0</c:v>
                </c:pt>
                <c:pt idx="364">
                  <c:v>42263.0</c:v>
                </c:pt>
                <c:pt idx="365">
                  <c:v>42264.0</c:v>
                </c:pt>
                <c:pt idx="366">
                  <c:v>42265.0</c:v>
                </c:pt>
                <c:pt idx="367">
                  <c:v>42266.0</c:v>
                </c:pt>
                <c:pt idx="368">
                  <c:v>42267.0</c:v>
                </c:pt>
                <c:pt idx="369">
                  <c:v>42268.0</c:v>
                </c:pt>
                <c:pt idx="370">
                  <c:v>42269.0</c:v>
                </c:pt>
                <c:pt idx="371">
                  <c:v>42270.0</c:v>
                </c:pt>
                <c:pt idx="372">
                  <c:v>42271.0</c:v>
                </c:pt>
                <c:pt idx="373">
                  <c:v>42272.0</c:v>
                </c:pt>
                <c:pt idx="374">
                  <c:v>42273.0</c:v>
                </c:pt>
                <c:pt idx="375">
                  <c:v>42274.0</c:v>
                </c:pt>
                <c:pt idx="376">
                  <c:v>42275.0</c:v>
                </c:pt>
                <c:pt idx="377">
                  <c:v>42276.0</c:v>
                </c:pt>
                <c:pt idx="378">
                  <c:v>42277.0</c:v>
                </c:pt>
                <c:pt idx="379">
                  <c:v>42278.0</c:v>
                </c:pt>
                <c:pt idx="380">
                  <c:v>42279.0</c:v>
                </c:pt>
                <c:pt idx="381">
                  <c:v>42280.0</c:v>
                </c:pt>
                <c:pt idx="382">
                  <c:v>42281.0</c:v>
                </c:pt>
                <c:pt idx="383">
                  <c:v>42282.0</c:v>
                </c:pt>
                <c:pt idx="384">
                  <c:v>42283.0</c:v>
                </c:pt>
                <c:pt idx="385">
                  <c:v>42284.0</c:v>
                </c:pt>
                <c:pt idx="386">
                  <c:v>42285.0</c:v>
                </c:pt>
                <c:pt idx="387">
                  <c:v>42286.0</c:v>
                </c:pt>
                <c:pt idx="388">
                  <c:v>42287.0</c:v>
                </c:pt>
                <c:pt idx="389">
                  <c:v>42288.0</c:v>
                </c:pt>
                <c:pt idx="390">
                  <c:v>42289.0</c:v>
                </c:pt>
                <c:pt idx="391">
                  <c:v>42290.0</c:v>
                </c:pt>
                <c:pt idx="392">
                  <c:v>42291.0</c:v>
                </c:pt>
                <c:pt idx="393">
                  <c:v>42292.0</c:v>
                </c:pt>
                <c:pt idx="394">
                  <c:v>42293.0</c:v>
                </c:pt>
                <c:pt idx="395">
                  <c:v>42294.0</c:v>
                </c:pt>
                <c:pt idx="396">
                  <c:v>42295.0</c:v>
                </c:pt>
                <c:pt idx="397">
                  <c:v>42296.0</c:v>
                </c:pt>
                <c:pt idx="398">
                  <c:v>42297.0</c:v>
                </c:pt>
                <c:pt idx="399">
                  <c:v>42298.0</c:v>
                </c:pt>
                <c:pt idx="400">
                  <c:v>42299.0</c:v>
                </c:pt>
                <c:pt idx="401">
                  <c:v>42300.0</c:v>
                </c:pt>
                <c:pt idx="402">
                  <c:v>42301.0</c:v>
                </c:pt>
                <c:pt idx="403">
                  <c:v>42302.0</c:v>
                </c:pt>
                <c:pt idx="404">
                  <c:v>42303.0</c:v>
                </c:pt>
                <c:pt idx="405">
                  <c:v>42304.0</c:v>
                </c:pt>
                <c:pt idx="406">
                  <c:v>42305.0</c:v>
                </c:pt>
                <c:pt idx="407">
                  <c:v>42306.0</c:v>
                </c:pt>
                <c:pt idx="408">
                  <c:v>42307.0</c:v>
                </c:pt>
                <c:pt idx="409">
                  <c:v>42308.0</c:v>
                </c:pt>
                <c:pt idx="410">
                  <c:v>42309.0</c:v>
                </c:pt>
                <c:pt idx="411">
                  <c:v>42310.0</c:v>
                </c:pt>
                <c:pt idx="412">
                  <c:v>42311.0</c:v>
                </c:pt>
                <c:pt idx="413">
                  <c:v>42312.0</c:v>
                </c:pt>
                <c:pt idx="414">
                  <c:v>42313.0</c:v>
                </c:pt>
                <c:pt idx="415">
                  <c:v>42314.0</c:v>
                </c:pt>
                <c:pt idx="416">
                  <c:v>42315.0</c:v>
                </c:pt>
                <c:pt idx="417">
                  <c:v>42316.0</c:v>
                </c:pt>
                <c:pt idx="418">
                  <c:v>42317.0</c:v>
                </c:pt>
                <c:pt idx="419">
                  <c:v>42318.0</c:v>
                </c:pt>
                <c:pt idx="420">
                  <c:v>42319.0</c:v>
                </c:pt>
                <c:pt idx="421">
                  <c:v>42320.0</c:v>
                </c:pt>
                <c:pt idx="422">
                  <c:v>42321.0</c:v>
                </c:pt>
                <c:pt idx="423">
                  <c:v>42322.0</c:v>
                </c:pt>
                <c:pt idx="424">
                  <c:v>42323.0</c:v>
                </c:pt>
                <c:pt idx="425">
                  <c:v>42324.0</c:v>
                </c:pt>
                <c:pt idx="426">
                  <c:v>42325.0</c:v>
                </c:pt>
                <c:pt idx="427">
                  <c:v>42326.0</c:v>
                </c:pt>
                <c:pt idx="428">
                  <c:v>42327.0</c:v>
                </c:pt>
                <c:pt idx="429">
                  <c:v>42328.0</c:v>
                </c:pt>
                <c:pt idx="430">
                  <c:v>42329.0</c:v>
                </c:pt>
                <c:pt idx="431">
                  <c:v>42330.0</c:v>
                </c:pt>
                <c:pt idx="432">
                  <c:v>42331.0</c:v>
                </c:pt>
                <c:pt idx="433">
                  <c:v>42332.0</c:v>
                </c:pt>
                <c:pt idx="434">
                  <c:v>42333.0</c:v>
                </c:pt>
                <c:pt idx="435">
                  <c:v>42334.0</c:v>
                </c:pt>
                <c:pt idx="436">
                  <c:v>42335.0</c:v>
                </c:pt>
                <c:pt idx="437">
                  <c:v>42336.0</c:v>
                </c:pt>
                <c:pt idx="438">
                  <c:v>42337.0</c:v>
                </c:pt>
                <c:pt idx="439">
                  <c:v>42338.0</c:v>
                </c:pt>
                <c:pt idx="440">
                  <c:v>42339.0</c:v>
                </c:pt>
                <c:pt idx="441">
                  <c:v>42340.0</c:v>
                </c:pt>
                <c:pt idx="442">
                  <c:v>42341.0</c:v>
                </c:pt>
                <c:pt idx="443">
                  <c:v>42342.0</c:v>
                </c:pt>
                <c:pt idx="444">
                  <c:v>42343.0</c:v>
                </c:pt>
                <c:pt idx="445">
                  <c:v>42344.0</c:v>
                </c:pt>
                <c:pt idx="446">
                  <c:v>42345.0</c:v>
                </c:pt>
                <c:pt idx="447">
                  <c:v>42346.0</c:v>
                </c:pt>
                <c:pt idx="448">
                  <c:v>42347.0</c:v>
                </c:pt>
                <c:pt idx="449">
                  <c:v>42348.0</c:v>
                </c:pt>
                <c:pt idx="450">
                  <c:v>42349.0</c:v>
                </c:pt>
                <c:pt idx="451">
                  <c:v>42350.0</c:v>
                </c:pt>
                <c:pt idx="452">
                  <c:v>42351.0</c:v>
                </c:pt>
                <c:pt idx="453">
                  <c:v>42352.0</c:v>
                </c:pt>
                <c:pt idx="454">
                  <c:v>42353.0</c:v>
                </c:pt>
                <c:pt idx="455">
                  <c:v>42354.0</c:v>
                </c:pt>
                <c:pt idx="456">
                  <c:v>42355.0</c:v>
                </c:pt>
                <c:pt idx="457">
                  <c:v>42356.0</c:v>
                </c:pt>
                <c:pt idx="458">
                  <c:v>42357.0</c:v>
                </c:pt>
                <c:pt idx="459">
                  <c:v>42358.0</c:v>
                </c:pt>
                <c:pt idx="460">
                  <c:v>42359.0</c:v>
                </c:pt>
                <c:pt idx="461">
                  <c:v>42360.0</c:v>
                </c:pt>
                <c:pt idx="462">
                  <c:v>42361.0</c:v>
                </c:pt>
                <c:pt idx="463">
                  <c:v>42362.0</c:v>
                </c:pt>
                <c:pt idx="464">
                  <c:v>42363.0</c:v>
                </c:pt>
                <c:pt idx="465">
                  <c:v>42364.0</c:v>
                </c:pt>
                <c:pt idx="466">
                  <c:v>42365.0</c:v>
                </c:pt>
                <c:pt idx="467">
                  <c:v>42366.0</c:v>
                </c:pt>
                <c:pt idx="468">
                  <c:v>42367.0</c:v>
                </c:pt>
                <c:pt idx="469">
                  <c:v>42368.0</c:v>
                </c:pt>
                <c:pt idx="470">
                  <c:v>42369.0</c:v>
                </c:pt>
                <c:pt idx="471">
                  <c:v>42370.0</c:v>
                </c:pt>
                <c:pt idx="472">
                  <c:v>42371.0</c:v>
                </c:pt>
                <c:pt idx="473">
                  <c:v>42372.0</c:v>
                </c:pt>
                <c:pt idx="474">
                  <c:v>42373.0</c:v>
                </c:pt>
                <c:pt idx="475">
                  <c:v>42374.0</c:v>
                </c:pt>
                <c:pt idx="476">
                  <c:v>42375.0</c:v>
                </c:pt>
                <c:pt idx="477">
                  <c:v>42376.0</c:v>
                </c:pt>
                <c:pt idx="478">
                  <c:v>42377.0</c:v>
                </c:pt>
                <c:pt idx="479">
                  <c:v>42378.0</c:v>
                </c:pt>
                <c:pt idx="480">
                  <c:v>42379.0</c:v>
                </c:pt>
                <c:pt idx="481">
                  <c:v>42380.0</c:v>
                </c:pt>
                <c:pt idx="482">
                  <c:v>42381.0</c:v>
                </c:pt>
                <c:pt idx="483">
                  <c:v>42382.0</c:v>
                </c:pt>
                <c:pt idx="484">
                  <c:v>42383.0</c:v>
                </c:pt>
                <c:pt idx="485">
                  <c:v>42384.0</c:v>
                </c:pt>
                <c:pt idx="486">
                  <c:v>42385.0</c:v>
                </c:pt>
                <c:pt idx="487">
                  <c:v>42386.0</c:v>
                </c:pt>
                <c:pt idx="488">
                  <c:v>42387.0</c:v>
                </c:pt>
                <c:pt idx="489">
                  <c:v>42388.0</c:v>
                </c:pt>
                <c:pt idx="490">
                  <c:v>42389.0</c:v>
                </c:pt>
                <c:pt idx="491">
                  <c:v>42390.0</c:v>
                </c:pt>
                <c:pt idx="492">
                  <c:v>42391.0</c:v>
                </c:pt>
                <c:pt idx="493">
                  <c:v>42392.0</c:v>
                </c:pt>
                <c:pt idx="494">
                  <c:v>42393.0</c:v>
                </c:pt>
                <c:pt idx="495">
                  <c:v>42394.0</c:v>
                </c:pt>
                <c:pt idx="496">
                  <c:v>42395.0</c:v>
                </c:pt>
                <c:pt idx="497">
                  <c:v>42396.0</c:v>
                </c:pt>
              </c:numCache>
            </c:numRef>
          </c:xVal>
          <c:yVal>
            <c:numRef>
              <c:f>'Daily income'!$D$3:$D$500</c:f>
              <c:numCache>
                <c:formatCode>#,##0_);\(#,##0\)</c:formatCode>
                <c:ptCount val="498"/>
                <c:pt idx="0">
                  <c:v>2.01E6</c:v>
                </c:pt>
                <c:pt idx="1">
                  <c:v>1.911E6</c:v>
                </c:pt>
                <c:pt idx="2">
                  <c:v>2.13E6</c:v>
                </c:pt>
                <c:pt idx="3">
                  <c:v>1.6E6</c:v>
                </c:pt>
                <c:pt idx="4">
                  <c:v>1.44E6</c:v>
                </c:pt>
                <c:pt idx="5">
                  <c:v>1.75E6</c:v>
                </c:pt>
                <c:pt idx="6">
                  <c:v>2.1E6</c:v>
                </c:pt>
                <c:pt idx="7">
                  <c:v>1.946E6</c:v>
                </c:pt>
                <c:pt idx="8">
                  <c:v>1.966E6</c:v>
                </c:pt>
                <c:pt idx="9">
                  <c:v>1.94E6</c:v>
                </c:pt>
                <c:pt idx="10">
                  <c:v>1.4E6</c:v>
                </c:pt>
                <c:pt idx="11">
                  <c:v>1.47E6</c:v>
                </c:pt>
                <c:pt idx="12">
                  <c:v>1.958E6</c:v>
                </c:pt>
                <c:pt idx="13">
                  <c:v>1.948E6</c:v>
                </c:pt>
                <c:pt idx="14">
                  <c:v>1.932E6</c:v>
                </c:pt>
                <c:pt idx="15">
                  <c:v>2.044E6</c:v>
                </c:pt>
                <c:pt idx="16">
                  <c:v>1.982E6</c:v>
                </c:pt>
                <c:pt idx="17">
                  <c:v>1.325E6</c:v>
                </c:pt>
                <c:pt idx="18">
                  <c:v>1.205E6</c:v>
                </c:pt>
                <c:pt idx="19">
                  <c:v>1.457E6</c:v>
                </c:pt>
                <c:pt idx="20">
                  <c:v>1.874E6</c:v>
                </c:pt>
                <c:pt idx="21">
                  <c:v>1.92E6</c:v>
                </c:pt>
                <c:pt idx="22">
                  <c:v>1.936E6</c:v>
                </c:pt>
                <c:pt idx="23">
                  <c:v>1.92E6</c:v>
                </c:pt>
                <c:pt idx="24">
                  <c:v>1.666E6</c:v>
                </c:pt>
                <c:pt idx="25">
                  <c:v>1.613E6</c:v>
                </c:pt>
                <c:pt idx="26">
                  <c:v>2.005E6</c:v>
                </c:pt>
                <c:pt idx="27">
                  <c:v>2.004E6</c:v>
                </c:pt>
                <c:pt idx="28">
                  <c:v>2.235E6</c:v>
                </c:pt>
                <c:pt idx="29">
                  <c:v>2.088E6</c:v>
                </c:pt>
                <c:pt idx="30">
                  <c:v>2.03E6</c:v>
                </c:pt>
                <c:pt idx="31">
                  <c:v>1.961E6</c:v>
                </c:pt>
                <c:pt idx="32">
                  <c:v>1.682E6</c:v>
                </c:pt>
                <c:pt idx="33">
                  <c:v>2.005E6</c:v>
                </c:pt>
                <c:pt idx="34">
                  <c:v>2.025E6</c:v>
                </c:pt>
                <c:pt idx="35">
                  <c:v>2.051E6</c:v>
                </c:pt>
                <c:pt idx="36">
                  <c:v>2.049E6</c:v>
                </c:pt>
                <c:pt idx="37">
                  <c:v>1.96E6</c:v>
                </c:pt>
                <c:pt idx="38">
                  <c:v>1.444E6</c:v>
                </c:pt>
                <c:pt idx="39">
                  <c:v>1.262E6</c:v>
                </c:pt>
                <c:pt idx="40">
                  <c:v>1.981E6</c:v>
                </c:pt>
                <c:pt idx="41">
                  <c:v>2.094E6</c:v>
                </c:pt>
                <c:pt idx="42">
                  <c:v>2.008E6</c:v>
                </c:pt>
                <c:pt idx="43">
                  <c:v>1.925E6</c:v>
                </c:pt>
                <c:pt idx="44">
                  <c:v>1.98E6</c:v>
                </c:pt>
                <c:pt idx="45">
                  <c:v>1.54E6</c:v>
                </c:pt>
                <c:pt idx="46">
                  <c:v>1.449E6</c:v>
                </c:pt>
                <c:pt idx="47">
                  <c:v>1.901E6</c:v>
                </c:pt>
                <c:pt idx="48">
                  <c:v>2.178E6</c:v>
                </c:pt>
                <c:pt idx="49">
                  <c:v>1.933E6</c:v>
                </c:pt>
                <c:pt idx="50">
                  <c:v>2.021E6</c:v>
                </c:pt>
                <c:pt idx="51">
                  <c:v>1.913E6</c:v>
                </c:pt>
                <c:pt idx="52">
                  <c:v>1.442E6</c:v>
                </c:pt>
                <c:pt idx="53">
                  <c:v>1.329E6</c:v>
                </c:pt>
                <c:pt idx="54">
                  <c:v>1.92E6</c:v>
                </c:pt>
                <c:pt idx="55">
                  <c:v>2.021E6</c:v>
                </c:pt>
                <c:pt idx="56">
                  <c:v>1.881E6</c:v>
                </c:pt>
                <c:pt idx="57">
                  <c:v>1.945E6</c:v>
                </c:pt>
                <c:pt idx="58">
                  <c:v>1.945E6</c:v>
                </c:pt>
                <c:pt idx="59">
                  <c:v>1.705E6</c:v>
                </c:pt>
                <c:pt idx="60">
                  <c:v>1.506E6</c:v>
                </c:pt>
                <c:pt idx="61">
                  <c:v>2.248E6</c:v>
                </c:pt>
                <c:pt idx="62">
                  <c:v>2.093E6</c:v>
                </c:pt>
                <c:pt idx="63">
                  <c:v>2.226E6</c:v>
                </c:pt>
                <c:pt idx="64">
                  <c:v>2.201E6</c:v>
                </c:pt>
                <c:pt idx="65">
                  <c:v>2.035E6</c:v>
                </c:pt>
                <c:pt idx="66">
                  <c:v>1.654E6</c:v>
                </c:pt>
                <c:pt idx="67">
                  <c:v>1.478E6</c:v>
                </c:pt>
                <c:pt idx="68">
                  <c:v>2.173E6</c:v>
                </c:pt>
                <c:pt idx="69">
                  <c:v>2.274E6</c:v>
                </c:pt>
                <c:pt idx="70">
                  <c:v>2.341E6</c:v>
                </c:pt>
                <c:pt idx="71">
                  <c:v>2.371E6</c:v>
                </c:pt>
                <c:pt idx="72">
                  <c:v>2.303E6</c:v>
                </c:pt>
                <c:pt idx="73">
                  <c:v>1.753E6</c:v>
                </c:pt>
                <c:pt idx="74">
                  <c:v>1.627E6</c:v>
                </c:pt>
                <c:pt idx="75">
                  <c:v>2.223E6</c:v>
                </c:pt>
                <c:pt idx="76">
                  <c:v>2.202E6</c:v>
                </c:pt>
                <c:pt idx="77">
                  <c:v>2.139E6</c:v>
                </c:pt>
                <c:pt idx="78">
                  <c:v>2.165E6</c:v>
                </c:pt>
                <c:pt idx="79">
                  <c:v>1.907E6</c:v>
                </c:pt>
                <c:pt idx="80">
                  <c:v>1.467E6</c:v>
                </c:pt>
                <c:pt idx="81">
                  <c:v>1.546E6</c:v>
                </c:pt>
                <c:pt idx="82">
                  <c:v>2.158E6</c:v>
                </c:pt>
                <c:pt idx="83">
                  <c:v>2.215E6</c:v>
                </c:pt>
                <c:pt idx="84">
                  <c:v>2.007E6</c:v>
                </c:pt>
                <c:pt idx="85">
                  <c:v>2.063E6</c:v>
                </c:pt>
                <c:pt idx="86">
                  <c:v>1.944E6</c:v>
                </c:pt>
                <c:pt idx="87">
                  <c:v>1.514E6</c:v>
                </c:pt>
                <c:pt idx="88">
                  <c:v>1.419E6</c:v>
                </c:pt>
                <c:pt idx="89">
                  <c:v>1.923E6</c:v>
                </c:pt>
                <c:pt idx="90">
                  <c:v>2.035E6</c:v>
                </c:pt>
                <c:pt idx="91">
                  <c:v>1.677E6</c:v>
                </c:pt>
                <c:pt idx="92">
                  <c:v>1.926E6</c:v>
                </c:pt>
                <c:pt idx="93">
                  <c:v>1.742E6</c:v>
                </c:pt>
                <c:pt idx="94">
                  <c:v>1.686E6</c:v>
                </c:pt>
                <c:pt idx="95">
                  <c:v>1.839E6</c:v>
                </c:pt>
                <c:pt idx="96">
                  <c:v>1.993E6</c:v>
                </c:pt>
                <c:pt idx="97">
                  <c:v>2.033E6</c:v>
                </c:pt>
                <c:pt idx="98">
                  <c:v>1.851E6</c:v>
                </c:pt>
                <c:pt idx="99">
                  <c:v>1.61E6</c:v>
                </c:pt>
                <c:pt idx="100">
                  <c:v>1.614E6</c:v>
                </c:pt>
                <c:pt idx="101">
                  <c:v>1.541E6</c:v>
                </c:pt>
                <c:pt idx="102">
                  <c:v>1.611E6</c:v>
                </c:pt>
                <c:pt idx="103">
                  <c:v>2.378E6</c:v>
                </c:pt>
                <c:pt idx="104">
                  <c:v>2.299E6</c:v>
                </c:pt>
                <c:pt idx="105">
                  <c:v>2.125E6</c:v>
                </c:pt>
                <c:pt idx="106">
                  <c:v>1.63E6</c:v>
                </c:pt>
                <c:pt idx="107">
                  <c:v>2.062E6</c:v>
                </c:pt>
                <c:pt idx="108">
                  <c:v>1.987E6</c:v>
                </c:pt>
                <c:pt idx="109">
                  <c:v>1.832E6</c:v>
                </c:pt>
                <c:pt idx="110">
                  <c:v>2.255E6</c:v>
                </c:pt>
                <c:pt idx="111">
                  <c:v>2.396E6</c:v>
                </c:pt>
                <c:pt idx="112">
                  <c:v>2.37E6</c:v>
                </c:pt>
                <c:pt idx="113">
                  <c:v>2.349E6</c:v>
                </c:pt>
                <c:pt idx="114">
                  <c:v>1.994E6</c:v>
                </c:pt>
                <c:pt idx="115">
                  <c:v>1.787E6</c:v>
                </c:pt>
                <c:pt idx="116">
                  <c:v>1.685E6</c:v>
                </c:pt>
                <c:pt idx="117">
                  <c:v>2.174E6</c:v>
                </c:pt>
                <c:pt idx="118">
                  <c:v>2.521E6</c:v>
                </c:pt>
                <c:pt idx="119">
                  <c:v>2.36E6</c:v>
                </c:pt>
                <c:pt idx="120">
                  <c:v>2.206E6</c:v>
                </c:pt>
                <c:pt idx="121">
                  <c:v>2.105E6</c:v>
                </c:pt>
                <c:pt idx="122">
                  <c:v>1.792E6</c:v>
                </c:pt>
                <c:pt idx="123">
                  <c:v>1.798E6</c:v>
                </c:pt>
                <c:pt idx="124">
                  <c:v>2.485E6</c:v>
                </c:pt>
                <c:pt idx="125">
                  <c:v>2.156E6</c:v>
                </c:pt>
                <c:pt idx="126">
                  <c:v>2.289E6</c:v>
                </c:pt>
                <c:pt idx="127">
                  <c:v>2.248E6</c:v>
                </c:pt>
                <c:pt idx="128">
                  <c:v>2.37E6</c:v>
                </c:pt>
                <c:pt idx="129">
                  <c:v>2.081E6</c:v>
                </c:pt>
                <c:pt idx="130">
                  <c:v>1.826E6</c:v>
                </c:pt>
                <c:pt idx="131">
                  <c:v>2.269E6</c:v>
                </c:pt>
                <c:pt idx="132">
                  <c:v>2.669E6</c:v>
                </c:pt>
                <c:pt idx="133">
                  <c:v>2.449E6</c:v>
                </c:pt>
                <c:pt idx="134">
                  <c:v>2.581E6</c:v>
                </c:pt>
                <c:pt idx="135">
                  <c:v>2.194E6</c:v>
                </c:pt>
                <c:pt idx="136">
                  <c:v>1.728E6</c:v>
                </c:pt>
                <c:pt idx="137">
                  <c:v>1.983E6</c:v>
                </c:pt>
                <c:pt idx="138">
                  <c:v>2.425E6</c:v>
                </c:pt>
                <c:pt idx="139">
                  <c:v>2.627E6</c:v>
                </c:pt>
                <c:pt idx="140">
                  <c:v>2.635E6</c:v>
                </c:pt>
                <c:pt idx="141">
                  <c:v>3.027E6</c:v>
                </c:pt>
                <c:pt idx="142">
                  <c:v>2.715E6</c:v>
                </c:pt>
                <c:pt idx="143">
                  <c:v>2.071E6</c:v>
                </c:pt>
                <c:pt idx="144">
                  <c:v>2.347E6</c:v>
                </c:pt>
                <c:pt idx="145">
                  <c:v>2.395E6</c:v>
                </c:pt>
                <c:pt idx="146">
                  <c:v>2.362E6</c:v>
                </c:pt>
                <c:pt idx="147">
                  <c:v>2.101E6</c:v>
                </c:pt>
                <c:pt idx="148">
                  <c:v>2.476E6</c:v>
                </c:pt>
                <c:pt idx="149">
                  <c:v>2.196E6</c:v>
                </c:pt>
                <c:pt idx="150">
                  <c:v>1.698E6</c:v>
                </c:pt>
                <c:pt idx="151">
                  <c:v>1.76E6</c:v>
                </c:pt>
                <c:pt idx="152">
                  <c:v>2.336E6</c:v>
                </c:pt>
                <c:pt idx="153">
                  <c:v>2.411E6</c:v>
                </c:pt>
                <c:pt idx="154">
                  <c:v>2.666E6</c:v>
                </c:pt>
                <c:pt idx="155">
                  <c:v>2.532E6</c:v>
                </c:pt>
                <c:pt idx="156">
                  <c:v>2.317E6</c:v>
                </c:pt>
                <c:pt idx="157">
                  <c:v>1.832E6</c:v>
                </c:pt>
                <c:pt idx="158">
                  <c:v>1.64E6</c:v>
                </c:pt>
                <c:pt idx="159">
                  <c:v>2.257E6</c:v>
                </c:pt>
                <c:pt idx="160">
                  <c:v>2.186E6</c:v>
                </c:pt>
                <c:pt idx="161">
                  <c:v>2.253E6</c:v>
                </c:pt>
                <c:pt idx="162">
                  <c:v>2.312E6</c:v>
                </c:pt>
                <c:pt idx="163">
                  <c:v>2.249E6</c:v>
                </c:pt>
                <c:pt idx="164">
                  <c:v>1.581E6</c:v>
                </c:pt>
                <c:pt idx="165">
                  <c:v>1.394E6</c:v>
                </c:pt>
                <c:pt idx="166">
                  <c:v>2.038E6</c:v>
                </c:pt>
                <c:pt idx="167">
                  <c:v>2.155E6</c:v>
                </c:pt>
                <c:pt idx="168">
                  <c:v>2.315E6</c:v>
                </c:pt>
                <c:pt idx="169">
                  <c:v>2.154E6</c:v>
                </c:pt>
                <c:pt idx="170">
                  <c:v>1.914E6</c:v>
                </c:pt>
                <c:pt idx="171">
                  <c:v>1.818E6</c:v>
                </c:pt>
                <c:pt idx="172">
                  <c:v>1.694E6</c:v>
                </c:pt>
                <c:pt idx="173">
                  <c:v>2.207E6</c:v>
                </c:pt>
                <c:pt idx="174">
                  <c:v>2.109E6</c:v>
                </c:pt>
                <c:pt idx="175">
                  <c:v>2.146E6</c:v>
                </c:pt>
                <c:pt idx="176">
                  <c:v>2.39E6</c:v>
                </c:pt>
                <c:pt idx="177">
                  <c:v>2.143E6</c:v>
                </c:pt>
                <c:pt idx="178">
                  <c:v>1.664E6</c:v>
                </c:pt>
                <c:pt idx="179">
                  <c:v>1.591E6</c:v>
                </c:pt>
                <c:pt idx="180">
                  <c:v>2.168E6</c:v>
                </c:pt>
                <c:pt idx="181">
                  <c:v>2.069E6</c:v>
                </c:pt>
                <c:pt idx="182">
                  <c:v>2.066E6</c:v>
                </c:pt>
                <c:pt idx="183">
                  <c:v>2.057E6</c:v>
                </c:pt>
                <c:pt idx="184">
                  <c:v>1.983E6</c:v>
                </c:pt>
                <c:pt idx="185">
                  <c:v>1.506E6</c:v>
                </c:pt>
                <c:pt idx="186">
                  <c:v>1.407E6</c:v>
                </c:pt>
                <c:pt idx="187">
                  <c:v>2.075E6</c:v>
                </c:pt>
                <c:pt idx="188">
                  <c:v>2.045E6</c:v>
                </c:pt>
                <c:pt idx="189">
                  <c:v>2.134E6</c:v>
                </c:pt>
                <c:pt idx="190">
                  <c:v>1.984E6</c:v>
                </c:pt>
                <c:pt idx="191">
                  <c:v>1.898E6</c:v>
                </c:pt>
                <c:pt idx="192">
                  <c:v>1.693E6</c:v>
                </c:pt>
                <c:pt idx="193">
                  <c:v>1.584E6</c:v>
                </c:pt>
                <c:pt idx="194">
                  <c:v>2.164E6</c:v>
                </c:pt>
                <c:pt idx="195">
                  <c:v>2.359E6</c:v>
                </c:pt>
                <c:pt idx="196">
                  <c:v>2.145E6</c:v>
                </c:pt>
                <c:pt idx="197">
                  <c:v>1.919E6</c:v>
                </c:pt>
                <c:pt idx="198">
                  <c:v>1.57E6</c:v>
                </c:pt>
                <c:pt idx="199">
                  <c:v>1.564E6</c:v>
                </c:pt>
                <c:pt idx="200">
                  <c:v>1.408E6</c:v>
                </c:pt>
                <c:pt idx="201">
                  <c:v>1.799E6</c:v>
                </c:pt>
                <c:pt idx="202">
                  <c:v>2.085E6</c:v>
                </c:pt>
                <c:pt idx="203">
                  <c:v>1.946E6</c:v>
                </c:pt>
                <c:pt idx="204">
                  <c:v>2.096E6</c:v>
                </c:pt>
                <c:pt idx="205">
                  <c:v>2.019E6</c:v>
                </c:pt>
                <c:pt idx="206">
                  <c:v>1.537E6</c:v>
                </c:pt>
                <c:pt idx="207">
                  <c:v>1.62E6</c:v>
                </c:pt>
                <c:pt idx="208">
                  <c:v>2.082E6</c:v>
                </c:pt>
                <c:pt idx="209">
                  <c:v>2.091E6</c:v>
                </c:pt>
                <c:pt idx="210">
                  <c:v>2.036E6</c:v>
                </c:pt>
                <c:pt idx="211">
                  <c:v>2.223E6</c:v>
                </c:pt>
                <c:pt idx="212">
                  <c:v>2.08E6</c:v>
                </c:pt>
                <c:pt idx="213">
                  <c:v>1.633E6</c:v>
                </c:pt>
                <c:pt idx="214">
                  <c:v>1.539E6</c:v>
                </c:pt>
                <c:pt idx="215">
                  <c:v>2.076E6</c:v>
                </c:pt>
                <c:pt idx="216">
                  <c:v>2.035E6</c:v>
                </c:pt>
                <c:pt idx="217">
                  <c:v>2.056E6</c:v>
                </c:pt>
                <c:pt idx="218">
                  <c:v>2.011E6</c:v>
                </c:pt>
                <c:pt idx="219">
                  <c:v>1.865E6</c:v>
                </c:pt>
                <c:pt idx="220">
                  <c:v>1.521E6</c:v>
                </c:pt>
                <c:pt idx="221">
                  <c:v>1.459E6</c:v>
                </c:pt>
                <c:pt idx="222">
                  <c:v>1.932E6</c:v>
                </c:pt>
                <c:pt idx="223">
                  <c:v>1.941E6</c:v>
                </c:pt>
                <c:pt idx="224">
                  <c:v>1.927E6</c:v>
                </c:pt>
                <c:pt idx="225">
                  <c:v>2.001E6</c:v>
                </c:pt>
                <c:pt idx="226">
                  <c:v>1.676E6</c:v>
                </c:pt>
                <c:pt idx="227">
                  <c:v>1.441E6</c:v>
                </c:pt>
                <c:pt idx="228">
                  <c:v>1.499E6</c:v>
                </c:pt>
                <c:pt idx="229">
                  <c:v>1.849E6</c:v>
                </c:pt>
                <c:pt idx="230">
                  <c:v>1.857E6</c:v>
                </c:pt>
                <c:pt idx="231">
                  <c:v>2.061E6</c:v>
                </c:pt>
                <c:pt idx="232">
                  <c:v>2.097E6</c:v>
                </c:pt>
                <c:pt idx="233">
                  <c:v>1.93E6</c:v>
                </c:pt>
                <c:pt idx="234">
                  <c:v>1.528E6</c:v>
                </c:pt>
                <c:pt idx="235">
                  <c:v>1.486E6</c:v>
                </c:pt>
                <c:pt idx="236">
                  <c:v>2.095E6</c:v>
                </c:pt>
                <c:pt idx="237">
                  <c:v>2.271E6</c:v>
                </c:pt>
                <c:pt idx="238">
                  <c:v>2.189E6</c:v>
                </c:pt>
                <c:pt idx="239">
                  <c:v>2.097E6</c:v>
                </c:pt>
                <c:pt idx="240">
                  <c:v>2.059E6</c:v>
                </c:pt>
                <c:pt idx="241">
                  <c:v>1.889E6</c:v>
                </c:pt>
                <c:pt idx="242">
                  <c:v>1.893E6</c:v>
                </c:pt>
                <c:pt idx="243">
                  <c:v>2.047E6</c:v>
                </c:pt>
                <c:pt idx="244">
                  <c:v>2.099E6</c:v>
                </c:pt>
                <c:pt idx="245">
                  <c:v>2.079E6</c:v>
                </c:pt>
                <c:pt idx="246">
                  <c:v>2.491E6</c:v>
                </c:pt>
                <c:pt idx="247">
                  <c:v>2.312E6</c:v>
                </c:pt>
                <c:pt idx="248">
                  <c:v>2.232E6</c:v>
                </c:pt>
                <c:pt idx="249">
                  <c:v>2.03E6</c:v>
                </c:pt>
                <c:pt idx="250">
                  <c:v>2.366E6</c:v>
                </c:pt>
                <c:pt idx="251">
                  <c:v>2.535E6</c:v>
                </c:pt>
                <c:pt idx="252">
                  <c:v>2.362E6</c:v>
                </c:pt>
                <c:pt idx="253">
                  <c:v>2.435E6</c:v>
                </c:pt>
                <c:pt idx="254">
                  <c:v>2.314E6</c:v>
                </c:pt>
                <c:pt idx="255">
                  <c:v>1.704E6</c:v>
                </c:pt>
                <c:pt idx="256">
                  <c:v>1.589E6</c:v>
                </c:pt>
                <c:pt idx="257">
                  <c:v>2.019E6</c:v>
                </c:pt>
                <c:pt idx="258">
                  <c:v>2.451E6</c:v>
                </c:pt>
                <c:pt idx="259">
                  <c:v>2.305E6</c:v>
                </c:pt>
                <c:pt idx="260">
                  <c:v>3.709E6</c:v>
                </c:pt>
                <c:pt idx="261">
                  <c:v>2.713E6</c:v>
                </c:pt>
                <c:pt idx="262">
                  <c:v>1.949E6</c:v>
                </c:pt>
                <c:pt idx="263">
                  <c:v>1.819E6</c:v>
                </c:pt>
                <c:pt idx="264">
                  <c:v>2.218E6</c:v>
                </c:pt>
                <c:pt idx="265">
                  <c:v>2.315E6</c:v>
                </c:pt>
                <c:pt idx="266">
                  <c:v>2.157E6</c:v>
                </c:pt>
                <c:pt idx="267">
                  <c:v>2.166E6</c:v>
                </c:pt>
                <c:pt idx="268">
                  <c:v>2.084E6</c:v>
                </c:pt>
                <c:pt idx="269">
                  <c:v>2.21E6</c:v>
                </c:pt>
                <c:pt idx="270">
                  <c:v>2.044E6</c:v>
                </c:pt>
                <c:pt idx="271">
                  <c:v>2.35E6</c:v>
                </c:pt>
                <c:pt idx="272">
                  <c:v>2.394E6</c:v>
                </c:pt>
                <c:pt idx="273">
                  <c:v>2.39E6</c:v>
                </c:pt>
                <c:pt idx="274">
                  <c:v>2.38E6</c:v>
                </c:pt>
                <c:pt idx="275">
                  <c:v>2.231E6</c:v>
                </c:pt>
                <c:pt idx="276">
                  <c:v>1.783E6</c:v>
                </c:pt>
                <c:pt idx="277">
                  <c:v>1.622E6</c:v>
                </c:pt>
                <c:pt idx="278">
                  <c:v>2.519E6</c:v>
                </c:pt>
                <c:pt idx="279">
                  <c:v>2.506E6</c:v>
                </c:pt>
                <c:pt idx="280">
                  <c:v>2.546E6</c:v>
                </c:pt>
                <c:pt idx="281">
                  <c:v>2.45E6</c:v>
                </c:pt>
                <c:pt idx="282">
                  <c:v>2.383E6</c:v>
                </c:pt>
                <c:pt idx="283">
                  <c:v>1.767E6</c:v>
                </c:pt>
                <c:pt idx="284">
                  <c:v>1.71E6</c:v>
                </c:pt>
                <c:pt idx="285">
                  <c:v>2.379E6</c:v>
                </c:pt>
                <c:pt idx="286">
                  <c:v>2.303E6</c:v>
                </c:pt>
                <c:pt idx="287">
                  <c:v>2.065E6</c:v>
                </c:pt>
                <c:pt idx="288">
                  <c:v>2.092E6</c:v>
                </c:pt>
                <c:pt idx="289">
                  <c:v>2.111E6</c:v>
                </c:pt>
                <c:pt idx="290">
                  <c:v>1.774E6</c:v>
                </c:pt>
                <c:pt idx="291">
                  <c:v>1.814E6</c:v>
                </c:pt>
                <c:pt idx="292">
                  <c:v>2.28E6</c:v>
                </c:pt>
                <c:pt idx="293">
                  <c:v>2.928E6</c:v>
                </c:pt>
                <c:pt idx="294">
                  <c:v>2.577E6</c:v>
                </c:pt>
                <c:pt idx="295">
                  <c:v>2.439E6</c:v>
                </c:pt>
                <c:pt idx="296">
                  <c:v>2.136E6</c:v>
                </c:pt>
                <c:pt idx="297">
                  <c:v>1.73E6</c:v>
                </c:pt>
                <c:pt idx="298">
                  <c:v>1.788E6</c:v>
                </c:pt>
                <c:pt idx="299">
                  <c:v>2.224E6</c:v>
                </c:pt>
                <c:pt idx="300">
                  <c:v>2.225E6</c:v>
                </c:pt>
                <c:pt idx="301">
                  <c:v>2.27E6</c:v>
                </c:pt>
                <c:pt idx="302">
                  <c:v>2.381E6</c:v>
                </c:pt>
                <c:pt idx="303">
                  <c:v>2.142E6</c:v>
                </c:pt>
                <c:pt idx="304">
                  <c:v>1.538E6</c:v>
                </c:pt>
                <c:pt idx="305">
                  <c:v>1.674E6</c:v>
                </c:pt>
                <c:pt idx="306">
                  <c:v>1.912E6</c:v>
                </c:pt>
                <c:pt idx="307">
                  <c:v>2.188E6</c:v>
                </c:pt>
                <c:pt idx="308">
                  <c:v>2.098E6</c:v>
                </c:pt>
                <c:pt idx="309">
                  <c:v>2.166E6</c:v>
                </c:pt>
                <c:pt idx="310">
                  <c:v>2.082E6</c:v>
                </c:pt>
                <c:pt idx="311">
                  <c:v>1.827E6</c:v>
                </c:pt>
                <c:pt idx="312">
                  <c:v>1.742E6</c:v>
                </c:pt>
                <c:pt idx="313">
                  <c:v>2.366E6</c:v>
                </c:pt>
                <c:pt idx="314">
                  <c:v>2.518E6</c:v>
                </c:pt>
                <c:pt idx="315">
                  <c:v>2.309E6</c:v>
                </c:pt>
                <c:pt idx="316">
                  <c:v>2.185E6</c:v>
                </c:pt>
                <c:pt idx="317">
                  <c:v>1.964E6</c:v>
                </c:pt>
                <c:pt idx="318">
                  <c:v>1.631E6</c:v>
                </c:pt>
                <c:pt idx="319">
                  <c:v>1.78E6</c:v>
                </c:pt>
                <c:pt idx="320">
                  <c:v>2.291E6</c:v>
                </c:pt>
                <c:pt idx="321">
                  <c:v>2.334E6</c:v>
                </c:pt>
                <c:pt idx="322">
                  <c:v>2.3E6</c:v>
                </c:pt>
                <c:pt idx="323">
                  <c:v>2.293E6</c:v>
                </c:pt>
                <c:pt idx="324">
                  <c:v>2.008E6</c:v>
                </c:pt>
                <c:pt idx="325">
                  <c:v>1.787E6</c:v>
                </c:pt>
                <c:pt idx="326">
                  <c:v>1.783E6</c:v>
                </c:pt>
                <c:pt idx="327">
                  <c:v>2.327E6</c:v>
                </c:pt>
                <c:pt idx="328">
                  <c:v>2.232E6</c:v>
                </c:pt>
                <c:pt idx="329">
                  <c:v>2.3E6</c:v>
                </c:pt>
                <c:pt idx="330">
                  <c:v>2.149E6</c:v>
                </c:pt>
                <c:pt idx="331">
                  <c:v>2.07E6</c:v>
                </c:pt>
                <c:pt idx="332">
                  <c:v>1.704E6</c:v>
                </c:pt>
                <c:pt idx="333">
                  <c:v>1.641E6</c:v>
                </c:pt>
                <c:pt idx="334">
                  <c:v>2.142E6</c:v>
                </c:pt>
                <c:pt idx="335">
                  <c:v>2.332E6</c:v>
                </c:pt>
                <c:pt idx="336">
                  <c:v>2.331E6</c:v>
                </c:pt>
                <c:pt idx="337">
                  <c:v>2.321E6</c:v>
                </c:pt>
                <c:pt idx="338">
                  <c:v>2.259E6</c:v>
                </c:pt>
                <c:pt idx="339">
                  <c:v>1.656E6</c:v>
                </c:pt>
                <c:pt idx="340">
                  <c:v>1.588E6</c:v>
                </c:pt>
                <c:pt idx="341">
                  <c:v>2.035E6</c:v>
                </c:pt>
                <c:pt idx="342">
                  <c:v>2.294E6</c:v>
                </c:pt>
                <c:pt idx="343">
                  <c:v>2.226E6</c:v>
                </c:pt>
                <c:pt idx="344">
                  <c:v>2.307E6</c:v>
                </c:pt>
                <c:pt idx="345">
                  <c:v>2.238E6</c:v>
                </c:pt>
                <c:pt idx="346">
                  <c:v>1.714E6</c:v>
                </c:pt>
                <c:pt idx="347">
                  <c:v>1.639E6</c:v>
                </c:pt>
                <c:pt idx="348">
                  <c:v>2.323E6</c:v>
                </c:pt>
                <c:pt idx="349">
                  <c:v>2.545E6</c:v>
                </c:pt>
                <c:pt idx="350">
                  <c:v>2.627E6</c:v>
                </c:pt>
                <c:pt idx="351">
                  <c:v>2.483E6</c:v>
                </c:pt>
                <c:pt idx="352">
                  <c:v>2.249E6</c:v>
                </c:pt>
                <c:pt idx="353">
                  <c:v>1.972E6</c:v>
                </c:pt>
                <c:pt idx="354">
                  <c:v>1.865E6</c:v>
                </c:pt>
                <c:pt idx="355">
                  <c:v>2.498E6</c:v>
                </c:pt>
                <c:pt idx="356">
                  <c:v>2.417E6</c:v>
                </c:pt>
                <c:pt idx="357">
                  <c:v>2.651E6</c:v>
                </c:pt>
                <c:pt idx="358">
                  <c:v>2.806E6</c:v>
                </c:pt>
                <c:pt idx="359">
                  <c:v>2.59E6</c:v>
                </c:pt>
                <c:pt idx="360">
                  <c:v>2.001E6</c:v>
                </c:pt>
                <c:pt idx="361">
                  <c:v>1.932E6</c:v>
                </c:pt>
                <c:pt idx="362">
                  <c:v>2.48E6</c:v>
                </c:pt>
                <c:pt idx="363">
                  <c:v>2.44E6</c:v>
                </c:pt>
                <c:pt idx="364">
                  <c:v>2.563E6</c:v>
                </c:pt>
                <c:pt idx="365">
                  <c:v>2.632E6</c:v>
                </c:pt>
                <c:pt idx="366">
                  <c:v>2.511E6</c:v>
                </c:pt>
                <c:pt idx="367">
                  <c:v>1.891E6</c:v>
                </c:pt>
                <c:pt idx="368">
                  <c:v>1.8E6</c:v>
                </c:pt>
                <c:pt idx="369">
                  <c:v>2.0E6</c:v>
                </c:pt>
                <c:pt idx="370">
                  <c:v>2.597E6</c:v>
                </c:pt>
                <c:pt idx="371">
                  <c:v>2.505E6</c:v>
                </c:pt>
                <c:pt idx="372">
                  <c:v>2.179E6</c:v>
                </c:pt>
                <c:pt idx="373">
                  <c:v>2.328E6</c:v>
                </c:pt>
                <c:pt idx="374">
                  <c:v>1.745E6</c:v>
                </c:pt>
                <c:pt idx="375">
                  <c:v>1.86E6</c:v>
                </c:pt>
                <c:pt idx="376">
                  <c:v>2.409E6</c:v>
                </c:pt>
                <c:pt idx="377">
                  <c:v>2.332E6</c:v>
                </c:pt>
                <c:pt idx="378">
                  <c:v>2.25E6</c:v>
                </c:pt>
                <c:pt idx="379">
                  <c:v>2.207E6</c:v>
                </c:pt>
                <c:pt idx="380">
                  <c:v>2.17E6</c:v>
                </c:pt>
                <c:pt idx="381">
                  <c:v>1.741E6</c:v>
                </c:pt>
                <c:pt idx="382">
                  <c:v>1.706E6</c:v>
                </c:pt>
                <c:pt idx="383">
                  <c:v>2.411E6</c:v>
                </c:pt>
                <c:pt idx="384">
                  <c:v>2.457E6</c:v>
                </c:pt>
                <c:pt idx="385">
                  <c:v>2.558E6</c:v>
                </c:pt>
                <c:pt idx="386">
                  <c:v>2.45E6</c:v>
                </c:pt>
                <c:pt idx="387">
                  <c:v>2.462E6</c:v>
                </c:pt>
                <c:pt idx="388">
                  <c:v>1.976E6</c:v>
                </c:pt>
                <c:pt idx="389">
                  <c:v>1.83E6</c:v>
                </c:pt>
                <c:pt idx="390">
                  <c:v>2.433E6</c:v>
                </c:pt>
                <c:pt idx="391">
                  <c:v>2.646E6</c:v>
                </c:pt>
                <c:pt idx="392">
                  <c:v>2.701E6</c:v>
                </c:pt>
                <c:pt idx="393">
                  <c:v>2.557E6</c:v>
                </c:pt>
                <c:pt idx="394">
                  <c:v>2.501E6</c:v>
                </c:pt>
                <c:pt idx="395">
                  <c:v>1.861E6</c:v>
                </c:pt>
                <c:pt idx="396">
                  <c:v>1.781E6</c:v>
                </c:pt>
                <c:pt idx="397">
                  <c:v>2.283E6</c:v>
                </c:pt>
                <c:pt idx="398">
                  <c:v>2.338E6</c:v>
                </c:pt>
                <c:pt idx="399">
                  <c:v>2.304E6</c:v>
                </c:pt>
                <c:pt idx="400">
                  <c:v>2.287E6</c:v>
                </c:pt>
                <c:pt idx="401">
                  <c:v>2.356E6</c:v>
                </c:pt>
                <c:pt idx="402">
                  <c:v>1.951E6</c:v>
                </c:pt>
                <c:pt idx="403">
                  <c:v>1.955E6</c:v>
                </c:pt>
                <c:pt idx="404">
                  <c:v>2.68E6</c:v>
                </c:pt>
                <c:pt idx="405">
                  <c:v>2.581E6</c:v>
                </c:pt>
                <c:pt idx="406">
                  <c:v>2.533E6</c:v>
                </c:pt>
                <c:pt idx="407">
                  <c:v>2.493E6</c:v>
                </c:pt>
                <c:pt idx="408">
                  <c:v>2.381E6</c:v>
                </c:pt>
                <c:pt idx="409">
                  <c:v>1.835E6</c:v>
                </c:pt>
                <c:pt idx="410">
                  <c:v>1.713E6</c:v>
                </c:pt>
                <c:pt idx="411">
                  <c:v>2.495E6</c:v>
                </c:pt>
                <c:pt idx="412">
                  <c:v>2.61E6</c:v>
                </c:pt>
                <c:pt idx="413">
                  <c:v>2.57E6</c:v>
                </c:pt>
                <c:pt idx="414">
                  <c:v>2.502E6</c:v>
                </c:pt>
                <c:pt idx="415">
                  <c:v>2.452E6</c:v>
                </c:pt>
                <c:pt idx="416">
                  <c:v>1.988E6</c:v>
                </c:pt>
                <c:pt idx="417">
                  <c:v>1.745E6</c:v>
                </c:pt>
                <c:pt idx="418">
                  <c:v>2.37E6</c:v>
                </c:pt>
                <c:pt idx="419">
                  <c:v>2.588E6</c:v>
                </c:pt>
                <c:pt idx="420">
                  <c:v>2.561E6</c:v>
                </c:pt>
                <c:pt idx="421">
                  <c:v>2.648E6</c:v>
                </c:pt>
                <c:pt idx="422">
                  <c:v>2.675E6</c:v>
                </c:pt>
                <c:pt idx="423">
                  <c:v>2.119E6</c:v>
                </c:pt>
                <c:pt idx="424">
                  <c:v>2.059E6</c:v>
                </c:pt>
                <c:pt idx="425">
                  <c:v>2.571E6</c:v>
                </c:pt>
                <c:pt idx="426">
                  <c:v>2.966E6</c:v>
                </c:pt>
                <c:pt idx="427">
                  <c:v>2.654E6</c:v>
                </c:pt>
                <c:pt idx="428">
                  <c:v>2.639E6</c:v>
                </c:pt>
                <c:pt idx="429">
                  <c:v>2.547E6</c:v>
                </c:pt>
                <c:pt idx="430">
                  <c:v>2.466E6</c:v>
                </c:pt>
                <c:pt idx="431">
                  <c:v>2.595E6</c:v>
                </c:pt>
                <c:pt idx="432">
                  <c:v>2.947E6</c:v>
                </c:pt>
                <c:pt idx="433">
                  <c:v>2.815E6</c:v>
                </c:pt>
                <c:pt idx="434">
                  <c:v>2.678E6</c:v>
                </c:pt>
                <c:pt idx="435">
                  <c:v>2.727E6</c:v>
                </c:pt>
                <c:pt idx="436">
                  <c:v>2.499E6</c:v>
                </c:pt>
                <c:pt idx="437">
                  <c:v>2.153E6</c:v>
                </c:pt>
                <c:pt idx="438">
                  <c:v>1.991E6</c:v>
                </c:pt>
                <c:pt idx="439">
                  <c:v>2.409E6</c:v>
                </c:pt>
                <c:pt idx="440">
                  <c:v>2.431E6</c:v>
                </c:pt>
                <c:pt idx="441">
                  <c:v>2.439E6</c:v>
                </c:pt>
                <c:pt idx="442">
                  <c:v>2.503E6</c:v>
                </c:pt>
                <c:pt idx="443">
                  <c:v>2.163E6</c:v>
                </c:pt>
                <c:pt idx="444">
                  <c:v>1.821E6</c:v>
                </c:pt>
                <c:pt idx="445">
                  <c:v>1.751E6</c:v>
                </c:pt>
                <c:pt idx="446">
                  <c:v>2.514E6</c:v>
                </c:pt>
                <c:pt idx="447">
                  <c:v>2.386E6</c:v>
                </c:pt>
                <c:pt idx="448">
                  <c:v>2.396E6</c:v>
                </c:pt>
                <c:pt idx="449">
                  <c:v>2.469E6</c:v>
                </c:pt>
                <c:pt idx="450">
                  <c:v>2.431E6</c:v>
                </c:pt>
                <c:pt idx="451">
                  <c:v>1.987E6</c:v>
                </c:pt>
                <c:pt idx="452">
                  <c:v>1.889E6</c:v>
                </c:pt>
                <c:pt idx="453">
                  <c:v>2.449E6</c:v>
                </c:pt>
                <c:pt idx="454">
                  <c:v>2.65E6</c:v>
                </c:pt>
                <c:pt idx="455">
                  <c:v>2.629E6</c:v>
                </c:pt>
                <c:pt idx="456">
                  <c:v>2.389E6</c:v>
                </c:pt>
                <c:pt idx="457">
                  <c:v>2.301E6</c:v>
                </c:pt>
                <c:pt idx="458">
                  <c:v>2.083E6</c:v>
                </c:pt>
                <c:pt idx="459">
                  <c:v>1.875E6</c:v>
                </c:pt>
                <c:pt idx="460">
                  <c:v>2.366E6</c:v>
                </c:pt>
                <c:pt idx="461">
                  <c:v>2.326E6</c:v>
                </c:pt>
                <c:pt idx="462">
                  <c:v>2.404E6</c:v>
                </c:pt>
                <c:pt idx="463">
                  <c:v>2.198E6</c:v>
                </c:pt>
                <c:pt idx="464">
                  <c:v>1.761E6</c:v>
                </c:pt>
                <c:pt idx="465">
                  <c:v>1.904E6</c:v>
                </c:pt>
                <c:pt idx="466">
                  <c:v>1.995E6</c:v>
                </c:pt>
                <c:pt idx="467">
                  <c:v>2.305E6</c:v>
                </c:pt>
                <c:pt idx="468">
                  <c:v>2.305E6</c:v>
                </c:pt>
                <c:pt idx="469">
                  <c:v>2.356E6</c:v>
                </c:pt>
                <c:pt idx="470">
                  <c:v>2.431E6</c:v>
                </c:pt>
                <c:pt idx="471">
                  <c:v>2.124E6</c:v>
                </c:pt>
                <c:pt idx="472">
                  <c:v>2.265E6</c:v>
                </c:pt>
                <c:pt idx="473">
                  <c:v>2.037E6</c:v>
                </c:pt>
                <c:pt idx="474">
                  <c:v>2.436E6</c:v>
                </c:pt>
                <c:pt idx="475">
                  <c:v>2.651E6</c:v>
                </c:pt>
                <c:pt idx="476">
                  <c:v>2.65E6</c:v>
                </c:pt>
                <c:pt idx="477">
                  <c:v>2.775E6</c:v>
                </c:pt>
                <c:pt idx="478">
                  <c:v>2.735E6</c:v>
                </c:pt>
                <c:pt idx="479">
                  <c:v>2.3E6</c:v>
                </c:pt>
                <c:pt idx="480">
                  <c:v>2.225E6</c:v>
                </c:pt>
                <c:pt idx="481">
                  <c:v>2.987E6</c:v>
                </c:pt>
                <c:pt idx="482">
                  <c:v>2.75E6</c:v>
                </c:pt>
                <c:pt idx="483">
                  <c:v>2.541E6</c:v>
                </c:pt>
                <c:pt idx="484">
                  <c:v>2.525E6</c:v>
                </c:pt>
                <c:pt idx="485">
                  <c:v>2.614E6</c:v>
                </c:pt>
                <c:pt idx="486">
                  <c:v>2.204E6</c:v>
                </c:pt>
                <c:pt idx="487">
                  <c:v>2.069E6</c:v>
                </c:pt>
                <c:pt idx="488">
                  <c:v>2.742E6</c:v>
                </c:pt>
                <c:pt idx="489">
                  <c:v>2.633E6</c:v>
                </c:pt>
                <c:pt idx="490">
                  <c:v>2.989E6</c:v>
                </c:pt>
                <c:pt idx="491">
                  <c:v>2.641E6</c:v>
                </c:pt>
                <c:pt idx="492">
                  <c:v>2.486E6</c:v>
                </c:pt>
                <c:pt idx="493">
                  <c:v>2.029E6</c:v>
                </c:pt>
                <c:pt idx="494">
                  <c:v>1.863E6</c:v>
                </c:pt>
                <c:pt idx="495">
                  <c:v>2.439E6</c:v>
                </c:pt>
                <c:pt idx="496">
                  <c:v>2.434E6</c:v>
                </c:pt>
                <c:pt idx="497">
                  <c:v>2.514E6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12616"/>
        <c:axId val="-2131309784"/>
      </c:scatterChart>
      <c:valAx>
        <c:axId val="-2131312616"/>
        <c:scaling>
          <c:orientation val="minMax"/>
          <c:max val="42500.0"/>
          <c:min val="41915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/>
            </a:pPr>
            <a:endParaRPr lang="en-US"/>
          </a:p>
        </c:txPr>
        <c:crossAx val="-2131309784"/>
        <c:crosses val="autoZero"/>
        <c:crossBetween val="midCat"/>
        <c:majorUnit val="7.0"/>
      </c:valAx>
      <c:valAx>
        <c:axId val="-2131309784"/>
        <c:scaling>
          <c:orientation val="minMax"/>
          <c:min val="0.0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1312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7850612423447"/>
          <c:y val="0.15670352786784"/>
          <c:w val="0.134389841586007"/>
          <c:h val="0.0991421177247949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825041179208187"/>
          <c:y val="0.175452150115929"/>
          <c:w val="0.734630339013149"/>
          <c:h val="0.72702333333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Engagement!$G$2</c:f>
              <c:strCache>
                <c:ptCount val="1"/>
                <c:pt idx="0">
                  <c:v>Page/visit</c:v>
                </c:pt>
              </c:strCache>
            </c:strRef>
          </c:tx>
          <c:spPr>
            <a:ln w="47625">
              <a:noFill/>
            </a:ln>
          </c:spPr>
          <c:yVal>
            <c:numRef>
              <c:f>Engagement!$G$3:$G$830</c:f>
              <c:numCache>
                <c:formatCode>General</c:formatCode>
                <c:ptCount val="828"/>
                <c:pt idx="0">
                  <c:v>5.51</c:v>
                </c:pt>
                <c:pt idx="1">
                  <c:v>5.21</c:v>
                </c:pt>
                <c:pt idx="2">
                  <c:v>5.53</c:v>
                </c:pt>
                <c:pt idx="3">
                  <c:v>4.96</c:v>
                </c:pt>
                <c:pt idx="4">
                  <c:v>4.87</c:v>
                </c:pt>
                <c:pt idx="5">
                  <c:v>4.98</c:v>
                </c:pt>
                <c:pt idx="6">
                  <c:v>5.5</c:v>
                </c:pt>
                <c:pt idx="7">
                  <c:v>5.37</c:v>
                </c:pt>
                <c:pt idx="8">
                  <c:v>5.08</c:v>
                </c:pt>
                <c:pt idx="9">
                  <c:v>5.35</c:v>
                </c:pt>
                <c:pt idx="10" formatCode="0.00">
                  <c:v>4.75</c:v>
                </c:pt>
                <c:pt idx="11" formatCode="0.00">
                  <c:v>5.140000000000001</c:v>
                </c:pt>
                <c:pt idx="12" formatCode="0.00">
                  <c:v>5.319999999999999</c:v>
                </c:pt>
                <c:pt idx="13" formatCode="0.00">
                  <c:v>5.35</c:v>
                </c:pt>
                <c:pt idx="14" formatCode="0.00">
                  <c:v>5.27</c:v>
                </c:pt>
                <c:pt idx="15" formatCode="0.00">
                  <c:v>5.53</c:v>
                </c:pt>
                <c:pt idx="16" formatCode="0.00">
                  <c:v>5.56</c:v>
                </c:pt>
                <c:pt idx="17" formatCode="0.00">
                  <c:v>4.79</c:v>
                </c:pt>
                <c:pt idx="18" formatCode="0.00">
                  <c:v>4.48</c:v>
                </c:pt>
                <c:pt idx="19" formatCode="0.00">
                  <c:v>4.71</c:v>
                </c:pt>
                <c:pt idx="20" formatCode="0.00">
                  <c:v>5.23</c:v>
                </c:pt>
                <c:pt idx="21" formatCode="0.00">
                  <c:v>5.26</c:v>
                </c:pt>
                <c:pt idx="22" formatCode="0.00">
                  <c:v>5.38</c:v>
                </c:pt>
                <c:pt idx="23" formatCode="0.00">
                  <c:v>5.31</c:v>
                </c:pt>
                <c:pt idx="24" formatCode="0.00">
                  <c:v>5.0</c:v>
                </c:pt>
                <c:pt idx="25" formatCode="0.00">
                  <c:v>5.24</c:v>
                </c:pt>
                <c:pt idx="26" formatCode="0.00">
                  <c:v>5.33</c:v>
                </c:pt>
                <c:pt idx="27" formatCode="0.00">
                  <c:v>5.33</c:v>
                </c:pt>
                <c:pt idx="28" formatCode="0.00">
                  <c:v>5.53</c:v>
                </c:pt>
                <c:pt idx="29" formatCode="0.00">
                  <c:v>5.54</c:v>
                </c:pt>
                <c:pt idx="30" formatCode="0.00">
                  <c:v>5.47</c:v>
                </c:pt>
                <c:pt idx="31" formatCode="0.00">
                  <c:v>5.0</c:v>
                </c:pt>
                <c:pt idx="32" formatCode="0.00">
                  <c:v>5.06</c:v>
                </c:pt>
                <c:pt idx="33" formatCode="0.00">
                  <c:v>5.08</c:v>
                </c:pt>
                <c:pt idx="34" formatCode="0.00">
                  <c:v>5.36</c:v>
                </c:pt>
                <c:pt idx="35" formatCode="0.00">
                  <c:v>5.37</c:v>
                </c:pt>
                <c:pt idx="36" formatCode="0.00">
                  <c:v>5.35</c:v>
                </c:pt>
                <c:pt idx="37" formatCode="0.00">
                  <c:v>5.39</c:v>
                </c:pt>
                <c:pt idx="38" formatCode="0.00">
                  <c:v>4.92</c:v>
                </c:pt>
                <c:pt idx="39" formatCode="0.00">
                  <c:v>4.63</c:v>
                </c:pt>
                <c:pt idx="40" formatCode="0.00">
                  <c:v>5.34</c:v>
                </c:pt>
                <c:pt idx="41" formatCode="0.00">
                  <c:v>5.59</c:v>
                </c:pt>
                <c:pt idx="42" formatCode="0.00">
                  <c:v>5.3</c:v>
                </c:pt>
                <c:pt idx="43" formatCode="0.00">
                  <c:v>5.1</c:v>
                </c:pt>
                <c:pt idx="44" formatCode="0.00">
                  <c:v>5.35</c:v>
                </c:pt>
                <c:pt idx="45" formatCode="0.00">
                  <c:v>4.97</c:v>
                </c:pt>
                <c:pt idx="46" formatCode="0.00">
                  <c:v>4.87</c:v>
                </c:pt>
                <c:pt idx="47" formatCode="0.00">
                  <c:v>5.02</c:v>
                </c:pt>
                <c:pt idx="48" formatCode="0.00">
                  <c:v>5.52</c:v>
                </c:pt>
                <c:pt idx="49" formatCode="0.00">
                  <c:v>5.18</c:v>
                </c:pt>
                <c:pt idx="50" formatCode="0.00">
                  <c:v>5.47</c:v>
                </c:pt>
                <c:pt idx="51" formatCode="0.00">
                  <c:v>5.35</c:v>
                </c:pt>
                <c:pt idx="52" formatCode="0.00">
                  <c:v>4.93</c:v>
                </c:pt>
                <c:pt idx="53" formatCode="0.00">
                  <c:v>4.84</c:v>
                </c:pt>
                <c:pt idx="54" formatCode="0.00">
                  <c:v>5.14</c:v>
                </c:pt>
                <c:pt idx="55" formatCode="0.00">
                  <c:v>5.46</c:v>
                </c:pt>
                <c:pt idx="56" formatCode="0.00">
                  <c:v>5.12</c:v>
                </c:pt>
                <c:pt idx="57" formatCode="0.00">
                  <c:v>5.3</c:v>
                </c:pt>
                <c:pt idx="58" formatCode="0.00">
                  <c:v>5.38</c:v>
                </c:pt>
                <c:pt idx="59" formatCode="0.00">
                  <c:v>5.22</c:v>
                </c:pt>
                <c:pt idx="60" formatCode="0.00">
                  <c:v>5.16</c:v>
                </c:pt>
                <c:pt idx="61" formatCode="0.00">
                  <c:v>5.83</c:v>
                </c:pt>
                <c:pt idx="62" formatCode="0.00">
                  <c:v>5.46</c:v>
                </c:pt>
                <c:pt idx="63" formatCode="0.00">
                  <c:v>5.41</c:v>
                </c:pt>
                <c:pt idx="64" formatCode="0.00">
                  <c:v>5.64</c:v>
                </c:pt>
                <c:pt idx="65" formatCode="0.00">
                  <c:v>5.44</c:v>
                </c:pt>
                <c:pt idx="66" formatCode="0.00">
                  <c:v>5.27</c:v>
                </c:pt>
                <c:pt idx="67" formatCode="0.00">
                  <c:v>5.05</c:v>
                </c:pt>
                <c:pt idx="68" formatCode="0.00">
                  <c:v>5.53</c:v>
                </c:pt>
                <c:pt idx="69" formatCode="0.00">
                  <c:v>5.82</c:v>
                </c:pt>
                <c:pt idx="70" formatCode="0.00">
                  <c:v>5.78</c:v>
                </c:pt>
                <c:pt idx="71" formatCode="0.00">
                  <c:v>5.81</c:v>
                </c:pt>
                <c:pt idx="72" formatCode="0.00">
                  <c:v>5.9</c:v>
                </c:pt>
                <c:pt idx="73" formatCode="0.00">
                  <c:v>5.2</c:v>
                </c:pt>
                <c:pt idx="74" formatCode="0.00">
                  <c:v>5.21</c:v>
                </c:pt>
                <c:pt idx="75" formatCode="0.00">
                  <c:v>5.6</c:v>
                </c:pt>
                <c:pt idx="76" formatCode="0.00">
                  <c:v>5.4</c:v>
                </c:pt>
                <c:pt idx="77" formatCode="0.00">
                  <c:v>5.24</c:v>
                </c:pt>
                <c:pt idx="78" formatCode="0.00">
                  <c:v>5.42</c:v>
                </c:pt>
                <c:pt idx="79" formatCode="0.00">
                  <c:v>5.37</c:v>
                </c:pt>
                <c:pt idx="80" formatCode="0.00">
                  <c:v>4.76</c:v>
                </c:pt>
                <c:pt idx="81" formatCode="0.00">
                  <c:v>5.26</c:v>
                </c:pt>
                <c:pt idx="82" formatCode="0.00">
                  <c:v>5.61</c:v>
                </c:pt>
                <c:pt idx="83" formatCode="0.00">
                  <c:v>5.53</c:v>
                </c:pt>
                <c:pt idx="84" formatCode="0.00">
                  <c:v>5.33</c:v>
                </c:pt>
                <c:pt idx="85" formatCode="0.00">
                  <c:v>5.46</c:v>
                </c:pt>
                <c:pt idx="86" formatCode="0.00">
                  <c:v>5.36</c:v>
                </c:pt>
                <c:pt idx="87" formatCode="0.00">
                  <c:v>5.04</c:v>
                </c:pt>
                <c:pt idx="88" formatCode="0.00">
                  <c:v>5.01</c:v>
                </c:pt>
                <c:pt idx="89" formatCode="0.00">
                  <c:v>5.2</c:v>
                </c:pt>
                <c:pt idx="90" formatCode="0.00">
                  <c:v>5.48</c:v>
                </c:pt>
                <c:pt idx="91" formatCode="0.00">
                  <c:v>5.41</c:v>
                </c:pt>
                <c:pt idx="92" formatCode="0.00">
                  <c:v>5.27</c:v>
                </c:pt>
                <c:pt idx="93" formatCode="0.00">
                  <c:v>5.02</c:v>
                </c:pt>
                <c:pt idx="94" formatCode="0.00">
                  <c:v>4.98</c:v>
                </c:pt>
                <c:pt idx="95" formatCode="0.00">
                  <c:v>5.22</c:v>
                </c:pt>
                <c:pt idx="96" formatCode="0.00">
                  <c:v>5.31</c:v>
                </c:pt>
                <c:pt idx="97" formatCode="0.00">
                  <c:v>5.46</c:v>
                </c:pt>
                <c:pt idx="98" formatCode="0.00">
                  <c:v>5.3</c:v>
                </c:pt>
                <c:pt idx="99" formatCode="0.00">
                  <c:v>5.28</c:v>
                </c:pt>
                <c:pt idx="100" formatCode="0.00">
                  <c:v>5.21</c:v>
                </c:pt>
                <c:pt idx="101" formatCode="0.00">
                  <c:v>5.06</c:v>
                </c:pt>
                <c:pt idx="102" formatCode="0.00">
                  <c:v>5.55</c:v>
                </c:pt>
                <c:pt idx="103" formatCode="0.00">
                  <c:v>6.05</c:v>
                </c:pt>
                <c:pt idx="104" formatCode="0.00">
                  <c:v>5.7</c:v>
                </c:pt>
                <c:pt idx="105" formatCode="0.00">
                  <c:v>5.78</c:v>
                </c:pt>
                <c:pt idx="106" formatCode="0.00">
                  <c:v>5.0</c:v>
                </c:pt>
                <c:pt idx="107" formatCode="0.00">
                  <c:v>5.28</c:v>
                </c:pt>
                <c:pt idx="108" formatCode="0.00">
                  <c:v>5.42</c:v>
                </c:pt>
                <c:pt idx="109" formatCode="0.00">
                  <c:v>5.2</c:v>
                </c:pt>
                <c:pt idx="110" formatCode="0.00">
                  <c:v>5.74</c:v>
                </c:pt>
                <c:pt idx="111" formatCode="0.00">
                  <c:v>5.76</c:v>
                </c:pt>
                <c:pt idx="112" formatCode="0.00">
                  <c:v>5.74</c:v>
                </c:pt>
                <c:pt idx="113" formatCode="0.00">
                  <c:v>5.68</c:v>
                </c:pt>
                <c:pt idx="114" formatCode="0.00">
                  <c:v>5.22</c:v>
                </c:pt>
                <c:pt idx="115" formatCode="0.00">
                  <c:v>5.24</c:v>
                </c:pt>
                <c:pt idx="116" formatCode="0.00">
                  <c:v>5.3</c:v>
                </c:pt>
                <c:pt idx="117" formatCode="0.00">
                  <c:v>5.51</c:v>
                </c:pt>
                <c:pt idx="118" formatCode="0.00">
                  <c:v>6.09</c:v>
                </c:pt>
                <c:pt idx="119" formatCode="0.00">
                  <c:v>5.74</c:v>
                </c:pt>
                <c:pt idx="120" formatCode="0.00">
                  <c:v>5.45</c:v>
                </c:pt>
                <c:pt idx="121" formatCode="0.00">
                  <c:v>5.35</c:v>
                </c:pt>
                <c:pt idx="122" formatCode="0.00">
                  <c:v>5.19</c:v>
                </c:pt>
                <c:pt idx="123" formatCode="0.00">
                  <c:v>5.34</c:v>
                </c:pt>
                <c:pt idx="124" formatCode="0.00">
                  <c:v>5.4</c:v>
                </c:pt>
                <c:pt idx="125" formatCode="0.00">
                  <c:v>5.23</c:v>
                </c:pt>
                <c:pt idx="126" formatCode="0.00">
                  <c:v>5.61</c:v>
                </c:pt>
                <c:pt idx="127" formatCode="0.00">
                  <c:v>5.53</c:v>
                </c:pt>
                <c:pt idx="128" formatCode="0.00">
                  <c:v>5.91</c:v>
                </c:pt>
                <c:pt idx="129" formatCode="0.00">
                  <c:v>5.8</c:v>
                </c:pt>
                <c:pt idx="130" formatCode="0.00">
                  <c:v>5.62</c:v>
                </c:pt>
                <c:pt idx="131" formatCode="0.00">
                  <c:v>5.61</c:v>
                </c:pt>
                <c:pt idx="132" formatCode="0.00">
                  <c:v>5.73</c:v>
                </c:pt>
                <c:pt idx="133" formatCode="0.00">
                  <c:v>5.68</c:v>
                </c:pt>
                <c:pt idx="134" formatCode="0.00">
                  <c:v>5.93</c:v>
                </c:pt>
                <c:pt idx="135" formatCode="0.00">
                  <c:v>5.52</c:v>
                </c:pt>
                <c:pt idx="136" formatCode="0.00">
                  <c:v>5.11</c:v>
                </c:pt>
                <c:pt idx="137" formatCode="0.00">
                  <c:v>5.41</c:v>
                </c:pt>
                <c:pt idx="138" formatCode="0.00">
                  <c:v>5.81</c:v>
                </c:pt>
                <c:pt idx="139" formatCode="0.00">
                  <c:v>6.23</c:v>
                </c:pt>
                <c:pt idx="140" formatCode="0.00">
                  <c:v>5.87</c:v>
                </c:pt>
                <c:pt idx="141" formatCode="0.00">
                  <c:v>5.92</c:v>
                </c:pt>
                <c:pt idx="142" formatCode="0.00">
                  <c:v>5.96</c:v>
                </c:pt>
                <c:pt idx="143" formatCode="0.00">
                  <c:v>5.53</c:v>
                </c:pt>
                <c:pt idx="144" formatCode="0.00">
                  <c:v>5.53</c:v>
                </c:pt>
                <c:pt idx="145" formatCode="0.00">
                  <c:v>5.62</c:v>
                </c:pt>
                <c:pt idx="146" formatCode="0.00">
                  <c:v>5.88</c:v>
                </c:pt>
                <c:pt idx="147" formatCode="0.00">
                  <c:v>5.37</c:v>
                </c:pt>
                <c:pt idx="148" formatCode="0.00">
                  <c:v>6.33</c:v>
                </c:pt>
                <c:pt idx="149" formatCode="0.00">
                  <c:v>5.81</c:v>
                </c:pt>
                <c:pt idx="150" formatCode="0.00">
                  <c:v>5.33</c:v>
                </c:pt>
                <c:pt idx="151" formatCode="0.00">
                  <c:v>5.68</c:v>
                </c:pt>
                <c:pt idx="152" formatCode="0.00">
                  <c:v>5.75</c:v>
                </c:pt>
                <c:pt idx="153" formatCode="0.00">
                  <c:v>5.98</c:v>
                </c:pt>
                <c:pt idx="154" formatCode="0.00">
                  <c:v>6.15</c:v>
                </c:pt>
                <c:pt idx="155" formatCode="0.00">
                  <c:v>6.08</c:v>
                </c:pt>
                <c:pt idx="156" formatCode="0.00">
                  <c:v>5.81</c:v>
                </c:pt>
                <c:pt idx="157" formatCode="0.00">
                  <c:v>5.47</c:v>
                </c:pt>
                <c:pt idx="158" formatCode="0.00">
                  <c:v>5.25</c:v>
                </c:pt>
                <c:pt idx="159" formatCode="0.00">
                  <c:v>5.62</c:v>
                </c:pt>
                <c:pt idx="160" formatCode="0.00">
                  <c:v>5.51</c:v>
                </c:pt>
                <c:pt idx="161" formatCode="0.00">
                  <c:v>5.56</c:v>
                </c:pt>
                <c:pt idx="162" formatCode="0.00">
                  <c:v>5.72</c:v>
                </c:pt>
                <c:pt idx="163" formatCode="0.00">
                  <c:v>5.84</c:v>
                </c:pt>
                <c:pt idx="164" formatCode="0.00">
                  <c:v>5.08</c:v>
                </c:pt>
                <c:pt idx="165" formatCode="0.00">
                  <c:v>4.82</c:v>
                </c:pt>
                <c:pt idx="166" formatCode="0.00">
                  <c:v>5.34</c:v>
                </c:pt>
                <c:pt idx="167" formatCode="0.00">
                  <c:v>5.51</c:v>
                </c:pt>
                <c:pt idx="168" formatCode="0.00">
                  <c:v>5.81</c:v>
                </c:pt>
                <c:pt idx="169" formatCode="0.00">
                  <c:v>5.4</c:v>
                </c:pt>
                <c:pt idx="170" formatCode="0.00">
                  <c:v>5.37</c:v>
                </c:pt>
                <c:pt idx="171" formatCode="0.00">
                  <c:v>5.67</c:v>
                </c:pt>
                <c:pt idx="172" formatCode="0.00">
                  <c:v>5.28</c:v>
                </c:pt>
                <c:pt idx="173" formatCode="0.00">
                  <c:v>5.53</c:v>
                </c:pt>
                <c:pt idx="174" formatCode="0.00">
                  <c:v>5.47</c:v>
                </c:pt>
                <c:pt idx="175" formatCode="0.00">
                  <c:v>5.53</c:v>
                </c:pt>
                <c:pt idx="176" formatCode="0.00">
                  <c:v>5.75</c:v>
                </c:pt>
                <c:pt idx="177" formatCode="0.00">
                  <c:v>5.59</c:v>
                </c:pt>
                <c:pt idx="178" formatCode="0.00">
                  <c:v>5.08</c:v>
                </c:pt>
                <c:pt idx="179" formatCode="0.00">
                  <c:v>5.21</c:v>
                </c:pt>
                <c:pt idx="180" formatCode="0.00">
                  <c:v>5.49</c:v>
                </c:pt>
                <c:pt idx="181" formatCode="0.00">
                  <c:v>5.27</c:v>
                </c:pt>
                <c:pt idx="182" formatCode="0.00">
                  <c:v>5.23</c:v>
                </c:pt>
                <c:pt idx="183" formatCode="0.00">
                  <c:v>5.23</c:v>
                </c:pt>
                <c:pt idx="184" formatCode="0.00">
                  <c:v>5.29</c:v>
                </c:pt>
                <c:pt idx="185" formatCode="0.00">
                  <c:v>4.8</c:v>
                </c:pt>
                <c:pt idx="186" formatCode="0.00">
                  <c:v>4.74</c:v>
                </c:pt>
                <c:pt idx="187" formatCode="0.00">
                  <c:v>5.42</c:v>
                </c:pt>
                <c:pt idx="188" formatCode="0.00">
                  <c:v>5.36</c:v>
                </c:pt>
                <c:pt idx="189" formatCode="0.00">
                  <c:v>5.49</c:v>
                </c:pt>
                <c:pt idx="190" formatCode="0.00">
                  <c:v>5.26</c:v>
                </c:pt>
                <c:pt idx="191" formatCode="0.00">
                  <c:v>5.3</c:v>
                </c:pt>
                <c:pt idx="192" formatCode="0.00">
                  <c:v>5.02</c:v>
                </c:pt>
                <c:pt idx="193" formatCode="0.00">
                  <c:v>4.93</c:v>
                </c:pt>
                <c:pt idx="194" formatCode="0.00">
                  <c:v>5.21</c:v>
                </c:pt>
                <c:pt idx="195" formatCode="0.00">
                  <c:v>5.25</c:v>
                </c:pt>
                <c:pt idx="196" formatCode="0.00">
                  <c:v>5.33</c:v>
                </c:pt>
                <c:pt idx="197" formatCode="0.00">
                  <c:v>5.23</c:v>
                </c:pt>
                <c:pt idx="198" formatCode="0.00">
                  <c:v>5.11</c:v>
                </c:pt>
                <c:pt idx="199" formatCode="0.00">
                  <c:v>4.96</c:v>
                </c:pt>
                <c:pt idx="200" formatCode="0.00">
                  <c:v>4.769999999999999</c:v>
                </c:pt>
                <c:pt idx="201" formatCode="0.00">
                  <c:v>5.38</c:v>
                </c:pt>
                <c:pt idx="202" formatCode="0.00">
                  <c:v>5.43</c:v>
                </c:pt>
                <c:pt idx="203" formatCode="0.00">
                  <c:v>5.05</c:v>
                </c:pt>
                <c:pt idx="204" formatCode="0.00">
                  <c:v>5.37</c:v>
                </c:pt>
                <c:pt idx="205" formatCode="0.00">
                  <c:v>5.17</c:v>
                </c:pt>
                <c:pt idx="206" formatCode="0.00">
                  <c:v>4.71</c:v>
                </c:pt>
                <c:pt idx="207" formatCode="0.00">
                  <c:v>4.84</c:v>
                </c:pt>
                <c:pt idx="208" formatCode="0.00">
                  <c:v>5.32</c:v>
                </c:pt>
                <c:pt idx="209" formatCode="0.00">
                  <c:v>5.1</c:v>
                </c:pt>
                <c:pt idx="210" formatCode="0.00">
                  <c:v>5.02</c:v>
                </c:pt>
                <c:pt idx="211" formatCode="0.00">
                  <c:v>5.37</c:v>
                </c:pt>
                <c:pt idx="212" formatCode="0.00">
                  <c:v>5.18</c:v>
                </c:pt>
                <c:pt idx="213" formatCode="0.00">
                  <c:v>5.0</c:v>
                </c:pt>
                <c:pt idx="214" formatCode="0.00">
                  <c:v>4.94</c:v>
                </c:pt>
                <c:pt idx="215" formatCode="0.00">
                  <c:v>5.2</c:v>
                </c:pt>
                <c:pt idx="216" formatCode="0.00">
                  <c:v>5.23</c:v>
                </c:pt>
                <c:pt idx="217" formatCode="0.00">
                  <c:v>5.27</c:v>
                </c:pt>
                <c:pt idx="218" formatCode="0.00">
                  <c:v>5.25</c:v>
                </c:pt>
                <c:pt idx="219" formatCode="0.00">
                  <c:v>5.08</c:v>
                </c:pt>
                <c:pt idx="220" formatCode="0.00">
                  <c:v>4.8</c:v>
                </c:pt>
                <c:pt idx="221" formatCode="0.00">
                  <c:v>4.9</c:v>
                </c:pt>
                <c:pt idx="222" formatCode="0.00">
                  <c:v>5.16</c:v>
                </c:pt>
                <c:pt idx="223" formatCode="0.00">
                  <c:v>5.12</c:v>
                </c:pt>
                <c:pt idx="224" formatCode="0.00">
                  <c:v>5.19</c:v>
                </c:pt>
                <c:pt idx="225" formatCode="0.00">
                  <c:v>5.37</c:v>
                </c:pt>
                <c:pt idx="226" formatCode="0.00">
                  <c:v>4.82</c:v>
                </c:pt>
                <c:pt idx="227" formatCode="0.00">
                  <c:v>4.62</c:v>
                </c:pt>
                <c:pt idx="228" formatCode="0.00">
                  <c:v>4.69</c:v>
                </c:pt>
                <c:pt idx="229" formatCode="0.00">
                  <c:v>5.07</c:v>
                </c:pt>
                <c:pt idx="230" formatCode="0.00">
                  <c:v>5.07</c:v>
                </c:pt>
                <c:pt idx="231" formatCode="0.00">
                  <c:v>5.36</c:v>
                </c:pt>
                <c:pt idx="232" formatCode="0.00">
                  <c:v>5.41</c:v>
                </c:pt>
                <c:pt idx="233" formatCode="0.00">
                  <c:v>5.2</c:v>
                </c:pt>
                <c:pt idx="234" formatCode="0.00">
                  <c:v>4.82</c:v>
                </c:pt>
                <c:pt idx="235" formatCode="0.00">
                  <c:v>4.94</c:v>
                </c:pt>
                <c:pt idx="236" formatCode="0.00">
                  <c:v>5.3</c:v>
                </c:pt>
                <c:pt idx="237" formatCode="0.00">
                  <c:v>5.55</c:v>
                </c:pt>
                <c:pt idx="238" formatCode="0.00">
                  <c:v>5.43</c:v>
                </c:pt>
                <c:pt idx="239" formatCode="0.00">
                  <c:v>5.26</c:v>
                </c:pt>
                <c:pt idx="240" formatCode="0.00">
                  <c:v>5.41</c:v>
                </c:pt>
                <c:pt idx="241" formatCode="0.00">
                  <c:v>5.48</c:v>
                </c:pt>
                <c:pt idx="242" formatCode="0.00">
                  <c:v>5.769999999999999</c:v>
                </c:pt>
                <c:pt idx="243" formatCode="0.00">
                  <c:v>5.33</c:v>
                </c:pt>
                <c:pt idx="244" formatCode="0.00">
                  <c:v>5.29</c:v>
                </c:pt>
                <c:pt idx="245" formatCode="0.00">
                  <c:v>5.22</c:v>
                </c:pt>
                <c:pt idx="246" formatCode="0.00">
                  <c:v>5.48</c:v>
                </c:pt>
                <c:pt idx="247" formatCode="0.00">
                  <c:v>5.29</c:v>
                </c:pt>
                <c:pt idx="248" formatCode="0.00">
                  <c:v>5.86</c:v>
                </c:pt>
                <c:pt idx="249" formatCode="0.00">
                  <c:v>5.85</c:v>
                </c:pt>
                <c:pt idx="250" formatCode="0.00">
                  <c:v>5.76</c:v>
                </c:pt>
                <c:pt idx="251" formatCode="0.00">
                  <c:v>5.68</c:v>
                </c:pt>
                <c:pt idx="252" formatCode="0.00">
                  <c:v>5.44</c:v>
                </c:pt>
                <c:pt idx="253" formatCode="0.00">
                  <c:v>5.61</c:v>
                </c:pt>
                <c:pt idx="254" formatCode="0.00">
                  <c:v>5.51</c:v>
                </c:pt>
                <c:pt idx="255" formatCode="0.00">
                  <c:v>4.96</c:v>
                </c:pt>
                <c:pt idx="256" formatCode="0.00">
                  <c:v>4.95</c:v>
                </c:pt>
                <c:pt idx="257" formatCode="0.00">
                  <c:v>5.29</c:v>
                </c:pt>
                <c:pt idx="258" formatCode="0.00">
                  <c:v>5.76</c:v>
                </c:pt>
                <c:pt idx="259" formatCode="0.00">
                  <c:v>5.53</c:v>
                </c:pt>
                <c:pt idx="260" formatCode="0.00">
                  <c:v>6.6</c:v>
                </c:pt>
                <c:pt idx="261" formatCode="0.00">
                  <c:v>5.78</c:v>
                </c:pt>
                <c:pt idx="262" formatCode="0.00">
                  <c:v>5.25</c:v>
                </c:pt>
                <c:pt idx="263" formatCode="0.00">
                  <c:v>5.28</c:v>
                </c:pt>
                <c:pt idx="264" formatCode="0.00">
                  <c:v>5.17</c:v>
                </c:pt>
                <c:pt idx="265" formatCode="0.00">
                  <c:v>5.48</c:v>
                </c:pt>
                <c:pt idx="266" formatCode="0.00">
                  <c:v>5.16</c:v>
                </c:pt>
                <c:pt idx="267" formatCode="0.00">
                  <c:v>5.44</c:v>
                </c:pt>
                <c:pt idx="268" formatCode="0.00">
                  <c:v>5.41</c:v>
                </c:pt>
                <c:pt idx="269" formatCode="0.00">
                  <c:v>5.68</c:v>
                </c:pt>
                <c:pt idx="270" formatCode="0.00">
                  <c:v>5.51</c:v>
                </c:pt>
                <c:pt idx="271" formatCode="0.00">
                  <c:v>5.59</c:v>
                </c:pt>
                <c:pt idx="272" formatCode="0.00">
                  <c:v>5.74</c:v>
                </c:pt>
                <c:pt idx="273" formatCode="0.00">
                  <c:v>5.27</c:v>
                </c:pt>
                <c:pt idx="274" formatCode="0.00">
                  <c:v>5.6</c:v>
                </c:pt>
                <c:pt idx="275" formatCode="0.00">
                  <c:v>5.55</c:v>
                </c:pt>
                <c:pt idx="276" formatCode="0.00">
                  <c:v>5.27</c:v>
                </c:pt>
                <c:pt idx="277" formatCode="0.00">
                  <c:v>5.22</c:v>
                </c:pt>
                <c:pt idx="278" formatCode="0.00">
                  <c:v>5.96</c:v>
                </c:pt>
                <c:pt idx="279" formatCode="0.00">
                  <c:v>6.0</c:v>
                </c:pt>
                <c:pt idx="280" formatCode="0.00">
                  <c:v>5.96</c:v>
                </c:pt>
                <c:pt idx="281" formatCode="0.00">
                  <c:v>5.7</c:v>
                </c:pt>
                <c:pt idx="282" formatCode="0.00">
                  <c:v>5.53</c:v>
                </c:pt>
                <c:pt idx="283" formatCode="0.00">
                  <c:v>4.24</c:v>
                </c:pt>
                <c:pt idx="284" formatCode="0.00">
                  <c:v>5.07</c:v>
                </c:pt>
                <c:pt idx="285" formatCode="0.00">
                  <c:v>5.69</c:v>
                </c:pt>
                <c:pt idx="286" formatCode="0.00">
                  <c:v>5.51</c:v>
                </c:pt>
                <c:pt idx="287" formatCode="0.00">
                  <c:v>5.32</c:v>
                </c:pt>
                <c:pt idx="288" formatCode="0.00">
                  <c:v>5.16</c:v>
                </c:pt>
                <c:pt idx="289" formatCode="0.00">
                  <c:v>5.33</c:v>
                </c:pt>
                <c:pt idx="290" formatCode="0.00">
                  <c:v>5.09</c:v>
                </c:pt>
                <c:pt idx="291" formatCode="0.00">
                  <c:v>5.31</c:v>
                </c:pt>
                <c:pt idx="292" formatCode="0.00">
                  <c:v>5.34</c:v>
                </c:pt>
                <c:pt idx="293" formatCode="0.00">
                  <c:v>5.16</c:v>
                </c:pt>
                <c:pt idx="294" formatCode="0.00">
                  <c:v>5.19</c:v>
                </c:pt>
                <c:pt idx="295" formatCode="0.00">
                  <c:v>5.55</c:v>
                </c:pt>
                <c:pt idx="296" formatCode="0.00">
                  <c:v>5.3</c:v>
                </c:pt>
                <c:pt idx="297" formatCode="0.00">
                  <c:v>5.06</c:v>
                </c:pt>
                <c:pt idx="298" formatCode="0.00">
                  <c:v>5.53</c:v>
                </c:pt>
                <c:pt idx="299" formatCode="0.00">
                  <c:v>5.47</c:v>
                </c:pt>
                <c:pt idx="300" formatCode="0.00">
                  <c:v>5.4</c:v>
                </c:pt>
                <c:pt idx="301" formatCode="0.00">
                  <c:v>5.45</c:v>
                </c:pt>
                <c:pt idx="302" formatCode="0.00">
                  <c:v>5.78</c:v>
                </c:pt>
                <c:pt idx="303" formatCode="0.00">
                  <c:v>5.49</c:v>
                </c:pt>
                <c:pt idx="304" formatCode="0.00">
                  <c:v>5.89</c:v>
                </c:pt>
                <c:pt idx="305" formatCode="0.00">
                  <c:v>5.3</c:v>
                </c:pt>
                <c:pt idx="306" formatCode="0.00">
                  <c:v>5.4</c:v>
                </c:pt>
                <c:pt idx="307" formatCode="0.00">
                  <c:v>5.49</c:v>
                </c:pt>
                <c:pt idx="308" formatCode="0.00">
                  <c:v>5.03</c:v>
                </c:pt>
                <c:pt idx="309" formatCode="0.00">
                  <c:v>5.36</c:v>
                </c:pt>
                <c:pt idx="310" formatCode="0.00">
                  <c:v>5.27</c:v>
                </c:pt>
                <c:pt idx="311" formatCode="0.00">
                  <c:v>5.33</c:v>
                </c:pt>
                <c:pt idx="312" formatCode="0.00">
                  <c:v>5.23</c:v>
                </c:pt>
                <c:pt idx="313" formatCode="0.00">
                  <c:v>5.63</c:v>
                </c:pt>
                <c:pt idx="314" formatCode="0.00">
                  <c:v>5.85</c:v>
                </c:pt>
                <c:pt idx="315" formatCode="0.00">
                  <c:v>5.64</c:v>
                </c:pt>
                <c:pt idx="316" formatCode="0.00">
                  <c:v>5.26</c:v>
                </c:pt>
                <c:pt idx="317" formatCode="0.00">
                  <c:v>5.03</c:v>
                </c:pt>
                <c:pt idx="318" formatCode="0.00">
                  <c:v>4.74</c:v>
                </c:pt>
                <c:pt idx="319" formatCode="0.00">
                  <c:v>5.04</c:v>
                </c:pt>
                <c:pt idx="320" formatCode="0.00">
                  <c:v>5.29</c:v>
                </c:pt>
                <c:pt idx="321" formatCode="0.00">
                  <c:v>5.46</c:v>
                </c:pt>
                <c:pt idx="322" formatCode="0.00">
                  <c:v>5.28</c:v>
                </c:pt>
                <c:pt idx="323" formatCode="0.00">
                  <c:v>5.32</c:v>
                </c:pt>
                <c:pt idx="324" formatCode="0.00">
                  <c:v>4.96</c:v>
                </c:pt>
                <c:pt idx="325" formatCode="0.00">
                  <c:v>5.14</c:v>
                </c:pt>
                <c:pt idx="326" formatCode="0.00">
                  <c:v>5.15</c:v>
                </c:pt>
                <c:pt idx="327" formatCode="0.00">
                  <c:v>5.42</c:v>
                </c:pt>
                <c:pt idx="328" formatCode="0.00">
                  <c:v>5.34</c:v>
                </c:pt>
                <c:pt idx="329" formatCode="0.00">
                  <c:v>5.33</c:v>
                </c:pt>
                <c:pt idx="330" formatCode="0.00">
                  <c:v>5.09</c:v>
                </c:pt>
                <c:pt idx="331" formatCode="0.00">
                  <c:v>4.96</c:v>
                </c:pt>
                <c:pt idx="332" formatCode="0.00">
                  <c:v>4.73</c:v>
                </c:pt>
                <c:pt idx="333" formatCode="0.00">
                  <c:v>4.87</c:v>
                </c:pt>
                <c:pt idx="334" formatCode="0.00">
                  <c:v>5.09</c:v>
                </c:pt>
                <c:pt idx="335" formatCode="0.00">
                  <c:v>5.41</c:v>
                </c:pt>
                <c:pt idx="336" formatCode="0.00">
                  <c:v>5.36</c:v>
                </c:pt>
                <c:pt idx="337" formatCode="0.00">
                  <c:v>5.31</c:v>
                </c:pt>
                <c:pt idx="338" formatCode="0.00">
                  <c:v>5.3</c:v>
                </c:pt>
                <c:pt idx="339" formatCode="0.00">
                  <c:v>4.78</c:v>
                </c:pt>
                <c:pt idx="340" formatCode="0.00">
                  <c:v>4.92</c:v>
                </c:pt>
                <c:pt idx="341" formatCode="0.00">
                  <c:v>5.2</c:v>
                </c:pt>
                <c:pt idx="342" formatCode="0.00">
                  <c:v>5.21</c:v>
                </c:pt>
                <c:pt idx="343" formatCode="0.00">
                  <c:v>5.23</c:v>
                </c:pt>
                <c:pt idx="344" formatCode="0.00">
                  <c:v>5.33</c:v>
                </c:pt>
                <c:pt idx="345" formatCode="0.00">
                  <c:v>5.32</c:v>
                </c:pt>
                <c:pt idx="346" formatCode="0.00">
                  <c:v>4.83</c:v>
                </c:pt>
                <c:pt idx="347" formatCode="0.00">
                  <c:v>4.88</c:v>
                </c:pt>
                <c:pt idx="348" formatCode="0.00">
                  <c:v>5.45</c:v>
                </c:pt>
                <c:pt idx="349" formatCode="0.00">
                  <c:v>5.7</c:v>
                </c:pt>
                <c:pt idx="350" formatCode="0.00">
                  <c:v>5.8</c:v>
                </c:pt>
                <c:pt idx="351" formatCode="0.00">
                  <c:v>5.6</c:v>
                </c:pt>
                <c:pt idx="352" formatCode="0.00">
                  <c:v>5.42</c:v>
                </c:pt>
                <c:pt idx="353" formatCode="0.00">
                  <c:v>4.47</c:v>
                </c:pt>
                <c:pt idx="354" formatCode="0.00">
                  <c:v>5.15</c:v>
                </c:pt>
                <c:pt idx="355" formatCode="0.00">
                  <c:v>5.65</c:v>
                </c:pt>
                <c:pt idx="356" formatCode="0.00">
                  <c:v>5.53</c:v>
                </c:pt>
                <c:pt idx="357" formatCode="0.00">
                  <c:v>5.59</c:v>
                </c:pt>
                <c:pt idx="358" formatCode="0.00">
                  <c:v>5.58</c:v>
                </c:pt>
                <c:pt idx="359" formatCode="0.00">
                  <c:v>5.32</c:v>
                </c:pt>
                <c:pt idx="360" formatCode="0.00">
                  <c:v>5.06</c:v>
                </c:pt>
                <c:pt idx="361" formatCode="0.00">
                  <c:v>5.15</c:v>
                </c:pt>
                <c:pt idx="362" formatCode="0.00">
                  <c:v>5.32</c:v>
                </c:pt>
                <c:pt idx="363" formatCode="0.00">
                  <c:v>5.06</c:v>
                </c:pt>
                <c:pt idx="364" formatCode="0.00">
                  <c:v>5.26</c:v>
                </c:pt>
                <c:pt idx="365" formatCode="0.00">
                  <c:v>5.34</c:v>
                </c:pt>
                <c:pt idx="366" formatCode="0.00">
                  <c:v>5.34</c:v>
                </c:pt>
                <c:pt idx="367" formatCode="0.00">
                  <c:v>4.89</c:v>
                </c:pt>
                <c:pt idx="370" formatCode="0.00">
                  <c:v>5.4</c:v>
                </c:pt>
                <c:pt idx="371" formatCode="0.00">
                  <c:v>5.15</c:v>
                </c:pt>
                <c:pt idx="372" formatCode="0.00">
                  <c:v>5.09</c:v>
                </c:pt>
                <c:pt idx="373" formatCode="0.00">
                  <c:v>5.28</c:v>
                </c:pt>
                <c:pt idx="374" formatCode="0.00">
                  <c:v>4.71</c:v>
                </c:pt>
                <c:pt idx="375" formatCode="0.00">
                  <c:v>5.26</c:v>
                </c:pt>
                <c:pt idx="376" formatCode="0.00">
                  <c:v>5.46</c:v>
                </c:pt>
                <c:pt idx="377" formatCode="0.00">
                  <c:v>5.29</c:v>
                </c:pt>
                <c:pt idx="378" formatCode="0.00">
                  <c:v>5.11</c:v>
                </c:pt>
                <c:pt idx="379" formatCode="0.00">
                  <c:v>5.03</c:v>
                </c:pt>
                <c:pt idx="380" formatCode="0.00">
                  <c:v>5.06</c:v>
                </c:pt>
                <c:pt idx="381" formatCode="0.00">
                  <c:v>4.769999999999999</c:v>
                </c:pt>
                <c:pt idx="382" formatCode="0.00">
                  <c:v>5.0</c:v>
                </c:pt>
                <c:pt idx="383" formatCode="0.00">
                  <c:v>5.43</c:v>
                </c:pt>
                <c:pt idx="384" formatCode="0.00">
                  <c:v>5.49</c:v>
                </c:pt>
                <c:pt idx="385" formatCode="0.00">
                  <c:v>5.64</c:v>
                </c:pt>
                <c:pt idx="386" formatCode="0.00">
                  <c:v>5.48</c:v>
                </c:pt>
                <c:pt idx="387" formatCode="0.00">
                  <c:v>5.74</c:v>
                </c:pt>
                <c:pt idx="388" formatCode="0.00">
                  <c:v>5.28</c:v>
                </c:pt>
                <c:pt idx="389" formatCode="0.00">
                  <c:v>5.15</c:v>
                </c:pt>
                <c:pt idx="390" formatCode="0.00">
                  <c:v>5.42</c:v>
                </c:pt>
                <c:pt idx="391" formatCode="0.00">
                  <c:v>5.44</c:v>
                </c:pt>
                <c:pt idx="392" formatCode="0.00">
                  <c:v>5.05</c:v>
                </c:pt>
                <c:pt idx="393" formatCode="0.00">
                  <c:v>5.58</c:v>
                </c:pt>
                <c:pt idx="394" formatCode="0.00">
                  <c:v>5.59</c:v>
                </c:pt>
                <c:pt idx="395" formatCode="0.00">
                  <c:v>5.0</c:v>
                </c:pt>
                <c:pt idx="396" formatCode="0.00">
                  <c:v>5.0</c:v>
                </c:pt>
                <c:pt idx="397" formatCode="0.00">
                  <c:v>5.21</c:v>
                </c:pt>
                <c:pt idx="398" formatCode="0.00">
                  <c:v>5.3</c:v>
                </c:pt>
                <c:pt idx="399" formatCode="0.00">
                  <c:v>5.3</c:v>
                </c:pt>
                <c:pt idx="400" formatCode="0.00">
                  <c:v>5.31</c:v>
                </c:pt>
                <c:pt idx="401" formatCode="0.00">
                  <c:v>5.31</c:v>
                </c:pt>
                <c:pt idx="402" formatCode="0.00">
                  <c:v>5.0</c:v>
                </c:pt>
                <c:pt idx="403" formatCode="0.00">
                  <c:v>5.31</c:v>
                </c:pt>
                <c:pt idx="404" formatCode="0.00">
                  <c:v>5.69</c:v>
                </c:pt>
                <c:pt idx="405" formatCode="0.00">
                  <c:v>5.54</c:v>
                </c:pt>
                <c:pt idx="406" formatCode="0.00">
                  <c:v>5.47</c:v>
                </c:pt>
                <c:pt idx="407" formatCode="0.00">
                  <c:v>5.35</c:v>
                </c:pt>
                <c:pt idx="408" formatCode="0.00">
                  <c:v>5.3</c:v>
                </c:pt>
                <c:pt idx="409" formatCode="0.00">
                  <c:v>4.88</c:v>
                </c:pt>
                <c:pt idx="410" formatCode="0.00">
                  <c:v>4.87</c:v>
                </c:pt>
                <c:pt idx="411" formatCode="0.00">
                  <c:v>5.39</c:v>
                </c:pt>
                <c:pt idx="412" formatCode="0.00">
                  <c:v>5.43</c:v>
                </c:pt>
                <c:pt idx="413" formatCode="0.00">
                  <c:v>5.46</c:v>
                </c:pt>
                <c:pt idx="414" formatCode="0.00">
                  <c:v>5.29</c:v>
                </c:pt>
                <c:pt idx="415" formatCode="0.00">
                  <c:v>5.5</c:v>
                </c:pt>
                <c:pt idx="416" formatCode="0.00">
                  <c:v>5.16</c:v>
                </c:pt>
                <c:pt idx="417" formatCode="0.00">
                  <c:v>4.91</c:v>
                </c:pt>
                <c:pt idx="418" formatCode="0.00">
                  <c:v>5.23</c:v>
                </c:pt>
                <c:pt idx="419" formatCode="0.00">
                  <c:v>5.56</c:v>
                </c:pt>
                <c:pt idx="420" formatCode="0.00">
                  <c:v>5.43</c:v>
                </c:pt>
                <c:pt idx="421" formatCode="0.00">
                  <c:v>5.48</c:v>
                </c:pt>
                <c:pt idx="422" formatCode="0.00">
                  <c:v>5.52</c:v>
                </c:pt>
                <c:pt idx="423" formatCode="0.00">
                  <c:v>5.21</c:v>
                </c:pt>
                <c:pt idx="424" formatCode="0.00">
                  <c:v>5.36</c:v>
                </c:pt>
                <c:pt idx="425" formatCode="0.00">
                  <c:v>5.41</c:v>
                </c:pt>
                <c:pt idx="426" formatCode="0.00">
                  <c:v>5.8</c:v>
                </c:pt>
                <c:pt idx="427" formatCode="0.00">
                  <c:v>5.53</c:v>
                </c:pt>
                <c:pt idx="428" formatCode="0.00">
                  <c:v>5.43</c:v>
                </c:pt>
                <c:pt idx="429" formatCode="0.00">
                  <c:v>5.43</c:v>
                </c:pt>
                <c:pt idx="430" formatCode="0.00">
                  <c:v>5.28</c:v>
                </c:pt>
                <c:pt idx="431" formatCode="0.00">
                  <c:v>5.17</c:v>
                </c:pt>
                <c:pt idx="432" formatCode="0.00">
                  <c:v>5.55</c:v>
                </c:pt>
                <c:pt idx="433" formatCode="0.00">
                  <c:v>5.52</c:v>
                </c:pt>
                <c:pt idx="434" formatCode="0.00">
                  <c:v>5.42</c:v>
                </c:pt>
                <c:pt idx="435" formatCode="0.00">
                  <c:v>5.52</c:v>
                </c:pt>
                <c:pt idx="436" formatCode="0.00">
                  <c:v>5.28</c:v>
                </c:pt>
                <c:pt idx="437" formatCode="0.00">
                  <c:v>5.15</c:v>
                </c:pt>
                <c:pt idx="438" formatCode="0.00">
                  <c:v>5.15</c:v>
                </c:pt>
                <c:pt idx="439" formatCode="0.00">
                  <c:v>5.19</c:v>
                </c:pt>
                <c:pt idx="440" formatCode="0.00">
                  <c:v>5.22</c:v>
                </c:pt>
                <c:pt idx="441" formatCode="0.00">
                  <c:v>5.24</c:v>
                </c:pt>
                <c:pt idx="442" formatCode="0.00">
                  <c:v>5.48</c:v>
                </c:pt>
                <c:pt idx="443" formatCode="0.00">
                  <c:v>5.34</c:v>
                </c:pt>
                <c:pt idx="444" formatCode="0.00">
                  <c:v>4.99</c:v>
                </c:pt>
                <c:pt idx="445" formatCode="0.00">
                  <c:v>5.04</c:v>
                </c:pt>
                <c:pt idx="446" formatCode="0.00">
                  <c:v>5.54</c:v>
                </c:pt>
                <c:pt idx="447" formatCode="0.00">
                  <c:v>5.25</c:v>
                </c:pt>
                <c:pt idx="448" formatCode="0.00">
                  <c:v>5.28</c:v>
                </c:pt>
                <c:pt idx="449" formatCode="0.00">
                  <c:v>5.28</c:v>
                </c:pt>
                <c:pt idx="450" formatCode="0.00">
                  <c:v>5.31</c:v>
                </c:pt>
                <c:pt idx="451" formatCode="0.00">
                  <c:v>5.08</c:v>
                </c:pt>
                <c:pt idx="452" formatCode="0.00">
                  <c:v>5.05</c:v>
                </c:pt>
                <c:pt idx="453" formatCode="0.00">
                  <c:v>5.23</c:v>
                </c:pt>
                <c:pt idx="454" formatCode="0.00">
                  <c:v>5.04</c:v>
                </c:pt>
                <c:pt idx="455" formatCode="0.00">
                  <c:v>5.21</c:v>
                </c:pt>
                <c:pt idx="456" formatCode="0.00">
                  <c:v>5.11</c:v>
                </c:pt>
                <c:pt idx="457" formatCode="0.00">
                  <c:v>5.1</c:v>
                </c:pt>
                <c:pt idx="458" formatCode="0.00">
                  <c:v>5.05</c:v>
                </c:pt>
                <c:pt idx="459" formatCode="0.00">
                  <c:v>4.95</c:v>
                </c:pt>
                <c:pt idx="460" formatCode="0.00">
                  <c:v>5.17</c:v>
                </c:pt>
                <c:pt idx="461" formatCode="0.00">
                  <c:v>5.13</c:v>
                </c:pt>
                <c:pt idx="462" formatCode="0.00">
                  <c:v>5.42</c:v>
                </c:pt>
                <c:pt idx="463" formatCode="0.00">
                  <c:v>5.17</c:v>
                </c:pt>
                <c:pt idx="464" formatCode="0.00">
                  <c:v>4.7</c:v>
                </c:pt>
                <c:pt idx="465" formatCode="0.00">
                  <c:v>4.8</c:v>
                </c:pt>
                <c:pt idx="466" formatCode="0.00">
                  <c:v>4.9</c:v>
                </c:pt>
                <c:pt idx="467" formatCode="0.00">
                  <c:v>5.4</c:v>
                </c:pt>
                <c:pt idx="468" formatCode="0.00">
                  <c:v>5.38</c:v>
                </c:pt>
                <c:pt idx="469" formatCode="0.00">
                  <c:v>5.25</c:v>
                </c:pt>
                <c:pt idx="470" formatCode="0.00">
                  <c:v>5.48</c:v>
                </c:pt>
                <c:pt idx="471" formatCode="0.00">
                  <c:v>5.1</c:v>
                </c:pt>
                <c:pt idx="472" formatCode="0.00">
                  <c:v>5.2</c:v>
                </c:pt>
                <c:pt idx="473" formatCode="0.00">
                  <c:v>5.12</c:v>
                </c:pt>
                <c:pt idx="474" formatCode="0.00">
                  <c:v>5.17</c:v>
                </c:pt>
                <c:pt idx="477" formatCode="0.00">
                  <c:v>5.27</c:v>
                </c:pt>
                <c:pt idx="478" formatCode="0.00">
                  <c:v>5.43</c:v>
                </c:pt>
                <c:pt idx="479" formatCode="0.00">
                  <c:v>5.21</c:v>
                </c:pt>
                <c:pt idx="480" formatCode="0.00">
                  <c:v>5.36</c:v>
                </c:pt>
                <c:pt idx="481" formatCode="0.00">
                  <c:v>5.75</c:v>
                </c:pt>
                <c:pt idx="482" formatCode="0.00">
                  <c:v>5.27</c:v>
                </c:pt>
                <c:pt idx="483">
                  <c:v>5.11</c:v>
                </c:pt>
                <c:pt idx="484">
                  <c:v>5.08</c:v>
                </c:pt>
                <c:pt idx="485">
                  <c:v>5.08</c:v>
                </c:pt>
                <c:pt idx="486">
                  <c:v>5.27</c:v>
                </c:pt>
                <c:pt idx="487">
                  <c:v>5.14</c:v>
                </c:pt>
                <c:pt idx="488">
                  <c:v>5.49</c:v>
                </c:pt>
                <c:pt idx="489">
                  <c:v>5.27</c:v>
                </c:pt>
                <c:pt idx="490">
                  <c:v>5.98</c:v>
                </c:pt>
                <c:pt idx="491">
                  <c:v>5.11</c:v>
                </c:pt>
                <c:pt idx="492">
                  <c:v>5.16</c:v>
                </c:pt>
                <c:pt idx="493">
                  <c:v>4.85</c:v>
                </c:pt>
                <c:pt idx="494">
                  <c:v>4.82</c:v>
                </c:pt>
                <c:pt idx="495">
                  <c:v>5.04</c:v>
                </c:pt>
                <c:pt idx="496">
                  <c:v>5.02</c:v>
                </c:pt>
                <c:pt idx="497">
                  <c:v>5.13</c:v>
                </c:pt>
                <c:pt idx="498">
                  <c:v>5.15</c:v>
                </c:pt>
                <c:pt idx="499">
                  <c:v>5.06</c:v>
                </c:pt>
                <c:pt idx="500">
                  <c:v>4.87</c:v>
                </c:pt>
                <c:pt idx="501">
                  <c:v>5.13</c:v>
                </c:pt>
                <c:pt idx="502">
                  <c:v>5.35</c:v>
                </c:pt>
                <c:pt idx="503">
                  <c:v>5.26</c:v>
                </c:pt>
                <c:pt idx="504">
                  <c:v>5.33</c:v>
                </c:pt>
                <c:pt idx="505">
                  <c:v>5.76</c:v>
                </c:pt>
                <c:pt idx="506">
                  <c:v>5.62</c:v>
                </c:pt>
                <c:pt idx="507">
                  <c:v>5.5</c:v>
                </c:pt>
                <c:pt idx="508">
                  <c:v>5.18</c:v>
                </c:pt>
                <c:pt idx="509">
                  <c:v>4.59</c:v>
                </c:pt>
                <c:pt idx="510">
                  <c:v>6.2</c:v>
                </c:pt>
                <c:pt idx="511">
                  <c:v>6.06</c:v>
                </c:pt>
                <c:pt idx="512">
                  <c:v>5.92</c:v>
                </c:pt>
                <c:pt idx="513">
                  <c:v>5.61</c:v>
                </c:pt>
                <c:pt idx="514">
                  <c:v>5.28</c:v>
                </c:pt>
                <c:pt idx="515">
                  <c:v>4.99</c:v>
                </c:pt>
                <c:pt idx="516">
                  <c:v>5.38</c:v>
                </c:pt>
                <c:pt idx="517">
                  <c:v>5.52</c:v>
                </c:pt>
                <c:pt idx="518">
                  <c:v>5.41</c:v>
                </c:pt>
                <c:pt idx="519">
                  <c:v>5.79</c:v>
                </c:pt>
                <c:pt idx="520">
                  <c:v>5.6</c:v>
                </c:pt>
                <c:pt idx="521">
                  <c:v>4.93</c:v>
                </c:pt>
                <c:pt idx="522">
                  <c:v>4.95</c:v>
                </c:pt>
                <c:pt idx="523">
                  <c:v>5.4</c:v>
                </c:pt>
                <c:pt idx="524">
                  <c:v>5.39</c:v>
                </c:pt>
                <c:pt idx="525">
                  <c:v>5.24</c:v>
                </c:pt>
                <c:pt idx="526">
                  <c:v>5.51</c:v>
                </c:pt>
                <c:pt idx="527">
                  <c:v>5.53</c:v>
                </c:pt>
                <c:pt idx="528">
                  <c:v>5.36</c:v>
                </c:pt>
                <c:pt idx="529">
                  <c:v>5.32</c:v>
                </c:pt>
                <c:pt idx="530">
                  <c:v>5.58</c:v>
                </c:pt>
                <c:pt idx="531">
                  <c:v>5.54</c:v>
                </c:pt>
                <c:pt idx="532">
                  <c:v>5.48</c:v>
                </c:pt>
                <c:pt idx="533">
                  <c:v>5.43</c:v>
                </c:pt>
                <c:pt idx="534">
                  <c:v>5.76</c:v>
                </c:pt>
                <c:pt idx="535">
                  <c:v>5.12</c:v>
                </c:pt>
                <c:pt idx="536">
                  <c:v>5.48</c:v>
                </c:pt>
                <c:pt idx="537">
                  <c:v>5.76</c:v>
                </c:pt>
                <c:pt idx="538">
                  <c:v>5.99</c:v>
                </c:pt>
                <c:pt idx="539">
                  <c:v>5.68</c:v>
                </c:pt>
                <c:pt idx="540">
                  <c:v>5.7</c:v>
                </c:pt>
                <c:pt idx="541">
                  <c:v>5.769999999999999</c:v>
                </c:pt>
                <c:pt idx="542">
                  <c:v>5.23</c:v>
                </c:pt>
                <c:pt idx="543">
                  <c:v>5.13</c:v>
                </c:pt>
                <c:pt idx="544">
                  <c:v>5.769999999999999</c:v>
                </c:pt>
                <c:pt idx="545">
                  <c:v>5.49</c:v>
                </c:pt>
                <c:pt idx="546">
                  <c:v>5.51</c:v>
                </c:pt>
                <c:pt idx="547">
                  <c:v>5.71</c:v>
                </c:pt>
                <c:pt idx="548">
                  <c:v>5.11</c:v>
                </c:pt>
                <c:pt idx="549">
                  <c:v>5.22</c:v>
                </c:pt>
                <c:pt idx="550">
                  <c:v>5.12</c:v>
                </c:pt>
                <c:pt idx="551">
                  <c:v>5.36</c:v>
                </c:pt>
                <c:pt idx="552">
                  <c:v>5.37</c:v>
                </c:pt>
                <c:pt idx="553">
                  <c:v>5.46</c:v>
                </c:pt>
                <c:pt idx="554">
                  <c:v>5.39</c:v>
                </c:pt>
                <c:pt idx="555">
                  <c:v>5.22</c:v>
                </c:pt>
                <c:pt idx="556">
                  <c:v>4.97</c:v>
                </c:pt>
                <c:pt idx="557">
                  <c:v>4.98</c:v>
                </c:pt>
                <c:pt idx="558">
                  <c:v>5.59</c:v>
                </c:pt>
                <c:pt idx="559">
                  <c:v>5.38</c:v>
                </c:pt>
                <c:pt idx="560">
                  <c:v>5.7</c:v>
                </c:pt>
                <c:pt idx="561">
                  <c:v>5.44</c:v>
                </c:pt>
                <c:pt idx="562">
                  <c:v>5.53</c:v>
                </c:pt>
                <c:pt idx="563">
                  <c:v>4.9</c:v>
                </c:pt>
                <c:pt idx="564">
                  <c:v>5.09</c:v>
                </c:pt>
                <c:pt idx="565">
                  <c:v>5.37</c:v>
                </c:pt>
                <c:pt idx="566">
                  <c:v>5.33</c:v>
                </c:pt>
                <c:pt idx="567">
                  <c:v>5.29</c:v>
                </c:pt>
                <c:pt idx="568">
                  <c:v>5.2</c:v>
                </c:pt>
                <c:pt idx="569">
                  <c:v>5.15</c:v>
                </c:pt>
                <c:pt idx="570">
                  <c:v>4.94</c:v>
                </c:pt>
                <c:pt idx="571">
                  <c:v>4.79</c:v>
                </c:pt>
                <c:pt idx="572">
                  <c:v>5.44</c:v>
                </c:pt>
                <c:pt idx="573">
                  <c:v>5.55</c:v>
                </c:pt>
                <c:pt idx="574">
                  <c:v>5.47</c:v>
                </c:pt>
                <c:pt idx="575">
                  <c:v>5.21</c:v>
                </c:pt>
                <c:pt idx="576">
                  <c:v>5.96</c:v>
                </c:pt>
                <c:pt idx="577">
                  <c:v>4.98</c:v>
                </c:pt>
                <c:pt idx="578">
                  <c:v>4.87</c:v>
                </c:pt>
                <c:pt idx="579">
                  <c:v>5.54</c:v>
                </c:pt>
                <c:pt idx="580">
                  <c:v>5.27</c:v>
                </c:pt>
                <c:pt idx="581">
                  <c:v>5.42</c:v>
                </c:pt>
                <c:pt idx="582">
                  <c:v>5.47</c:v>
                </c:pt>
                <c:pt idx="583">
                  <c:v>5.7</c:v>
                </c:pt>
                <c:pt idx="584">
                  <c:v>4.96</c:v>
                </c:pt>
                <c:pt idx="585">
                  <c:v>5.21</c:v>
                </c:pt>
                <c:pt idx="586">
                  <c:v>5.32</c:v>
                </c:pt>
                <c:pt idx="587">
                  <c:v>5.44</c:v>
                </c:pt>
                <c:pt idx="588">
                  <c:v>5.26</c:v>
                </c:pt>
                <c:pt idx="589">
                  <c:v>5.47</c:v>
                </c:pt>
                <c:pt idx="590">
                  <c:v>5.07</c:v>
                </c:pt>
                <c:pt idx="591">
                  <c:v>4.7</c:v>
                </c:pt>
                <c:pt idx="592">
                  <c:v>4.84</c:v>
                </c:pt>
                <c:pt idx="593">
                  <c:v>5.05</c:v>
                </c:pt>
                <c:pt idx="594">
                  <c:v>5.47</c:v>
                </c:pt>
                <c:pt idx="595">
                  <c:v>5.44</c:v>
                </c:pt>
                <c:pt idx="596">
                  <c:v>5.36</c:v>
                </c:pt>
                <c:pt idx="597">
                  <c:v>5.32</c:v>
                </c:pt>
                <c:pt idx="598">
                  <c:v>5.1</c:v>
                </c:pt>
                <c:pt idx="599">
                  <c:v>5.11</c:v>
                </c:pt>
                <c:pt idx="600">
                  <c:v>5.5</c:v>
                </c:pt>
                <c:pt idx="601">
                  <c:v>5.64</c:v>
                </c:pt>
                <c:pt idx="602">
                  <c:v>5.31</c:v>
                </c:pt>
                <c:pt idx="603">
                  <c:v>5.3</c:v>
                </c:pt>
                <c:pt idx="604">
                  <c:v>5.27</c:v>
                </c:pt>
                <c:pt idx="605">
                  <c:v>5.11</c:v>
                </c:pt>
                <c:pt idx="606">
                  <c:v>5.31</c:v>
                </c:pt>
                <c:pt idx="607">
                  <c:v>5.51</c:v>
                </c:pt>
                <c:pt idx="608">
                  <c:v>5.65</c:v>
                </c:pt>
                <c:pt idx="609">
                  <c:v>5.56</c:v>
                </c:pt>
                <c:pt idx="610">
                  <c:v>5.41</c:v>
                </c:pt>
                <c:pt idx="611">
                  <c:v>5.58</c:v>
                </c:pt>
                <c:pt idx="612">
                  <c:v>5.19</c:v>
                </c:pt>
                <c:pt idx="613">
                  <c:v>5.42</c:v>
                </c:pt>
                <c:pt idx="614">
                  <c:v>5.74</c:v>
                </c:pt>
                <c:pt idx="615">
                  <c:v>5.66</c:v>
                </c:pt>
                <c:pt idx="616">
                  <c:v>5.26</c:v>
                </c:pt>
                <c:pt idx="617">
                  <c:v>5.61</c:v>
                </c:pt>
                <c:pt idx="618">
                  <c:v>5.61</c:v>
                </c:pt>
                <c:pt idx="619">
                  <c:v>5.38</c:v>
                </c:pt>
                <c:pt idx="620">
                  <c:v>4.94</c:v>
                </c:pt>
                <c:pt idx="621">
                  <c:v>5.64</c:v>
                </c:pt>
                <c:pt idx="622">
                  <c:v>5.61</c:v>
                </c:pt>
                <c:pt idx="623">
                  <c:v>5.56</c:v>
                </c:pt>
                <c:pt idx="624">
                  <c:v>5.58</c:v>
                </c:pt>
                <c:pt idx="625">
                  <c:v>5.3</c:v>
                </c:pt>
                <c:pt idx="626">
                  <c:v>5.09</c:v>
                </c:pt>
                <c:pt idx="627">
                  <c:v>5.76</c:v>
                </c:pt>
                <c:pt idx="628">
                  <c:v>5.78</c:v>
                </c:pt>
                <c:pt idx="629">
                  <c:v>5.5</c:v>
                </c:pt>
                <c:pt idx="630">
                  <c:v>5.5</c:v>
                </c:pt>
                <c:pt idx="631">
                  <c:v>5.58</c:v>
                </c:pt>
                <c:pt idx="632">
                  <c:v>5.46</c:v>
                </c:pt>
                <c:pt idx="633">
                  <c:v>5.35</c:v>
                </c:pt>
                <c:pt idx="634">
                  <c:v>5.94</c:v>
                </c:pt>
                <c:pt idx="635">
                  <c:v>5.64</c:v>
                </c:pt>
                <c:pt idx="636">
                  <c:v>5.58</c:v>
                </c:pt>
                <c:pt idx="637">
                  <c:v>5.75</c:v>
                </c:pt>
                <c:pt idx="638">
                  <c:v>5.9</c:v>
                </c:pt>
                <c:pt idx="639">
                  <c:v>5.82</c:v>
                </c:pt>
                <c:pt idx="640">
                  <c:v>5.55</c:v>
                </c:pt>
                <c:pt idx="641">
                  <c:v>5.14</c:v>
                </c:pt>
                <c:pt idx="642">
                  <c:v>5.44</c:v>
                </c:pt>
                <c:pt idx="643">
                  <c:v>5.45</c:v>
                </c:pt>
                <c:pt idx="644">
                  <c:v>5.51</c:v>
                </c:pt>
                <c:pt idx="645">
                  <c:v>5.69</c:v>
                </c:pt>
                <c:pt idx="646">
                  <c:v>5.5</c:v>
                </c:pt>
                <c:pt idx="647">
                  <c:v>5.17</c:v>
                </c:pt>
                <c:pt idx="648">
                  <c:v>5.51</c:v>
                </c:pt>
                <c:pt idx="649">
                  <c:v>5.81</c:v>
                </c:pt>
                <c:pt idx="650">
                  <c:v>5.68</c:v>
                </c:pt>
                <c:pt idx="651">
                  <c:v>6.12</c:v>
                </c:pt>
                <c:pt idx="652">
                  <c:v>5.7</c:v>
                </c:pt>
                <c:pt idx="653">
                  <c:v>5.42</c:v>
                </c:pt>
                <c:pt idx="654">
                  <c:v>5.24</c:v>
                </c:pt>
                <c:pt idx="655">
                  <c:v>5.33</c:v>
                </c:pt>
                <c:pt idx="656">
                  <c:v>5.54</c:v>
                </c:pt>
                <c:pt idx="657">
                  <c:v>5.42</c:v>
                </c:pt>
                <c:pt idx="658">
                  <c:v>5.1</c:v>
                </c:pt>
                <c:pt idx="659">
                  <c:v>5.41</c:v>
                </c:pt>
                <c:pt idx="660">
                  <c:v>5.1</c:v>
                </c:pt>
                <c:pt idx="661">
                  <c:v>5.41</c:v>
                </c:pt>
                <c:pt idx="662">
                  <c:v>5.1</c:v>
                </c:pt>
                <c:pt idx="663">
                  <c:v>5.22</c:v>
                </c:pt>
                <c:pt idx="664">
                  <c:v>5.43</c:v>
                </c:pt>
                <c:pt idx="665">
                  <c:v>5.6</c:v>
                </c:pt>
                <c:pt idx="666">
                  <c:v>5.74</c:v>
                </c:pt>
                <c:pt idx="667">
                  <c:v>5.42</c:v>
                </c:pt>
                <c:pt idx="668">
                  <c:v>5.3</c:v>
                </c:pt>
                <c:pt idx="669">
                  <c:v>5.75</c:v>
                </c:pt>
                <c:pt idx="670">
                  <c:v>5.79</c:v>
                </c:pt>
                <c:pt idx="671">
                  <c:v>5.65</c:v>
                </c:pt>
                <c:pt idx="672">
                  <c:v>5.7</c:v>
                </c:pt>
                <c:pt idx="673">
                  <c:v>5.7</c:v>
                </c:pt>
                <c:pt idx="674">
                  <c:v>5.57</c:v>
                </c:pt>
                <c:pt idx="675">
                  <c:v>5.47</c:v>
                </c:pt>
                <c:pt idx="676">
                  <c:v>5.49</c:v>
                </c:pt>
                <c:pt idx="677">
                  <c:v>5.32</c:v>
                </c:pt>
                <c:pt idx="678">
                  <c:v>5.53</c:v>
                </c:pt>
                <c:pt idx="679">
                  <c:v>5.62</c:v>
                </c:pt>
                <c:pt idx="680">
                  <c:v>5.55</c:v>
                </c:pt>
                <c:pt idx="681">
                  <c:v>5.72</c:v>
                </c:pt>
                <c:pt idx="682">
                  <c:v>5.38</c:v>
                </c:pt>
                <c:pt idx="683">
                  <c:v>5.37</c:v>
                </c:pt>
                <c:pt idx="684">
                  <c:v>5.76</c:v>
                </c:pt>
                <c:pt idx="685">
                  <c:v>5.7</c:v>
                </c:pt>
                <c:pt idx="686">
                  <c:v>5.26</c:v>
                </c:pt>
                <c:pt idx="687">
                  <c:v>5.37</c:v>
                </c:pt>
                <c:pt idx="688">
                  <c:v>5.17</c:v>
                </c:pt>
                <c:pt idx="689">
                  <c:v>4.91</c:v>
                </c:pt>
                <c:pt idx="690">
                  <c:v>5.23</c:v>
                </c:pt>
                <c:pt idx="691">
                  <c:v>5.45</c:v>
                </c:pt>
                <c:pt idx="692">
                  <c:v>5.71</c:v>
                </c:pt>
                <c:pt idx="693">
                  <c:v>5.91</c:v>
                </c:pt>
                <c:pt idx="694">
                  <c:v>5.64</c:v>
                </c:pt>
                <c:pt idx="695">
                  <c:v>5.8</c:v>
                </c:pt>
                <c:pt idx="696">
                  <c:v>5.17</c:v>
                </c:pt>
                <c:pt idx="697">
                  <c:v>5.58</c:v>
                </c:pt>
                <c:pt idx="698">
                  <c:v>5.75</c:v>
                </c:pt>
                <c:pt idx="699">
                  <c:v>5.65</c:v>
                </c:pt>
                <c:pt idx="700">
                  <c:v>5.78</c:v>
                </c:pt>
                <c:pt idx="701" formatCode="0.00">
                  <c:v>5.66</c:v>
                </c:pt>
                <c:pt idx="702" formatCode="0.00">
                  <c:v>5.2</c:v>
                </c:pt>
                <c:pt idx="703" formatCode="0.00">
                  <c:v>5.0</c:v>
                </c:pt>
                <c:pt idx="704" formatCode="0.00">
                  <c:v>5.21</c:v>
                </c:pt>
                <c:pt idx="705" formatCode="0.00">
                  <c:v>5.96</c:v>
                </c:pt>
                <c:pt idx="706" formatCode="0.00">
                  <c:v>5.44</c:v>
                </c:pt>
                <c:pt idx="707" formatCode="0.00">
                  <c:v>5.59</c:v>
                </c:pt>
                <c:pt idx="708" formatCode="0.00">
                  <c:v>5.769999999999999</c:v>
                </c:pt>
                <c:pt idx="709" formatCode="0.00">
                  <c:v>5.71</c:v>
                </c:pt>
                <c:pt idx="710">
                  <c:v>5.28</c:v>
                </c:pt>
                <c:pt idx="711">
                  <c:v>5.43</c:v>
                </c:pt>
                <c:pt idx="712">
                  <c:v>5.41</c:v>
                </c:pt>
                <c:pt idx="713">
                  <c:v>5.68</c:v>
                </c:pt>
                <c:pt idx="714">
                  <c:v>5.82</c:v>
                </c:pt>
                <c:pt idx="715">
                  <c:v>5.79</c:v>
                </c:pt>
                <c:pt idx="716">
                  <c:v>5.28</c:v>
                </c:pt>
                <c:pt idx="717">
                  <c:v>4.81</c:v>
                </c:pt>
                <c:pt idx="718">
                  <c:v>5.44</c:v>
                </c:pt>
                <c:pt idx="719">
                  <c:v>5.53</c:v>
                </c:pt>
                <c:pt idx="720">
                  <c:v>5.71</c:v>
                </c:pt>
                <c:pt idx="721">
                  <c:v>5.69</c:v>
                </c:pt>
                <c:pt idx="722">
                  <c:v>5.66</c:v>
                </c:pt>
                <c:pt idx="723">
                  <c:v>5.46</c:v>
                </c:pt>
                <c:pt idx="724">
                  <c:v>5.34</c:v>
                </c:pt>
                <c:pt idx="725">
                  <c:v>5.42</c:v>
                </c:pt>
                <c:pt idx="726">
                  <c:v>5.36</c:v>
                </c:pt>
                <c:pt idx="727">
                  <c:v>5.65</c:v>
                </c:pt>
                <c:pt idx="728">
                  <c:v>5.54</c:v>
                </c:pt>
                <c:pt idx="729">
                  <c:v>5.57</c:v>
                </c:pt>
                <c:pt idx="730">
                  <c:v>5.53</c:v>
                </c:pt>
                <c:pt idx="731">
                  <c:v>5.33</c:v>
                </c:pt>
                <c:pt idx="732">
                  <c:v>4.92</c:v>
                </c:pt>
                <c:pt idx="733">
                  <c:v>5.55</c:v>
                </c:pt>
                <c:pt idx="734">
                  <c:v>5.49</c:v>
                </c:pt>
                <c:pt idx="735">
                  <c:v>5.33</c:v>
                </c:pt>
                <c:pt idx="736">
                  <c:v>5.68</c:v>
                </c:pt>
                <c:pt idx="737">
                  <c:v>5.43</c:v>
                </c:pt>
                <c:pt idx="799" formatCode="#,##0.00">
                  <c:v>5.36</c:v>
                </c:pt>
                <c:pt idx="800" formatCode="#,##0.00">
                  <c:v>5.360613079019072</c:v>
                </c:pt>
                <c:pt idx="801" formatCode="#,##0.00">
                  <c:v>0.296792365476676</c:v>
                </c:pt>
                <c:pt idx="802" formatCode="#,##0.00">
                  <c:v>5.536537726221892</c:v>
                </c:pt>
                <c:pt idx="804" formatCode="#,##0.00">
                  <c:v>5.954197809972424</c:v>
                </c:pt>
                <c:pt idx="805" formatCode="#,##0.00">
                  <c:v>4.76702834806572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80232"/>
        <c:axId val="-2133577272"/>
      </c:scatterChart>
      <c:valAx>
        <c:axId val="-213358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77272"/>
        <c:crosses val="autoZero"/>
        <c:crossBetween val="midCat"/>
      </c:valAx>
      <c:valAx>
        <c:axId val="-213357727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80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vs articles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Engagement!$F$3:$F$343</c:f>
              <c:numCache>
                <c:formatCode>General</c:formatCode>
                <c:ptCount val="341"/>
                <c:pt idx="0">
                  <c:v>2443.0</c:v>
                </c:pt>
                <c:pt idx="1">
                  <c:v>2704.0</c:v>
                </c:pt>
                <c:pt idx="2">
                  <c:v>3068.0</c:v>
                </c:pt>
                <c:pt idx="3">
                  <c:v>2009.0</c:v>
                </c:pt>
                <c:pt idx="4">
                  <c:v>1905.0</c:v>
                </c:pt>
                <c:pt idx="5">
                  <c:v>2083.0</c:v>
                </c:pt>
                <c:pt idx="6">
                  <c:v>2630.0</c:v>
                </c:pt>
                <c:pt idx="7">
                  <c:v>2730.0</c:v>
                </c:pt>
                <c:pt idx="8">
                  <c:v>2352.0</c:v>
                </c:pt>
                <c:pt idx="9">
                  <c:v>2542.0</c:v>
                </c:pt>
                <c:pt idx="10">
                  <c:v>1558.0</c:v>
                </c:pt>
                <c:pt idx="11">
                  <c:v>1640.0</c:v>
                </c:pt>
                <c:pt idx="12">
                  <c:v>2701.0</c:v>
                </c:pt>
                <c:pt idx="13">
                  <c:v>2396.0</c:v>
                </c:pt>
                <c:pt idx="14">
                  <c:v>2396.0</c:v>
                </c:pt>
                <c:pt idx="15">
                  <c:v>2617.0</c:v>
                </c:pt>
                <c:pt idx="16">
                  <c:v>2616.0</c:v>
                </c:pt>
                <c:pt idx="17">
                  <c:v>1826.0</c:v>
                </c:pt>
                <c:pt idx="18">
                  <c:v>1602.0</c:v>
                </c:pt>
                <c:pt idx="19">
                  <c:v>1909.0</c:v>
                </c:pt>
                <c:pt idx="20">
                  <c:v>2403.0</c:v>
                </c:pt>
                <c:pt idx="21">
                  <c:v>2110.0</c:v>
                </c:pt>
                <c:pt idx="22">
                  <c:v>2454.0</c:v>
                </c:pt>
                <c:pt idx="23">
                  <c:v>2634.0</c:v>
                </c:pt>
                <c:pt idx="24">
                  <c:v>1703.0</c:v>
                </c:pt>
                <c:pt idx="25">
                  <c:v>1849.0</c:v>
                </c:pt>
                <c:pt idx="26">
                  <c:v>2207.0</c:v>
                </c:pt>
                <c:pt idx="27">
                  <c:v>2454.0</c:v>
                </c:pt>
                <c:pt idx="28">
                  <c:v>2277.0</c:v>
                </c:pt>
                <c:pt idx="29">
                  <c:v>2311.0</c:v>
                </c:pt>
                <c:pt idx="30">
                  <c:v>2827.0</c:v>
                </c:pt>
                <c:pt idx="31">
                  <c:v>2169.0</c:v>
                </c:pt>
                <c:pt idx="32">
                  <c:v>1675.0</c:v>
                </c:pt>
                <c:pt idx="33">
                  <c:v>2236.0</c:v>
                </c:pt>
                <c:pt idx="34">
                  <c:v>2683.0</c:v>
                </c:pt>
                <c:pt idx="35">
                  <c:v>2701.0</c:v>
                </c:pt>
                <c:pt idx="36">
                  <c:v>2712.0</c:v>
                </c:pt>
                <c:pt idx="37">
                  <c:v>2655.0</c:v>
                </c:pt>
                <c:pt idx="38">
                  <c:v>1763.0</c:v>
                </c:pt>
                <c:pt idx="39">
                  <c:v>1218.0</c:v>
                </c:pt>
                <c:pt idx="40">
                  <c:v>2086.0</c:v>
                </c:pt>
                <c:pt idx="41">
                  <c:v>2438.0</c:v>
                </c:pt>
                <c:pt idx="42">
                  <c:v>2482.0</c:v>
                </c:pt>
                <c:pt idx="43">
                  <c:v>2059.0</c:v>
                </c:pt>
                <c:pt idx="44">
                  <c:v>2464.0</c:v>
                </c:pt>
                <c:pt idx="45">
                  <c:v>1865.0</c:v>
                </c:pt>
                <c:pt idx="46">
                  <c:v>1470.0</c:v>
                </c:pt>
                <c:pt idx="47">
                  <c:v>2042.0</c:v>
                </c:pt>
                <c:pt idx="48">
                  <c:v>2389.0</c:v>
                </c:pt>
                <c:pt idx="49">
                  <c:v>2197.0</c:v>
                </c:pt>
                <c:pt idx="50">
                  <c:v>2353.0</c:v>
                </c:pt>
                <c:pt idx="51">
                  <c:v>2362.0</c:v>
                </c:pt>
                <c:pt idx="52">
                  <c:v>1671.0</c:v>
                </c:pt>
                <c:pt idx="53">
                  <c:v>1438.0</c:v>
                </c:pt>
                <c:pt idx="54">
                  <c:v>2360.0</c:v>
                </c:pt>
                <c:pt idx="55">
                  <c:v>2392.0</c:v>
                </c:pt>
                <c:pt idx="56">
                  <c:v>2479.0</c:v>
                </c:pt>
                <c:pt idx="57">
                  <c:v>2593.0</c:v>
                </c:pt>
                <c:pt idx="58">
                  <c:v>2563.0</c:v>
                </c:pt>
                <c:pt idx="59">
                  <c:v>2236.0</c:v>
                </c:pt>
                <c:pt idx="60">
                  <c:v>1811.0</c:v>
                </c:pt>
                <c:pt idx="61">
                  <c:v>2876.0</c:v>
                </c:pt>
                <c:pt idx="62">
                  <c:v>2930.0</c:v>
                </c:pt>
                <c:pt idx="63">
                  <c:v>2408.0</c:v>
                </c:pt>
                <c:pt idx="64">
                  <c:v>2721.0</c:v>
                </c:pt>
                <c:pt idx="65">
                  <c:v>2156.0</c:v>
                </c:pt>
                <c:pt idx="66">
                  <c:v>1930.0</c:v>
                </c:pt>
                <c:pt idx="67">
                  <c:v>1762.0</c:v>
                </c:pt>
                <c:pt idx="68">
                  <c:v>2404.0</c:v>
                </c:pt>
                <c:pt idx="69">
                  <c:v>2837.0</c:v>
                </c:pt>
                <c:pt idx="70">
                  <c:v>2374.0</c:v>
                </c:pt>
                <c:pt idx="71">
                  <c:v>2616.0</c:v>
                </c:pt>
                <c:pt idx="72">
                  <c:v>2766.0</c:v>
                </c:pt>
                <c:pt idx="73">
                  <c:v>1935.0</c:v>
                </c:pt>
                <c:pt idx="74">
                  <c:v>1528.0</c:v>
                </c:pt>
                <c:pt idx="75">
                  <c:v>2372.0</c:v>
                </c:pt>
                <c:pt idx="76">
                  <c:v>2545.0</c:v>
                </c:pt>
                <c:pt idx="77">
                  <c:v>2594.0</c:v>
                </c:pt>
                <c:pt idx="78">
                  <c:v>2520.0</c:v>
                </c:pt>
                <c:pt idx="79">
                  <c:v>2033.0</c:v>
                </c:pt>
                <c:pt idx="80">
                  <c:v>1605.0</c:v>
                </c:pt>
                <c:pt idx="81">
                  <c:v>2341.0</c:v>
                </c:pt>
                <c:pt idx="82">
                  <c:v>2356.0</c:v>
                </c:pt>
                <c:pt idx="83">
                  <c:v>2215.0</c:v>
                </c:pt>
                <c:pt idx="84">
                  <c:v>2391.0</c:v>
                </c:pt>
                <c:pt idx="85">
                  <c:v>2435.0</c:v>
                </c:pt>
                <c:pt idx="86">
                  <c:v>1808.0</c:v>
                </c:pt>
                <c:pt idx="87">
                  <c:v>1746.0</c:v>
                </c:pt>
                <c:pt idx="88">
                  <c:v>1069.0</c:v>
                </c:pt>
                <c:pt idx="89">
                  <c:v>2322.0</c:v>
                </c:pt>
                <c:pt idx="90">
                  <c:v>2128.0</c:v>
                </c:pt>
                <c:pt idx="91">
                  <c:v>1556.0</c:v>
                </c:pt>
                <c:pt idx="92">
                  <c:v>2018.0</c:v>
                </c:pt>
                <c:pt idx="93">
                  <c:v>1922.0</c:v>
                </c:pt>
                <c:pt idx="94">
                  <c:v>1938.0</c:v>
                </c:pt>
                <c:pt idx="95">
                  <c:v>1781.0</c:v>
                </c:pt>
                <c:pt idx="96">
                  <c:v>2087.0</c:v>
                </c:pt>
                <c:pt idx="97">
                  <c:v>2708.0</c:v>
                </c:pt>
                <c:pt idx="98">
                  <c:v>2338.0</c:v>
                </c:pt>
                <c:pt idx="99">
                  <c:v>2037.0</c:v>
                </c:pt>
                <c:pt idx="100">
                  <c:v>2001.0</c:v>
                </c:pt>
                <c:pt idx="101">
                  <c:v>1544.0</c:v>
                </c:pt>
                <c:pt idx="102">
                  <c:v>2086.0</c:v>
                </c:pt>
                <c:pt idx="103">
                  <c:v>2902.0</c:v>
                </c:pt>
                <c:pt idx="104">
                  <c:v>2631.0</c:v>
                </c:pt>
                <c:pt idx="105">
                  <c:v>2396.0</c:v>
                </c:pt>
                <c:pt idx="106">
                  <c:v>2169.0</c:v>
                </c:pt>
                <c:pt idx="107">
                  <c:v>2062.0</c:v>
                </c:pt>
                <c:pt idx="108">
                  <c:v>1987.0</c:v>
                </c:pt>
                <c:pt idx="109">
                  <c:v>1497.0</c:v>
                </c:pt>
                <c:pt idx="110">
                  <c:v>2437.0</c:v>
                </c:pt>
                <c:pt idx="111">
                  <c:v>2454.0</c:v>
                </c:pt>
                <c:pt idx="112">
                  <c:v>2791.0</c:v>
                </c:pt>
                <c:pt idx="113">
                  <c:v>2545.0</c:v>
                </c:pt>
                <c:pt idx="114">
                  <c:v>2164.0</c:v>
                </c:pt>
                <c:pt idx="115">
                  <c:v>2021.0</c:v>
                </c:pt>
                <c:pt idx="116">
                  <c:v>1833.0</c:v>
                </c:pt>
                <c:pt idx="117">
                  <c:v>2101.0</c:v>
                </c:pt>
                <c:pt idx="118">
                  <c:v>3107.0</c:v>
                </c:pt>
                <c:pt idx="119">
                  <c:v>2879.0</c:v>
                </c:pt>
                <c:pt idx="120">
                  <c:v>2317.0</c:v>
                </c:pt>
                <c:pt idx="121">
                  <c:v>2549.0</c:v>
                </c:pt>
                <c:pt idx="122">
                  <c:v>2026.0</c:v>
                </c:pt>
                <c:pt idx="123">
                  <c:v>2102.0</c:v>
                </c:pt>
                <c:pt idx="124">
                  <c:v>2647.0</c:v>
                </c:pt>
                <c:pt idx="125">
                  <c:v>2272.0</c:v>
                </c:pt>
                <c:pt idx="126">
                  <c:v>2609.0</c:v>
                </c:pt>
                <c:pt idx="127">
                  <c:v>3058.0</c:v>
                </c:pt>
                <c:pt idx="128">
                  <c:v>2921.0</c:v>
                </c:pt>
                <c:pt idx="129">
                  <c:v>2410.0</c:v>
                </c:pt>
                <c:pt idx="130">
                  <c:v>2042.0</c:v>
                </c:pt>
                <c:pt idx="131">
                  <c:v>2384.0</c:v>
                </c:pt>
                <c:pt idx="132">
                  <c:v>2745.0</c:v>
                </c:pt>
                <c:pt idx="133">
                  <c:v>2253.0</c:v>
                </c:pt>
                <c:pt idx="134">
                  <c:v>2626.0</c:v>
                </c:pt>
                <c:pt idx="135">
                  <c:v>2376.0</c:v>
                </c:pt>
                <c:pt idx="136">
                  <c:v>2137.0</c:v>
                </c:pt>
                <c:pt idx="137">
                  <c:v>1842.0</c:v>
                </c:pt>
                <c:pt idx="138">
                  <c:v>2519.0</c:v>
                </c:pt>
                <c:pt idx="139">
                  <c:v>2616.0</c:v>
                </c:pt>
                <c:pt idx="140">
                  <c:v>2684.0</c:v>
                </c:pt>
                <c:pt idx="141">
                  <c:v>2719.0</c:v>
                </c:pt>
                <c:pt idx="142">
                  <c:v>2887.0</c:v>
                </c:pt>
                <c:pt idx="143">
                  <c:v>2271.0</c:v>
                </c:pt>
                <c:pt idx="144">
                  <c:v>2096.0</c:v>
                </c:pt>
                <c:pt idx="145">
                  <c:v>2412.0</c:v>
                </c:pt>
                <c:pt idx="146">
                  <c:v>1511.0</c:v>
                </c:pt>
                <c:pt idx="147">
                  <c:v>2551.0</c:v>
                </c:pt>
                <c:pt idx="148">
                  <c:v>2540.0</c:v>
                </c:pt>
                <c:pt idx="149">
                  <c:v>2415.0</c:v>
                </c:pt>
                <c:pt idx="150">
                  <c:v>2051.0</c:v>
                </c:pt>
                <c:pt idx="151">
                  <c:v>1837.0</c:v>
                </c:pt>
                <c:pt idx="152">
                  <c:v>2230.0</c:v>
                </c:pt>
                <c:pt idx="153">
                  <c:v>2893.0</c:v>
                </c:pt>
                <c:pt idx="154">
                  <c:v>2712.0</c:v>
                </c:pt>
                <c:pt idx="155">
                  <c:v>3267.0</c:v>
                </c:pt>
                <c:pt idx="156">
                  <c:v>3157.0</c:v>
                </c:pt>
                <c:pt idx="157">
                  <c:v>1941.0</c:v>
                </c:pt>
                <c:pt idx="158">
                  <c:v>1872.0</c:v>
                </c:pt>
                <c:pt idx="159">
                  <c:v>2489.0</c:v>
                </c:pt>
                <c:pt idx="160">
                  <c:v>2961.0</c:v>
                </c:pt>
                <c:pt idx="161">
                  <c:v>2508.0</c:v>
                </c:pt>
                <c:pt idx="162">
                  <c:v>2742.0</c:v>
                </c:pt>
                <c:pt idx="163">
                  <c:v>2382.0</c:v>
                </c:pt>
                <c:pt idx="164">
                  <c:v>1718.0</c:v>
                </c:pt>
                <c:pt idx="165">
                  <c:v>1898.0</c:v>
                </c:pt>
                <c:pt idx="166">
                  <c:v>2238.0</c:v>
                </c:pt>
                <c:pt idx="167">
                  <c:v>2376.0</c:v>
                </c:pt>
                <c:pt idx="168">
                  <c:v>2683.0</c:v>
                </c:pt>
                <c:pt idx="169">
                  <c:v>2450.0</c:v>
                </c:pt>
                <c:pt idx="170">
                  <c:v>2468.0</c:v>
                </c:pt>
                <c:pt idx="171">
                  <c:v>1764.0</c:v>
                </c:pt>
                <c:pt idx="172">
                  <c:v>1766.0</c:v>
                </c:pt>
                <c:pt idx="173">
                  <c:v>2148.0</c:v>
                </c:pt>
                <c:pt idx="174">
                  <c:v>2744.0</c:v>
                </c:pt>
                <c:pt idx="175">
                  <c:v>2256.0</c:v>
                </c:pt>
                <c:pt idx="176">
                  <c:v>2850.0</c:v>
                </c:pt>
                <c:pt idx="177">
                  <c:v>2233.0</c:v>
                </c:pt>
                <c:pt idx="178">
                  <c:v>2037.0</c:v>
                </c:pt>
                <c:pt idx="179">
                  <c:v>1439.0</c:v>
                </c:pt>
                <c:pt idx="180">
                  <c:v>2584.0</c:v>
                </c:pt>
                <c:pt idx="181">
                  <c:v>2183.0</c:v>
                </c:pt>
                <c:pt idx="182">
                  <c:v>2133.0</c:v>
                </c:pt>
                <c:pt idx="183">
                  <c:v>2102.0</c:v>
                </c:pt>
                <c:pt idx="184">
                  <c:v>1999.0</c:v>
                </c:pt>
                <c:pt idx="185">
                  <c:v>1485.0</c:v>
                </c:pt>
                <c:pt idx="186">
                  <c:v>1288.0</c:v>
                </c:pt>
                <c:pt idx="187">
                  <c:v>2319.0</c:v>
                </c:pt>
                <c:pt idx="188">
                  <c:v>2378.0</c:v>
                </c:pt>
                <c:pt idx="189">
                  <c:v>2488.0</c:v>
                </c:pt>
                <c:pt idx="190">
                  <c:v>2230.0</c:v>
                </c:pt>
                <c:pt idx="191">
                  <c:v>2084.0</c:v>
                </c:pt>
                <c:pt idx="192">
                  <c:v>1565.0</c:v>
                </c:pt>
                <c:pt idx="193">
                  <c:v>1371.0</c:v>
                </c:pt>
                <c:pt idx="194">
                  <c:v>1929.0</c:v>
                </c:pt>
                <c:pt idx="195">
                  <c:v>2167.0</c:v>
                </c:pt>
                <c:pt idx="196">
                  <c:v>2341.0</c:v>
                </c:pt>
                <c:pt idx="197">
                  <c:v>2230.0</c:v>
                </c:pt>
                <c:pt idx="198">
                  <c:v>1784.0</c:v>
                </c:pt>
                <c:pt idx="199">
                  <c:v>1423.0</c:v>
                </c:pt>
                <c:pt idx="200">
                  <c:v>1227.0</c:v>
                </c:pt>
                <c:pt idx="201">
                  <c:v>2173.0</c:v>
                </c:pt>
                <c:pt idx="202">
                  <c:v>2545.0</c:v>
                </c:pt>
                <c:pt idx="203">
                  <c:v>2003.0</c:v>
                </c:pt>
                <c:pt idx="204">
                  <c:v>2525.0</c:v>
                </c:pt>
                <c:pt idx="205">
                  <c:v>2141.0</c:v>
                </c:pt>
                <c:pt idx="206">
                  <c:v>1537.0</c:v>
                </c:pt>
                <c:pt idx="207">
                  <c:v>1484.0</c:v>
                </c:pt>
                <c:pt idx="208">
                  <c:v>1968.0</c:v>
                </c:pt>
                <c:pt idx="209">
                  <c:v>2131.0</c:v>
                </c:pt>
                <c:pt idx="210">
                  <c:v>2141.0</c:v>
                </c:pt>
                <c:pt idx="211">
                  <c:v>2701.0</c:v>
                </c:pt>
                <c:pt idx="212">
                  <c:v>2470.0</c:v>
                </c:pt>
                <c:pt idx="213">
                  <c:v>1748.0</c:v>
                </c:pt>
                <c:pt idx="214">
                  <c:v>1639.0</c:v>
                </c:pt>
                <c:pt idx="215">
                  <c:v>2784.0</c:v>
                </c:pt>
                <c:pt idx="216">
                  <c:v>2435.0</c:v>
                </c:pt>
                <c:pt idx="217">
                  <c:v>2479.0</c:v>
                </c:pt>
                <c:pt idx="218">
                  <c:v>2277.0</c:v>
                </c:pt>
                <c:pt idx="219">
                  <c:v>1909.0</c:v>
                </c:pt>
                <c:pt idx="220">
                  <c:v>1521.0</c:v>
                </c:pt>
                <c:pt idx="221">
                  <c:v>1515.0</c:v>
                </c:pt>
                <c:pt idx="222">
                  <c:v>1829.0</c:v>
                </c:pt>
                <c:pt idx="223">
                  <c:v>2050.0</c:v>
                </c:pt>
                <c:pt idx="224">
                  <c:v>2422.0</c:v>
                </c:pt>
                <c:pt idx="225">
                  <c:v>2498.0</c:v>
                </c:pt>
                <c:pt idx="226">
                  <c:v>2335.0</c:v>
                </c:pt>
                <c:pt idx="227">
                  <c:v>1094.0</c:v>
                </c:pt>
                <c:pt idx="228">
                  <c:v>1392.0</c:v>
                </c:pt>
                <c:pt idx="229">
                  <c:v>1818.0</c:v>
                </c:pt>
                <c:pt idx="230">
                  <c:v>2262.0</c:v>
                </c:pt>
                <c:pt idx="231">
                  <c:v>2820.0</c:v>
                </c:pt>
                <c:pt idx="232">
                  <c:v>2466.0</c:v>
                </c:pt>
                <c:pt idx="233">
                  <c:v>2285.0</c:v>
                </c:pt>
                <c:pt idx="234">
                  <c:v>1839.0</c:v>
                </c:pt>
                <c:pt idx="235">
                  <c:v>2137.0</c:v>
                </c:pt>
                <c:pt idx="236">
                  <c:v>2521.0</c:v>
                </c:pt>
                <c:pt idx="237">
                  <c:v>2963.0</c:v>
                </c:pt>
                <c:pt idx="238">
                  <c:v>2606.0</c:v>
                </c:pt>
                <c:pt idx="239">
                  <c:v>2438.0</c:v>
                </c:pt>
                <c:pt idx="240">
                  <c:v>2392.0</c:v>
                </c:pt>
                <c:pt idx="241">
                  <c:v>1889.0</c:v>
                </c:pt>
                <c:pt idx="242">
                  <c:v>2423.0</c:v>
                </c:pt>
                <c:pt idx="243">
                  <c:v>2609.0</c:v>
                </c:pt>
                <c:pt idx="244">
                  <c:v>2703.0</c:v>
                </c:pt>
                <c:pt idx="245">
                  <c:v>2493.0</c:v>
                </c:pt>
                <c:pt idx="246">
                  <c:v>2860.0</c:v>
                </c:pt>
                <c:pt idx="247">
                  <c:v>2449.0</c:v>
                </c:pt>
                <c:pt idx="248">
                  <c:v>2515.0</c:v>
                </c:pt>
                <c:pt idx="249">
                  <c:v>1971.0</c:v>
                </c:pt>
                <c:pt idx="250">
                  <c:v>2366.0</c:v>
                </c:pt>
                <c:pt idx="251">
                  <c:v>2598.0</c:v>
                </c:pt>
                <c:pt idx="252">
                  <c:v>2658.0</c:v>
                </c:pt>
                <c:pt idx="253">
                  <c:v>2474.0</c:v>
                </c:pt>
                <c:pt idx="254">
                  <c:v>2341.0</c:v>
                </c:pt>
                <c:pt idx="255">
                  <c:v>2054.0</c:v>
                </c:pt>
                <c:pt idx="256">
                  <c:v>1794.0</c:v>
                </c:pt>
                <c:pt idx="257">
                  <c:v>2043.0</c:v>
                </c:pt>
                <c:pt idx="258">
                  <c:v>2553.0</c:v>
                </c:pt>
                <c:pt idx="259">
                  <c:v>2305.0</c:v>
                </c:pt>
                <c:pt idx="260">
                  <c:v>3042.0</c:v>
                </c:pt>
                <c:pt idx="261">
                  <c:v>2602.0</c:v>
                </c:pt>
                <c:pt idx="262">
                  <c:v>1867.0</c:v>
                </c:pt>
                <c:pt idx="263">
                  <c:v>1821.0</c:v>
                </c:pt>
                <c:pt idx="264">
                  <c:v>2251.0</c:v>
                </c:pt>
                <c:pt idx="265">
                  <c:v>2364.0</c:v>
                </c:pt>
                <c:pt idx="266">
                  <c:v>2521.0</c:v>
                </c:pt>
                <c:pt idx="267">
                  <c:v>2458.0</c:v>
                </c:pt>
                <c:pt idx="268">
                  <c:v>2056.0</c:v>
                </c:pt>
                <c:pt idx="269">
                  <c:v>1701.0</c:v>
                </c:pt>
                <c:pt idx="270">
                  <c:v>2044.0</c:v>
                </c:pt>
                <c:pt idx="271">
                  <c:v>2007.0</c:v>
                </c:pt>
                <c:pt idx="272">
                  <c:v>2323.0</c:v>
                </c:pt>
                <c:pt idx="273">
                  <c:v>2390.0</c:v>
                </c:pt>
                <c:pt idx="274">
                  <c:v>2426.0</c:v>
                </c:pt>
                <c:pt idx="275">
                  <c:v>2335.0</c:v>
                </c:pt>
                <c:pt idx="276">
                  <c:v>1783.0</c:v>
                </c:pt>
                <c:pt idx="277">
                  <c:v>1622.0</c:v>
                </c:pt>
                <c:pt idx="278">
                  <c:v>2119.0</c:v>
                </c:pt>
                <c:pt idx="279">
                  <c:v>2502.0</c:v>
                </c:pt>
                <c:pt idx="280">
                  <c:v>2546.0</c:v>
                </c:pt>
                <c:pt idx="281">
                  <c:v>2450.0</c:v>
                </c:pt>
                <c:pt idx="282">
                  <c:v>2240.0</c:v>
                </c:pt>
                <c:pt idx="283">
                  <c:v>1616.0</c:v>
                </c:pt>
                <c:pt idx="284">
                  <c:v>1681.0</c:v>
                </c:pt>
                <c:pt idx="285">
                  <c:v>2194.0</c:v>
                </c:pt>
                <c:pt idx="286">
                  <c:v>2236.0</c:v>
                </c:pt>
                <c:pt idx="287">
                  <c:v>2129.0</c:v>
                </c:pt>
                <c:pt idx="288">
                  <c:v>2135.0</c:v>
                </c:pt>
                <c:pt idx="289">
                  <c:v>2213.0</c:v>
                </c:pt>
                <c:pt idx="290">
                  <c:v>1921.0</c:v>
                </c:pt>
                <c:pt idx="291">
                  <c:v>1512.0</c:v>
                </c:pt>
                <c:pt idx="292">
                  <c:v>2069.0</c:v>
                </c:pt>
                <c:pt idx="293">
                  <c:v>2686.0</c:v>
                </c:pt>
                <c:pt idx="294">
                  <c:v>1958.0</c:v>
                </c:pt>
                <c:pt idx="295">
                  <c:v>2769.0</c:v>
                </c:pt>
                <c:pt idx="296">
                  <c:v>2598.0</c:v>
                </c:pt>
                <c:pt idx="297">
                  <c:v>1902.0</c:v>
                </c:pt>
                <c:pt idx="298">
                  <c:v>1870.0</c:v>
                </c:pt>
                <c:pt idx="299">
                  <c:v>2191.0</c:v>
                </c:pt>
                <c:pt idx="300">
                  <c:v>2053.0</c:v>
                </c:pt>
                <c:pt idx="301">
                  <c:v>2270.0</c:v>
                </c:pt>
                <c:pt idx="302">
                  <c:v>3089.0</c:v>
                </c:pt>
                <c:pt idx="303">
                  <c:v>2346.0</c:v>
                </c:pt>
                <c:pt idx="304">
                  <c:v>1738.0</c:v>
                </c:pt>
                <c:pt idx="305">
                  <c:v>1875.0</c:v>
                </c:pt>
                <c:pt idx="306">
                  <c:v>2373.0</c:v>
                </c:pt>
                <c:pt idx="307">
                  <c:v>2188.0</c:v>
                </c:pt>
                <c:pt idx="308">
                  <c:v>2224.0</c:v>
                </c:pt>
                <c:pt idx="309">
                  <c:v>2327.0</c:v>
                </c:pt>
                <c:pt idx="310">
                  <c:v>2364.0</c:v>
                </c:pt>
                <c:pt idx="311">
                  <c:v>1572.0</c:v>
                </c:pt>
                <c:pt idx="312">
                  <c:v>1527.0</c:v>
                </c:pt>
                <c:pt idx="313">
                  <c:v>2421.0</c:v>
                </c:pt>
                <c:pt idx="314">
                  <c:v>2995.0</c:v>
                </c:pt>
                <c:pt idx="315">
                  <c:v>2408.0</c:v>
                </c:pt>
                <c:pt idx="316">
                  <c:v>2708.0</c:v>
                </c:pt>
                <c:pt idx="317">
                  <c:v>2202.0</c:v>
                </c:pt>
                <c:pt idx="318">
                  <c:v>1721.0</c:v>
                </c:pt>
                <c:pt idx="319">
                  <c:v>1780.0</c:v>
                </c:pt>
                <c:pt idx="320">
                  <c:v>2464.0</c:v>
                </c:pt>
                <c:pt idx="321">
                  <c:v>2405.0</c:v>
                </c:pt>
                <c:pt idx="322">
                  <c:v>2202.0</c:v>
                </c:pt>
                <c:pt idx="323">
                  <c:v>2735.0</c:v>
                </c:pt>
                <c:pt idx="324">
                  <c:v>2552.0</c:v>
                </c:pt>
                <c:pt idx="325">
                  <c:v>1871.0</c:v>
                </c:pt>
                <c:pt idx="326">
                  <c:v>1585.0</c:v>
                </c:pt>
                <c:pt idx="327">
                  <c:v>2590.0</c:v>
                </c:pt>
                <c:pt idx="328">
                  <c:v>2979.0</c:v>
                </c:pt>
                <c:pt idx="329">
                  <c:v>2741.0</c:v>
                </c:pt>
                <c:pt idx="330">
                  <c:v>2277.0</c:v>
                </c:pt>
                <c:pt idx="331">
                  <c:v>2301.0</c:v>
                </c:pt>
                <c:pt idx="332">
                  <c:v>1852.0</c:v>
                </c:pt>
                <c:pt idx="333">
                  <c:v>1305.0</c:v>
                </c:pt>
                <c:pt idx="334">
                  <c:v>2270.0</c:v>
                </c:pt>
                <c:pt idx="335">
                  <c:v>3284.0</c:v>
                </c:pt>
                <c:pt idx="336">
                  <c:v>3012.0</c:v>
                </c:pt>
                <c:pt idx="337">
                  <c:v>3052.0</c:v>
                </c:pt>
                <c:pt idx="338">
                  <c:v>2769.0</c:v>
                </c:pt>
                <c:pt idx="339">
                  <c:v>1851.0</c:v>
                </c:pt>
                <c:pt idx="340">
                  <c:v>1693.0</c:v>
                </c:pt>
              </c:numCache>
            </c:numRef>
          </c:xVal>
          <c:yVal>
            <c:numRef>
              <c:f>Engagement!$C$3:$C$343</c:f>
              <c:numCache>
                <c:formatCode>#,##0</c:formatCode>
                <c:ptCount val="341"/>
                <c:pt idx="0">
                  <c:v>211.0</c:v>
                </c:pt>
                <c:pt idx="1">
                  <c:v>220.0</c:v>
                </c:pt>
                <c:pt idx="2">
                  <c:v>217.0</c:v>
                </c:pt>
                <c:pt idx="3">
                  <c:v>192.0</c:v>
                </c:pt>
                <c:pt idx="4">
                  <c:v>176.0</c:v>
                </c:pt>
                <c:pt idx="5">
                  <c:v>203.0</c:v>
                </c:pt>
                <c:pt idx="6">
                  <c:v>220.0</c:v>
                </c:pt>
                <c:pt idx="7">
                  <c:v>205.0</c:v>
                </c:pt>
                <c:pt idx="8">
                  <c:v>224.0</c:v>
                </c:pt>
                <c:pt idx="9">
                  <c:v>213.0</c:v>
                </c:pt>
                <c:pt idx="10">
                  <c:v>179.0</c:v>
                </c:pt>
                <c:pt idx="11">
                  <c:v>176.0</c:v>
                </c:pt>
                <c:pt idx="12">
                  <c:v>216.0</c:v>
                </c:pt>
                <c:pt idx="13">
                  <c:v>217.0</c:v>
                </c:pt>
                <c:pt idx="14">
                  <c:v>216.0</c:v>
                </c:pt>
                <c:pt idx="15">
                  <c:v>215.0</c:v>
                </c:pt>
                <c:pt idx="16">
                  <c:v>209.0</c:v>
                </c:pt>
                <c:pt idx="17">
                  <c:v>168.0</c:v>
                </c:pt>
                <c:pt idx="18">
                  <c:v>168.0</c:v>
                </c:pt>
                <c:pt idx="19">
                  <c:v>186.0</c:v>
                </c:pt>
                <c:pt idx="20">
                  <c:v>211.0</c:v>
                </c:pt>
                <c:pt idx="21">
                  <c:v>215.0</c:v>
                </c:pt>
                <c:pt idx="22">
                  <c:v>215.0</c:v>
                </c:pt>
                <c:pt idx="23">
                  <c:v>213.0</c:v>
                </c:pt>
                <c:pt idx="24">
                  <c:v>195.0</c:v>
                </c:pt>
                <c:pt idx="25">
                  <c:v>184.0</c:v>
                </c:pt>
                <c:pt idx="26">
                  <c:v>220.0</c:v>
                </c:pt>
                <c:pt idx="27">
                  <c:v>220.0</c:v>
                </c:pt>
                <c:pt idx="28">
                  <c:v>231.0</c:v>
                </c:pt>
                <c:pt idx="29">
                  <c:v>221.0</c:v>
                </c:pt>
                <c:pt idx="30">
                  <c:v>213.0</c:v>
                </c:pt>
                <c:pt idx="31">
                  <c:v>206.0</c:v>
                </c:pt>
                <c:pt idx="32">
                  <c:v>195.0</c:v>
                </c:pt>
                <c:pt idx="33">
                  <c:v>223.0</c:v>
                </c:pt>
                <c:pt idx="34">
                  <c:v>217.0</c:v>
                </c:pt>
                <c:pt idx="35">
                  <c:v>219.0</c:v>
                </c:pt>
                <c:pt idx="36">
                  <c:v>218.0</c:v>
                </c:pt>
                <c:pt idx="37">
                  <c:v>210.0</c:v>
                </c:pt>
                <c:pt idx="38">
                  <c:v>173.0</c:v>
                </c:pt>
                <c:pt idx="39">
                  <c:v>165.0</c:v>
                </c:pt>
                <c:pt idx="40">
                  <c:v>211.0</c:v>
                </c:pt>
                <c:pt idx="41">
                  <c:v>214.0</c:v>
                </c:pt>
                <c:pt idx="42">
                  <c:v>216.0</c:v>
                </c:pt>
                <c:pt idx="43">
                  <c:v>216.0</c:v>
                </c:pt>
                <c:pt idx="44">
                  <c:v>213.0</c:v>
                </c:pt>
                <c:pt idx="45">
                  <c:v>182.0</c:v>
                </c:pt>
                <c:pt idx="46">
                  <c:v>179.0</c:v>
                </c:pt>
                <c:pt idx="47">
                  <c:v>218.0</c:v>
                </c:pt>
                <c:pt idx="48">
                  <c:v>225.0</c:v>
                </c:pt>
                <c:pt idx="49">
                  <c:v>217.0</c:v>
                </c:pt>
                <c:pt idx="50">
                  <c:v>214.0</c:v>
                </c:pt>
                <c:pt idx="51">
                  <c:v>207.0</c:v>
                </c:pt>
                <c:pt idx="52">
                  <c:v>174.0</c:v>
                </c:pt>
                <c:pt idx="53">
                  <c:v>166.0</c:v>
                </c:pt>
                <c:pt idx="54">
                  <c:v>219.0</c:v>
                </c:pt>
                <c:pt idx="55">
                  <c:v>214.0</c:v>
                </c:pt>
                <c:pt idx="56">
                  <c:v>212.0</c:v>
                </c:pt>
                <c:pt idx="57">
                  <c:v>212.0</c:v>
                </c:pt>
                <c:pt idx="58">
                  <c:v>207.0</c:v>
                </c:pt>
                <c:pt idx="59">
                  <c:v>189.0</c:v>
                </c:pt>
                <c:pt idx="60">
                  <c:v>176.0</c:v>
                </c:pt>
                <c:pt idx="61">
                  <c:v>223.0</c:v>
                </c:pt>
                <c:pt idx="62">
                  <c:v>223.0</c:v>
                </c:pt>
                <c:pt idx="63">
                  <c:v>231.0</c:v>
                </c:pt>
                <c:pt idx="64">
                  <c:v>223.0</c:v>
                </c:pt>
                <c:pt idx="65">
                  <c:v>215.0</c:v>
                </c:pt>
                <c:pt idx="66">
                  <c:v>183.0</c:v>
                </c:pt>
                <c:pt idx="67">
                  <c:v>174.0</c:v>
                </c:pt>
                <c:pt idx="68">
                  <c:v>225.0</c:v>
                </c:pt>
                <c:pt idx="69">
                  <c:v>222.0</c:v>
                </c:pt>
                <c:pt idx="70">
                  <c:v>227.0</c:v>
                </c:pt>
                <c:pt idx="71">
                  <c:v>228.0</c:v>
                </c:pt>
                <c:pt idx="72">
                  <c:v>221.0</c:v>
                </c:pt>
                <c:pt idx="73">
                  <c:v>193.0</c:v>
                </c:pt>
                <c:pt idx="74">
                  <c:v>184.0</c:v>
                </c:pt>
                <c:pt idx="75">
                  <c:v>221.0</c:v>
                </c:pt>
                <c:pt idx="76">
                  <c:v>231.0</c:v>
                </c:pt>
                <c:pt idx="77">
                  <c:v>230.0</c:v>
                </c:pt>
                <c:pt idx="78">
                  <c:v>225.0</c:v>
                </c:pt>
                <c:pt idx="79">
                  <c:v>203.0</c:v>
                </c:pt>
                <c:pt idx="80">
                  <c:v>181.0</c:v>
                </c:pt>
                <c:pt idx="81">
                  <c:v>174.0</c:v>
                </c:pt>
                <c:pt idx="82">
                  <c:v>218.0</c:v>
                </c:pt>
                <c:pt idx="83">
                  <c:v>217.0</c:v>
                </c:pt>
                <c:pt idx="84">
                  <c:v>217.0</c:v>
                </c:pt>
                <c:pt idx="85">
                  <c:v>214.0</c:v>
                </c:pt>
                <c:pt idx="86">
                  <c:v>207.0</c:v>
                </c:pt>
                <c:pt idx="87">
                  <c:v>176.0</c:v>
                </c:pt>
                <c:pt idx="88">
                  <c:v>167.0</c:v>
                </c:pt>
                <c:pt idx="89">
                  <c:v>210.0</c:v>
                </c:pt>
                <c:pt idx="90">
                  <c:v>211.0</c:v>
                </c:pt>
                <c:pt idx="91">
                  <c:v>185.0</c:v>
                </c:pt>
                <c:pt idx="92">
                  <c:v>208.0</c:v>
                </c:pt>
                <c:pt idx="93">
                  <c:v>198.0</c:v>
                </c:pt>
                <c:pt idx="94">
                  <c:v>183.0</c:v>
                </c:pt>
                <c:pt idx="95">
                  <c:v>195.0</c:v>
                </c:pt>
                <c:pt idx="96">
                  <c:v>210.0</c:v>
                </c:pt>
                <c:pt idx="97">
                  <c:v>209.0</c:v>
                </c:pt>
                <c:pt idx="98">
                  <c:v>185.0</c:v>
                </c:pt>
                <c:pt idx="99">
                  <c:v>173.0</c:v>
                </c:pt>
                <c:pt idx="100">
                  <c:v>178.0</c:v>
                </c:pt>
                <c:pt idx="101">
                  <c:v>177.0</c:v>
                </c:pt>
                <c:pt idx="102">
                  <c:v>172.0</c:v>
                </c:pt>
                <c:pt idx="103">
                  <c:v>224.0</c:v>
                </c:pt>
                <c:pt idx="104">
                  <c:v>228.0</c:v>
                </c:pt>
                <c:pt idx="105">
                  <c:v>207.0</c:v>
                </c:pt>
                <c:pt idx="106">
                  <c:v>182.0</c:v>
                </c:pt>
                <c:pt idx="107">
                  <c:v>210.0</c:v>
                </c:pt>
                <c:pt idx="108">
                  <c:v>196.0</c:v>
                </c:pt>
                <c:pt idx="109">
                  <c:v>183.0</c:v>
                </c:pt>
                <c:pt idx="110">
                  <c:v>223.0</c:v>
                </c:pt>
                <c:pt idx="111">
                  <c:v>231.0</c:v>
                </c:pt>
                <c:pt idx="112">
                  <c:v>233.0</c:v>
                </c:pt>
                <c:pt idx="113">
                  <c:v>234.0</c:v>
                </c:pt>
                <c:pt idx="114">
                  <c:v>216.0</c:v>
                </c:pt>
                <c:pt idx="115">
                  <c:v>201.0</c:v>
                </c:pt>
                <c:pt idx="116">
                  <c:v>188.0</c:v>
                </c:pt>
                <c:pt idx="117">
                  <c:v>224.0</c:v>
                </c:pt>
                <c:pt idx="118">
                  <c:v>233.0</c:v>
                </c:pt>
                <c:pt idx="119">
                  <c:v>231.0</c:v>
                </c:pt>
                <c:pt idx="120">
                  <c:v>229.0</c:v>
                </c:pt>
                <c:pt idx="121">
                  <c:v>225.0</c:v>
                </c:pt>
                <c:pt idx="122">
                  <c:v>199.0</c:v>
                </c:pt>
                <c:pt idx="123">
                  <c:v>193.0</c:v>
                </c:pt>
                <c:pt idx="124">
                  <c:v>257.0</c:v>
                </c:pt>
                <c:pt idx="125">
                  <c:v>236.0</c:v>
                </c:pt>
                <c:pt idx="126">
                  <c:v>232.0</c:v>
                </c:pt>
                <c:pt idx="127">
                  <c:v>230.0</c:v>
                </c:pt>
                <c:pt idx="128">
                  <c:v>237.0</c:v>
                </c:pt>
                <c:pt idx="129">
                  <c:v>205.0</c:v>
                </c:pt>
                <c:pt idx="130">
                  <c:v>189.0</c:v>
                </c:pt>
                <c:pt idx="131">
                  <c:v>226.0</c:v>
                </c:pt>
                <c:pt idx="132">
                  <c:v>249.0</c:v>
                </c:pt>
                <c:pt idx="133">
                  <c:v>239.0</c:v>
                </c:pt>
                <c:pt idx="134">
                  <c:v>241.0</c:v>
                </c:pt>
                <c:pt idx="135">
                  <c:v>224.0</c:v>
                </c:pt>
                <c:pt idx="136">
                  <c:v>192.0</c:v>
                </c:pt>
                <c:pt idx="137">
                  <c:v>202.0</c:v>
                </c:pt>
                <c:pt idx="138">
                  <c:v>232.0</c:v>
                </c:pt>
                <c:pt idx="139">
                  <c:v>235.0</c:v>
                </c:pt>
                <c:pt idx="140">
                  <c:v>246.0</c:v>
                </c:pt>
                <c:pt idx="141">
                  <c:v>266.0</c:v>
                </c:pt>
                <c:pt idx="142">
                  <c:v>249.0</c:v>
                </c:pt>
                <c:pt idx="143">
                  <c:v>207.0</c:v>
                </c:pt>
                <c:pt idx="144">
                  <c:v>228.0</c:v>
                </c:pt>
                <c:pt idx="145">
                  <c:v>241.0</c:v>
                </c:pt>
                <c:pt idx="146">
                  <c:v>225.0</c:v>
                </c:pt>
                <c:pt idx="147">
                  <c:v>221.0</c:v>
                </c:pt>
                <c:pt idx="148">
                  <c:v>219.0</c:v>
                </c:pt>
                <c:pt idx="149">
                  <c:v>212.0</c:v>
                </c:pt>
                <c:pt idx="150">
                  <c:v>181.0</c:v>
                </c:pt>
                <c:pt idx="151">
                  <c:v>179.0</c:v>
                </c:pt>
                <c:pt idx="152">
                  <c:v>224.0</c:v>
                </c:pt>
                <c:pt idx="153">
                  <c:v>225.0</c:v>
                </c:pt>
                <c:pt idx="154">
                  <c:v>233.0</c:v>
                </c:pt>
                <c:pt idx="155">
                  <c:v>234.0</c:v>
                </c:pt>
                <c:pt idx="156">
                  <c:v>225.0</c:v>
                </c:pt>
                <c:pt idx="157">
                  <c:v>192.0</c:v>
                </c:pt>
                <c:pt idx="158">
                  <c:v>182.0</c:v>
                </c:pt>
                <c:pt idx="159">
                  <c:v>224.0</c:v>
                </c:pt>
                <c:pt idx="160">
                  <c:v>221.0</c:v>
                </c:pt>
                <c:pt idx="161">
                  <c:v>225.0</c:v>
                </c:pt>
                <c:pt idx="162">
                  <c:v>224.0</c:v>
                </c:pt>
                <c:pt idx="163">
                  <c:v>217.0</c:v>
                </c:pt>
                <c:pt idx="164">
                  <c:v>180.0</c:v>
                </c:pt>
                <c:pt idx="165">
                  <c:v>171.0</c:v>
                </c:pt>
                <c:pt idx="166">
                  <c:v>218.0</c:v>
                </c:pt>
                <c:pt idx="167">
                  <c:v>223.0</c:v>
                </c:pt>
                <c:pt idx="168">
                  <c:v>226.0</c:v>
                </c:pt>
                <c:pt idx="169">
                  <c:v>226.0</c:v>
                </c:pt>
                <c:pt idx="170">
                  <c:v>206.0</c:v>
                </c:pt>
                <c:pt idx="171">
                  <c:v>188.0</c:v>
                </c:pt>
                <c:pt idx="172">
                  <c:v>190.0</c:v>
                </c:pt>
                <c:pt idx="173">
                  <c:v>226.0</c:v>
                </c:pt>
                <c:pt idx="174">
                  <c:v>219.0</c:v>
                </c:pt>
                <c:pt idx="175">
                  <c:v>218.0</c:v>
                </c:pt>
                <c:pt idx="176">
                  <c:v>230.0</c:v>
                </c:pt>
                <c:pt idx="177">
                  <c:v>217.0</c:v>
                </c:pt>
                <c:pt idx="178">
                  <c:v>188.0</c:v>
                </c:pt>
                <c:pt idx="179">
                  <c:v>179.0</c:v>
                </c:pt>
                <c:pt idx="180">
                  <c:v>222.0</c:v>
                </c:pt>
                <c:pt idx="181">
                  <c:v>217.0</c:v>
                </c:pt>
                <c:pt idx="182">
                  <c:v>218.0</c:v>
                </c:pt>
                <c:pt idx="183">
                  <c:v>218.0</c:v>
                </c:pt>
                <c:pt idx="184">
                  <c:v>209.0</c:v>
                </c:pt>
                <c:pt idx="185">
                  <c:v>178.0</c:v>
                </c:pt>
                <c:pt idx="186">
                  <c:v>170.0</c:v>
                </c:pt>
                <c:pt idx="187">
                  <c:v>212.0</c:v>
                </c:pt>
                <c:pt idx="188">
                  <c:v>211.0</c:v>
                </c:pt>
                <c:pt idx="189">
                  <c:v>218.0</c:v>
                </c:pt>
                <c:pt idx="190">
                  <c:v>210.0</c:v>
                </c:pt>
                <c:pt idx="191">
                  <c:v>200.0</c:v>
                </c:pt>
                <c:pt idx="192">
                  <c:v>186.0</c:v>
                </c:pt>
                <c:pt idx="193">
                  <c:v>181.0</c:v>
                </c:pt>
                <c:pt idx="194">
                  <c:v>225.0</c:v>
                </c:pt>
                <c:pt idx="195">
                  <c:v>237.0</c:v>
                </c:pt>
                <c:pt idx="196">
                  <c:v>220.0</c:v>
                </c:pt>
                <c:pt idx="197">
                  <c:v>203.0</c:v>
                </c:pt>
                <c:pt idx="198">
                  <c:v>174.0</c:v>
                </c:pt>
                <c:pt idx="199">
                  <c:v>179.0</c:v>
                </c:pt>
                <c:pt idx="200">
                  <c:v>168.0</c:v>
                </c:pt>
                <c:pt idx="201">
                  <c:v>188.0</c:v>
                </c:pt>
                <c:pt idx="202">
                  <c:v>213.0</c:v>
                </c:pt>
                <c:pt idx="203">
                  <c:v>214.0</c:v>
                </c:pt>
                <c:pt idx="204">
                  <c:v>217.0</c:v>
                </c:pt>
                <c:pt idx="205">
                  <c:v>220.0</c:v>
                </c:pt>
                <c:pt idx="206">
                  <c:v>188.0</c:v>
                </c:pt>
                <c:pt idx="207">
                  <c:v>195.0</c:v>
                </c:pt>
                <c:pt idx="208">
                  <c:v>219.0</c:v>
                </c:pt>
                <c:pt idx="209">
                  <c:v>231.0</c:v>
                </c:pt>
                <c:pt idx="210">
                  <c:v>227.0</c:v>
                </c:pt>
                <c:pt idx="211">
                  <c:v>233.0</c:v>
                </c:pt>
                <c:pt idx="212">
                  <c:v>223.0</c:v>
                </c:pt>
                <c:pt idx="213">
                  <c:v>183.0</c:v>
                </c:pt>
                <c:pt idx="214">
                  <c:v>178.0</c:v>
                </c:pt>
                <c:pt idx="215">
                  <c:v>221.0</c:v>
                </c:pt>
                <c:pt idx="216">
                  <c:v>214.0</c:v>
                </c:pt>
                <c:pt idx="217">
                  <c:v>216.0</c:v>
                </c:pt>
                <c:pt idx="218">
                  <c:v>213.0</c:v>
                </c:pt>
                <c:pt idx="219">
                  <c:v>205.0</c:v>
                </c:pt>
                <c:pt idx="220">
                  <c:v>179.0</c:v>
                </c:pt>
                <c:pt idx="221">
                  <c:v>171.0</c:v>
                </c:pt>
                <c:pt idx="222">
                  <c:v>207.0</c:v>
                </c:pt>
                <c:pt idx="223">
                  <c:v>211.0</c:v>
                </c:pt>
                <c:pt idx="224">
                  <c:v>207.0</c:v>
                </c:pt>
                <c:pt idx="225">
                  <c:v>206.0</c:v>
                </c:pt>
                <c:pt idx="226">
                  <c:v>195.0</c:v>
                </c:pt>
                <c:pt idx="227">
                  <c:v>173.0</c:v>
                </c:pt>
                <c:pt idx="228">
                  <c:v>174.0</c:v>
                </c:pt>
                <c:pt idx="229">
                  <c:v>200.0</c:v>
                </c:pt>
                <c:pt idx="230">
                  <c:v>202.0</c:v>
                </c:pt>
                <c:pt idx="231">
                  <c:v>209.0</c:v>
                </c:pt>
                <c:pt idx="232">
                  <c:v>209.0</c:v>
                </c:pt>
                <c:pt idx="233">
                  <c:v>202.0</c:v>
                </c:pt>
                <c:pt idx="234">
                  <c:v>175.0</c:v>
                </c:pt>
                <c:pt idx="235">
                  <c:v>166.0</c:v>
                </c:pt>
                <c:pt idx="236">
                  <c:v>212.0</c:v>
                </c:pt>
                <c:pt idx="237">
                  <c:v>212.0</c:v>
                </c:pt>
                <c:pt idx="238">
                  <c:v>216.0</c:v>
                </c:pt>
                <c:pt idx="239">
                  <c:v>211.0</c:v>
                </c:pt>
                <c:pt idx="240">
                  <c:v>207.0</c:v>
                </c:pt>
                <c:pt idx="241">
                  <c:v>186.0</c:v>
                </c:pt>
                <c:pt idx="242">
                  <c:v>180.0</c:v>
                </c:pt>
                <c:pt idx="243">
                  <c:v>208.0</c:v>
                </c:pt>
                <c:pt idx="244">
                  <c:v>214.0</c:v>
                </c:pt>
                <c:pt idx="245">
                  <c:v>214.0</c:v>
                </c:pt>
                <c:pt idx="246">
                  <c:v>236.0</c:v>
                </c:pt>
                <c:pt idx="247">
                  <c:v>226.0</c:v>
                </c:pt>
                <c:pt idx="248">
                  <c:v>198.0</c:v>
                </c:pt>
                <c:pt idx="249">
                  <c:v>186.0</c:v>
                </c:pt>
                <c:pt idx="250">
                  <c:v>204.0</c:v>
                </c:pt>
                <c:pt idx="251">
                  <c:v>228.0</c:v>
                </c:pt>
                <c:pt idx="252">
                  <c:v>222.0</c:v>
                </c:pt>
                <c:pt idx="253">
                  <c:v>222.0</c:v>
                </c:pt>
                <c:pt idx="254">
                  <c:v>214.0</c:v>
                </c:pt>
                <c:pt idx="255">
                  <c:v>181.0</c:v>
                </c:pt>
                <c:pt idx="256">
                  <c:v>175.0</c:v>
                </c:pt>
                <c:pt idx="257">
                  <c:v>204.0</c:v>
                </c:pt>
                <c:pt idx="258">
                  <c:v>221.0</c:v>
                </c:pt>
                <c:pt idx="259">
                  <c:v>217.0</c:v>
                </c:pt>
                <c:pt idx="260">
                  <c:v>303.0</c:v>
                </c:pt>
                <c:pt idx="261">
                  <c:v>252.0</c:v>
                </c:pt>
                <c:pt idx="262">
                  <c:v>200.0</c:v>
                </c:pt>
                <c:pt idx="263">
                  <c:v>190.0</c:v>
                </c:pt>
                <c:pt idx="264">
                  <c:v>230.0</c:v>
                </c:pt>
                <c:pt idx="265">
                  <c:v>225.0</c:v>
                </c:pt>
                <c:pt idx="266">
                  <c:v>222.0</c:v>
                </c:pt>
                <c:pt idx="267">
                  <c:v>213.0</c:v>
                </c:pt>
                <c:pt idx="268">
                  <c:v>206.0</c:v>
                </c:pt>
                <c:pt idx="269">
                  <c:v>197.0</c:v>
                </c:pt>
                <c:pt idx="270">
                  <c:v>195.0</c:v>
                </c:pt>
                <c:pt idx="271">
                  <c:v>220.0</c:v>
                </c:pt>
                <c:pt idx="272">
                  <c:v>219.0</c:v>
                </c:pt>
                <c:pt idx="273">
                  <c:v>244.0</c:v>
                </c:pt>
                <c:pt idx="274">
                  <c:v>227.0</c:v>
                </c:pt>
                <c:pt idx="275">
                  <c:v>207.0</c:v>
                </c:pt>
                <c:pt idx="276">
                  <c:v>187.0</c:v>
                </c:pt>
                <c:pt idx="277">
                  <c:v>175.0</c:v>
                </c:pt>
                <c:pt idx="278">
                  <c:v>228.0</c:v>
                </c:pt>
                <c:pt idx="279">
                  <c:v>225.0</c:v>
                </c:pt>
                <c:pt idx="280">
                  <c:v>231.0</c:v>
                </c:pt>
                <c:pt idx="281">
                  <c:v>232.0</c:v>
                </c:pt>
                <c:pt idx="282">
                  <c:v>230.0</c:v>
                </c:pt>
                <c:pt idx="283">
                  <c:v>192.0</c:v>
                </c:pt>
                <c:pt idx="284">
                  <c:v>187.0</c:v>
                </c:pt>
                <c:pt idx="285">
                  <c:v>226.0</c:v>
                </c:pt>
                <c:pt idx="286">
                  <c:v>224.0</c:v>
                </c:pt>
                <c:pt idx="287">
                  <c:v>206.0</c:v>
                </c:pt>
                <c:pt idx="288">
                  <c:v>217.0</c:v>
                </c:pt>
                <c:pt idx="289">
                  <c:v>212.0</c:v>
                </c:pt>
                <c:pt idx="290">
                  <c:v>191.0</c:v>
                </c:pt>
                <c:pt idx="291">
                  <c:v>188.0</c:v>
                </c:pt>
                <c:pt idx="292">
                  <c:v>223.0</c:v>
                </c:pt>
                <c:pt idx="293">
                  <c:v>262.0</c:v>
                </c:pt>
                <c:pt idx="294">
                  <c:v>248.0</c:v>
                </c:pt>
                <c:pt idx="295">
                  <c:v>225.0</c:v>
                </c:pt>
                <c:pt idx="296">
                  <c:v>212.0</c:v>
                </c:pt>
                <c:pt idx="297">
                  <c:v>183.0</c:v>
                </c:pt>
                <c:pt idx="298">
                  <c:v>174.0</c:v>
                </c:pt>
                <c:pt idx="299">
                  <c:v>223.0</c:v>
                </c:pt>
                <c:pt idx="300">
                  <c:v>231.0</c:v>
                </c:pt>
                <c:pt idx="301">
                  <c:v>221.0</c:v>
                </c:pt>
                <c:pt idx="302">
                  <c:v>220.0</c:v>
                </c:pt>
                <c:pt idx="303">
                  <c:v>215.0</c:v>
                </c:pt>
                <c:pt idx="304">
                  <c:v>181.0</c:v>
                </c:pt>
                <c:pt idx="305">
                  <c:v>181.0</c:v>
                </c:pt>
                <c:pt idx="306">
                  <c:v>198.0</c:v>
                </c:pt>
                <c:pt idx="307">
                  <c:v>220.0</c:v>
                </c:pt>
                <c:pt idx="308">
                  <c:v>229.0</c:v>
                </c:pt>
                <c:pt idx="309">
                  <c:v>226.0</c:v>
                </c:pt>
                <c:pt idx="310">
                  <c:v>222.0</c:v>
                </c:pt>
                <c:pt idx="311">
                  <c:v>192.0</c:v>
                </c:pt>
                <c:pt idx="312">
                  <c:v>189.0</c:v>
                </c:pt>
                <c:pt idx="313">
                  <c:v>230.0</c:v>
                </c:pt>
                <c:pt idx="314">
                  <c:v>234.0</c:v>
                </c:pt>
                <c:pt idx="315">
                  <c:v>230.0</c:v>
                </c:pt>
                <c:pt idx="316">
                  <c:v>230.0</c:v>
                </c:pt>
                <c:pt idx="317">
                  <c:v>219.0</c:v>
                </c:pt>
                <c:pt idx="318">
                  <c:v>195.0</c:v>
                </c:pt>
                <c:pt idx="319">
                  <c:v>197.0</c:v>
                </c:pt>
                <c:pt idx="320">
                  <c:v>235.0</c:v>
                </c:pt>
                <c:pt idx="321">
                  <c:v>233.0</c:v>
                </c:pt>
                <c:pt idx="322">
                  <c:v>237.0</c:v>
                </c:pt>
                <c:pt idx="323">
                  <c:v>235.0</c:v>
                </c:pt>
                <c:pt idx="324">
                  <c:v>221.0</c:v>
                </c:pt>
                <c:pt idx="325">
                  <c:v>194.0</c:v>
                </c:pt>
                <c:pt idx="326">
                  <c:v>190.0</c:v>
                </c:pt>
                <c:pt idx="327">
                  <c:v>239.0</c:v>
                </c:pt>
                <c:pt idx="328">
                  <c:v>232.0</c:v>
                </c:pt>
                <c:pt idx="329">
                  <c:v>234.0</c:v>
                </c:pt>
                <c:pt idx="330">
                  <c:v>231.0</c:v>
                </c:pt>
                <c:pt idx="331">
                  <c:v>226.0</c:v>
                </c:pt>
                <c:pt idx="332">
                  <c:v>199.0</c:v>
                </c:pt>
                <c:pt idx="333">
                  <c:v>191.0</c:v>
                </c:pt>
                <c:pt idx="334">
                  <c:v>232.0</c:v>
                </c:pt>
                <c:pt idx="335">
                  <c:v>234.0</c:v>
                </c:pt>
                <c:pt idx="336">
                  <c:v>237.0</c:v>
                </c:pt>
                <c:pt idx="337">
                  <c:v>237.0</c:v>
                </c:pt>
                <c:pt idx="338">
                  <c:v>232.0</c:v>
                </c:pt>
                <c:pt idx="339">
                  <c:v>195.0</c:v>
                </c:pt>
                <c:pt idx="340">
                  <c:v>185.0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68344"/>
        <c:axId val="-2131466392"/>
      </c:scatterChart>
      <c:valAx>
        <c:axId val="-213146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466392"/>
        <c:crosses val="autoZero"/>
        <c:crossBetween val="midCat"/>
      </c:valAx>
      <c:valAx>
        <c:axId val="-2131466392"/>
        <c:scaling>
          <c:orientation val="minMax"/>
          <c:min val="15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3146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pages/</a:t>
            </a:r>
            <a:r>
              <a:rPr lang="en-US" baseline="0"/>
              <a:t>UV  verus Pages/visit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Engagement!#REF!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257307886472559"/>
                  <c:y val="0.36364079337678"/>
                </c:manualLayout>
              </c:layout>
              <c:numFmt formatCode="General" sourceLinked="0"/>
            </c:trendlineLbl>
          </c:trendline>
          <c:xVal>
            <c:numRef>
              <c:f>Engagement!$G$3:$G$343</c:f>
              <c:numCache>
                <c:formatCode>General</c:formatCode>
                <c:ptCount val="341"/>
                <c:pt idx="0">
                  <c:v>5.51</c:v>
                </c:pt>
                <c:pt idx="1">
                  <c:v>5.21</c:v>
                </c:pt>
                <c:pt idx="2">
                  <c:v>5.53</c:v>
                </c:pt>
                <c:pt idx="3">
                  <c:v>4.96</c:v>
                </c:pt>
                <c:pt idx="4">
                  <c:v>4.87</c:v>
                </c:pt>
                <c:pt idx="5">
                  <c:v>4.98</c:v>
                </c:pt>
                <c:pt idx="6">
                  <c:v>5.5</c:v>
                </c:pt>
                <c:pt idx="7">
                  <c:v>5.37</c:v>
                </c:pt>
                <c:pt idx="8">
                  <c:v>5.08</c:v>
                </c:pt>
                <c:pt idx="9">
                  <c:v>5.35</c:v>
                </c:pt>
                <c:pt idx="10" formatCode="0.00">
                  <c:v>4.75</c:v>
                </c:pt>
                <c:pt idx="11" formatCode="0.00">
                  <c:v>5.140000000000001</c:v>
                </c:pt>
                <c:pt idx="12" formatCode="0.00">
                  <c:v>5.319999999999999</c:v>
                </c:pt>
                <c:pt idx="13" formatCode="0.00">
                  <c:v>5.35</c:v>
                </c:pt>
                <c:pt idx="14" formatCode="0.00">
                  <c:v>5.27</c:v>
                </c:pt>
                <c:pt idx="15" formatCode="0.00">
                  <c:v>5.53</c:v>
                </c:pt>
                <c:pt idx="16" formatCode="0.00">
                  <c:v>5.56</c:v>
                </c:pt>
                <c:pt idx="17" formatCode="0.00">
                  <c:v>4.79</c:v>
                </c:pt>
                <c:pt idx="18" formatCode="0.00">
                  <c:v>4.48</c:v>
                </c:pt>
                <c:pt idx="19" formatCode="0.00">
                  <c:v>4.71</c:v>
                </c:pt>
                <c:pt idx="20" formatCode="0.00">
                  <c:v>5.23</c:v>
                </c:pt>
                <c:pt idx="21" formatCode="0.00">
                  <c:v>5.26</c:v>
                </c:pt>
                <c:pt idx="22" formatCode="0.00">
                  <c:v>5.38</c:v>
                </c:pt>
                <c:pt idx="23" formatCode="0.00">
                  <c:v>5.31</c:v>
                </c:pt>
                <c:pt idx="24" formatCode="0.00">
                  <c:v>5.0</c:v>
                </c:pt>
                <c:pt idx="25" formatCode="0.00">
                  <c:v>5.24</c:v>
                </c:pt>
                <c:pt idx="26" formatCode="0.00">
                  <c:v>5.33</c:v>
                </c:pt>
                <c:pt idx="27" formatCode="0.00">
                  <c:v>5.33</c:v>
                </c:pt>
                <c:pt idx="28" formatCode="0.00">
                  <c:v>5.53</c:v>
                </c:pt>
                <c:pt idx="29" formatCode="0.00">
                  <c:v>5.54</c:v>
                </c:pt>
                <c:pt idx="30" formatCode="0.00">
                  <c:v>5.47</c:v>
                </c:pt>
                <c:pt idx="31" formatCode="0.00">
                  <c:v>5.0</c:v>
                </c:pt>
                <c:pt idx="32" formatCode="0.00">
                  <c:v>5.06</c:v>
                </c:pt>
                <c:pt idx="33" formatCode="0.00">
                  <c:v>5.08</c:v>
                </c:pt>
                <c:pt idx="34" formatCode="0.00">
                  <c:v>5.36</c:v>
                </c:pt>
                <c:pt idx="35" formatCode="0.00">
                  <c:v>5.37</c:v>
                </c:pt>
                <c:pt idx="36" formatCode="0.00">
                  <c:v>5.35</c:v>
                </c:pt>
                <c:pt idx="37" formatCode="0.00">
                  <c:v>5.39</c:v>
                </c:pt>
                <c:pt idx="38" formatCode="0.00">
                  <c:v>4.92</c:v>
                </c:pt>
                <c:pt idx="39" formatCode="0.00">
                  <c:v>4.63</c:v>
                </c:pt>
                <c:pt idx="40" formatCode="0.00">
                  <c:v>5.34</c:v>
                </c:pt>
                <c:pt idx="41" formatCode="0.00">
                  <c:v>5.59</c:v>
                </c:pt>
                <c:pt idx="42" formatCode="0.00">
                  <c:v>5.3</c:v>
                </c:pt>
                <c:pt idx="43" formatCode="0.00">
                  <c:v>5.1</c:v>
                </c:pt>
                <c:pt idx="44" formatCode="0.00">
                  <c:v>5.35</c:v>
                </c:pt>
                <c:pt idx="45" formatCode="0.00">
                  <c:v>4.97</c:v>
                </c:pt>
                <c:pt idx="46" formatCode="0.00">
                  <c:v>4.87</c:v>
                </c:pt>
                <c:pt idx="47" formatCode="0.00">
                  <c:v>5.02</c:v>
                </c:pt>
                <c:pt idx="48" formatCode="0.00">
                  <c:v>5.52</c:v>
                </c:pt>
                <c:pt idx="49" formatCode="0.00">
                  <c:v>5.18</c:v>
                </c:pt>
                <c:pt idx="50" formatCode="0.00">
                  <c:v>5.47</c:v>
                </c:pt>
                <c:pt idx="51" formatCode="0.00">
                  <c:v>5.35</c:v>
                </c:pt>
                <c:pt idx="52" formatCode="0.00">
                  <c:v>4.93</c:v>
                </c:pt>
                <c:pt idx="53" formatCode="0.00">
                  <c:v>4.84</c:v>
                </c:pt>
                <c:pt idx="54" formatCode="0.00">
                  <c:v>5.14</c:v>
                </c:pt>
                <c:pt idx="55" formatCode="0.00">
                  <c:v>5.46</c:v>
                </c:pt>
                <c:pt idx="56" formatCode="0.00">
                  <c:v>5.12</c:v>
                </c:pt>
                <c:pt idx="57" formatCode="0.00">
                  <c:v>5.3</c:v>
                </c:pt>
                <c:pt idx="58" formatCode="0.00">
                  <c:v>5.38</c:v>
                </c:pt>
                <c:pt idx="59" formatCode="0.00">
                  <c:v>5.22</c:v>
                </c:pt>
                <c:pt idx="60" formatCode="0.00">
                  <c:v>5.16</c:v>
                </c:pt>
                <c:pt idx="61" formatCode="0.00">
                  <c:v>5.83</c:v>
                </c:pt>
                <c:pt idx="62" formatCode="0.00">
                  <c:v>5.46</c:v>
                </c:pt>
                <c:pt idx="63" formatCode="0.00">
                  <c:v>5.41</c:v>
                </c:pt>
                <c:pt idx="64" formatCode="0.00">
                  <c:v>5.64</c:v>
                </c:pt>
                <c:pt idx="65" formatCode="0.00">
                  <c:v>5.44</c:v>
                </c:pt>
                <c:pt idx="66" formatCode="0.00">
                  <c:v>5.27</c:v>
                </c:pt>
                <c:pt idx="67" formatCode="0.00">
                  <c:v>5.05</c:v>
                </c:pt>
                <c:pt idx="68" formatCode="0.00">
                  <c:v>5.53</c:v>
                </c:pt>
                <c:pt idx="69" formatCode="0.00">
                  <c:v>5.82</c:v>
                </c:pt>
                <c:pt idx="70" formatCode="0.00">
                  <c:v>5.78</c:v>
                </c:pt>
                <c:pt idx="71" formatCode="0.00">
                  <c:v>5.81</c:v>
                </c:pt>
                <c:pt idx="72" formatCode="0.00">
                  <c:v>5.9</c:v>
                </c:pt>
                <c:pt idx="73" formatCode="0.00">
                  <c:v>5.2</c:v>
                </c:pt>
                <c:pt idx="74" formatCode="0.00">
                  <c:v>5.21</c:v>
                </c:pt>
                <c:pt idx="75" formatCode="0.00">
                  <c:v>5.6</c:v>
                </c:pt>
                <c:pt idx="76" formatCode="0.00">
                  <c:v>5.4</c:v>
                </c:pt>
                <c:pt idx="77" formatCode="0.00">
                  <c:v>5.24</c:v>
                </c:pt>
                <c:pt idx="78" formatCode="0.00">
                  <c:v>5.42</c:v>
                </c:pt>
                <c:pt idx="79" formatCode="0.00">
                  <c:v>5.37</c:v>
                </c:pt>
                <c:pt idx="80" formatCode="0.00">
                  <c:v>4.76</c:v>
                </c:pt>
                <c:pt idx="81" formatCode="0.00">
                  <c:v>5.26</c:v>
                </c:pt>
                <c:pt idx="82" formatCode="0.00">
                  <c:v>5.61</c:v>
                </c:pt>
                <c:pt idx="83" formatCode="0.00">
                  <c:v>5.53</c:v>
                </c:pt>
                <c:pt idx="84" formatCode="0.00">
                  <c:v>5.33</c:v>
                </c:pt>
                <c:pt idx="85" formatCode="0.00">
                  <c:v>5.46</c:v>
                </c:pt>
                <c:pt idx="86" formatCode="0.00">
                  <c:v>5.36</c:v>
                </c:pt>
                <c:pt idx="87" formatCode="0.00">
                  <c:v>5.04</c:v>
                </c:pt>
                <c:pt idx="88" formatCode="0.00">
                  <c:v>5.01</c:v>
                </c:pt>
                <c:pt idx="89" formatCode="0.00">
                  <c:v>5.2</c:v>
                </c:pt>
                <c:pt idx="90" formatCode="0.00">
                  <c:v>5.48</c:v>
                </c:pt>
                <c:pt idx="91" formatCode="0.00">
                  <c:v>5.41</c:v>
                </c:pt>
                <c:pt idx="92" formatCode="0.00">
                  <c:v>5.27</c:v>
                </c:pt>
                <c:pt idx="93" formatCode="0.00">
                  <c:v>5.02</c:v>
                </c:pt>
                <c:pt idx="94" formatCode="0.00">
                  <c:v>4.98</c:v>
                </c:pt>
                <c:pt idx="95" formatCode="0.00">
                  <c:v>5.22</c:v>
                </c:pt>
                <c:pt idx="96" formatCode="0.00">
                  <c:v>5.31</c:v>
                </c:pt>
                <c:pt idx="97" formatCode="0.00">
                  <c:v>5.46</c:v>
                </c:pt>
                <c:pt idx="98" formatCode="0.00">
                  <c:v>5.3</c:v>
                </c:pt>
                <c:pt idx="99" formatCode="0.00">
                  <c:v>5.28</c:v>
                </c:pt>
                <c:pt idx="100" formatCode="0.00">
                  <c:v>5.21</c:v>
                </c:pt>
                <c:pt idx="101" formatCode="0.00">
                  <c:v>5.06</c:v>
                </c:pt>
                <c:pt idx="102" formatCode="0.00">
                  <c:v>5.55</c:v>
                </c:pt>
                <c:pt idx="103" formatCode="0.00">
                  <c:v>6.05</c:v>
                </c:pt>
                <c:pt idx="104" formatCode="0.00">
                  <c:v>5.7</c:v>
                </c:pt>
                <c:pt idx="105" formatCode="0.00">
                  <c:v>5.78</c:v>
                </c:pt>
                <c:pt idx="106" formatCode="0.00">
                  <c:v>5.0</c:v>
                </c:pt>
                <c:pt idx="107" formatCode="0.00">
                  <c:v>5.28</c:v>
                </c:pt>
                <c:pt idx="108" formatCode="0.00">
                  <c:v>5.42</c:v>
                </c:pt>
                <c:pt idx="109" formatCode="0.00">
                  <c:v>5.2</c:v>
                </c:pt>
                <c:pt idx="110" formatCode="0.00">
                  <c:v>5.74</c:v>
                </c:pt>
                <c:pt idx="111" formatCode="0.00">
                  <c:v>5.76</c:v>
                </c:pt>
                <c:pt idx="112" formatCode="0.00">
                  <c:v>5.74</c:v>
                </c:pt>
                <c:pt idx="113" formatCode="0.00">
                  <c:v>5.68</c:v>
                </c:pt>
                <c:pt idx="114" formatCode="0.00">
                  <c:v>5.22</c:v>
                </c:pt>
                <c:pt idx="115" formatCode="0.00">
                  <c:v>5.24</c:v>
                </c:pt>
                <c:pt idx="116" formatCode="0.00">
                  <c:v>5.3</c:v>
                </c:pt>
                <c:pt idx="117" formatCode="0.00">
                  <c:v>5.51</c:v>
                </c:pt>
                <c:pt idx="118" formatCode="0.00">
                  <c:v>6.09</c:v>
                </c:pt>
                <c:pt idx="119" formatCode="0.00">
                  <c:v>5.74</c:v>
                </c:pt>
                <c:pt idx="120" formatCode="0.00">
                  <c:v>5.45</c:v>
                </c:pt>
                <c:pt idx="121" formatCode="0.00">
                  <c:v>5.35</c:v>
                </c:pt>
                <c:pt idx="122" formatCode="0.00">
                  <c:v>5.19</c:v>
                </c:pt>
                <c:pt idx="123" formatCode="0.00">
                  <c:v>5.34</c:v>
                </c:pt>
                <c:pt idx="124" formatCode="0.00">
                  <c:v>5.4</c:v>
                </c:pt>
                <c:pt idx="125" formatCode="0.00">
                  <c:v>5.23</c:v>
                </c:pt>
                <c:pt idx="126" formatCode="0.00">
                  <c:v>5.61</c:v>
                </c:pt>
                <c:pt idx="127" formatCode="0.00">
                  <c:v>5.53</c:v>
                </c:pt>
                <c:pt idx="128" formatCode="0.00">
                  <c:v>5.91</c:v>
                </c:pt>
                <c:pt idx="129" formatCode="0.00">
                  <c:v>5.8</c:v>
                </c:pt>
                <c:pt idx="130" formatCode="0.00">
                  <c:v>5.62</c:v>
                </c:pt>
                <c:pt idx="131" formatCode="0.00">
                  <c:v>5.61</c:v>
                </c:pt>
                <c:pt idx="132" formatCode="0.00">
                  <c:v>5.73</c:v>
                </c:pt>
                <c:pt idx="133" formatCode="0.00">
                  <c:v>5.68</c:v>
                </c:pt>
                <c:pt idx="134" formatCode="0.00">
                  <c:v>5.93</c:v>
                </c:pt>
                <c:pt idx="135" formatCode="0.00">
                  <c:v>5.52</c:v>
                </c:pt>
                <c:pt idx="136" formatCode="0.00">
                  <c:v>5.11</c:v>
                </c:pt>
                <c:pt idx="137" formatCode="0.00">
                  <c:v>5.41</c:v>
                </c:pt>
                <c:pt idx="138" formatCode="0.00">
                  <c:v>5.81</c:v>
                </c:pt>
                <c:pt idx="139" formatCode="0.00">
                  <c:v>6.23</c:v>
                </c:pt>
                <c:pt idx="140" formatCode="0.00">
                  <c:v>5.87</c:v>
                </c:pt>
                <c:pt idx="141" formatCode="0.00">
                  <c:v>5.92</c:v>
                </c:pt>
                <c:pt idx="142" formatCode="0.00">
                  <c:v>5.96</c:v>
                </c:pt>
                <c:pt idx="143" formatCode="0.00">
                  <c:v>5.53</c:v>
                </c:pt>
                <c:pt idx="144" formatCode="0.00">
                  <c:v>5.53</c:v>
                </c:pt>
                <c:pt idx="145" formatCode="0.00">
                  <c:v>5.62</c:v>
                </c:pt>
                <c:pt idx="146" formatCode="0.00">
                  <c:v>5.88</c:v>
                </c:pt>
                <c:pt idx="147" formatCode="0.00">
                  <c:v>5.37</c:v>
                </c:pt>
                <c:pt idx="148" formatCode="0.00">
                  <c:v>6.33</c:v>
                </c:pt>
                <c:pt idx="149" formatCode="0.00">
                  <c:v>5.81</c:v>
                </c:pt>
                <c:pt idx="150" formatCode="0.00">
                  <c:v>5.33</c:v>
                </c:pt>
                <c:pt idx="151" formatCode="0.00">
                  <c:v>5.68</c:v>
                </c:pt>
                <c:pt idx="152" formatCode="0.00">
                  <c:v>5.75</c:v>
                </c:pt>
                <c:pt idx="153" formatCode="0.00">
                  <c:v>5.98</c:v>
                </c:pt>
                <c:pt idx="154" formatCode="0.00">
                  <c:v>6.15</c:v>
                </c:pt>
                <c:pt idx="155" formatCode="0.00">
                  <c:v>6.08</c:v>
                </c:pt>
                <c:pt idx="156" formatCode="0.00">
                  <c:v>5.81</c:v>
                </c:pt>
                <c:pt idx="157" formatCode="0.00">
                  <c:v>5.47</c:v>
                </c:pt>
                <c:pt idx="158" formatCode="0.00">
                  <c:v>5.25</c:v>
                </c:pt>
                <c:pt idx="159" formatCode="0.00">
                  <c:v>5.62</c:v>
                </c:pt>
                <c:pt idx="160" formatCode="0.00">
                  <c:v>5.51</c:v>
                </c:pt>
                <c:pt idx="161" formatCode="0.00">
                  <c:v>5.56</c:v>
                </c:pt>
                <c:pt idx="162" formatCode="0.00">
                  <c:v>5.72</c:v>
                </c:pt>
                <c:pt idx="163" formatCode="0.00">
                  <c:v>5.84</c:v>
                </c:pt>
                <c:pt idx="164" formatCode="0.00">
                  <c:v>5.08</c:v>
                </c:pt>
                <c:pt idx="165" formatCode="0.00">
                  <c:v>4.82</c:v>
                </c:pt>
                <c:pt idx="166" formatCode="0.00">
                  <c:v>5.34</c:v>
                </c:pt>
                <c:pt idx="167" formatCode="0.00">
                  <c:v>5.51</c:v>
                </c:pt>
                <c:pt idx="168" formatCode="0.00">
                  <c:v>5.81</c:v>
                </c:pt>
                <c:pt idx="169" formatCode="0.00">
                  <c:v>5.4</c:v>
                </c:pt>
                <c:pt idx="170" formatCode="0.00">
                  <c:v>5.37</c:v>
                </c:pt>
                <c:pt idx="171" formatCode="0.00">
                  <c:v>5.67</c:v>
                </c:pt>
                <c:pt idx="172" formatCode="0.00">
                  <c:v>5.28</c:v>
                </c:pt>
                <c:pt idx="173" formatCode="0.00">
                  <c:v>5.53</c:v>
                </c:pt>
                <c:pt idx="174" formatCode="0.00">
                  <c:v>5.47</c:v>
                </c:pt>
                <c:pt idx="175" formatCode="0.00">
                  <c:v>5.53</c:v>
                </c:pt>
                <c:pt idx="176" formatCode="0.00">
                  <c:v>5.75</c:v>
                </c:pt>
                <c:pt idx="177" formatCode="0.00">
                  <c:v>5.59</c:v>
                </c:pt>
                <c:pt idx="178" formatCode="0.00">
                  <c:v>5.08</c:v>
                </c:pt>
                <c:pt idx="179" formatCode="0.00">
                  <c:v>5.21</c:v>
                </c:pt>
                <c:pt idx="180" formatCode="0.00">
                  <c:v>5.49</c:v>
                </c:pt>
                <c:pt idx="181" formatCode="0.00">
                  <c:v>5.27</c:v>
                </c:pt>
                <c:pt idx="182" formatCode="0.00">
                  <c:v>5.23</c:v>
                </c:pt>
                <c:pt idx="183" formatCode="0.00">
                  <c:v>5.23</c:v>
                </c:pt>
                <c:pt idx="184" formatCode="0.00">
                  <c:v>5.29</c:v>
                </c:pt>
                <c:pt idx="185" formatCode="0.00">
                  <c:v>4.8</c:v>
                </c:pt>
                <c:pt idx="186" formatCode="0.00">
                  <c:v>4.74</c:v>
                </c:pt>
                <c:pt idx="187" formatCode="0.00">
                  <c:v>5.42</c:v>
                </c:pt>
                <c:pt idx="188" formatCode="0.00">
                  <c:v>5.36</c:v>
                </c:pt>
                <c:pt idx="189" formatCode="0.00">
                  <c:v>5.49</c:v>
                </c:pt>
                <c:pt idx="190" formatCode="0.00">
                  <c:v>5.26</c:v>
                </c:pt>
                <c:pt idx="191" formatCode="0.00">
                  <c:v>5.3</c:v>
                </c:pt>
                <c:pt idx="192" formatCode="0.00">
                  <c:v>5.02</c:v>
                </c:pt>
                <c:pt idx="193" formatCode="0.00">
                  <c:v>4.93</c:v>
                </c:pt>
                <c:pt idx="194" formatCode="0.00">
                  <c:v>5.21</c:v>
                </c:pt>
                <c:pt idx="195" formatCode="0.00">
                  <c:v>5.25</c:v>
                </c:pt>
                <c:pt idx="196" formatCode="0.00">
                  <c:v>5.33</c:v>
                </c:pt>
                <c:pt idx="197" formatCode="0.00">
                  <c:v>5.23</c:v>
                </c:pt>
                <c:pt idx="198" formatCode="0.00">
                  <c:v>5.11</c:v>
                </c:pt>
                <c:pt idx="199" formatCode="0.00">
                  <c:v>4.96</c:v>
                </c:pt>
                <c:pt idx="200" formatCode="0.00">
                  <c:v>4.769999999999999</c:v>
                </c:pt>
                <c:pt idx="201" formatCode="0.00">
                  <c:v>5.38</c:v>
                </c:pt>
                <c:pt idx="202" formatCode="0.00">
                  <c:v>5.43</c:v>
                </c:pt>
                <c:pt idx="203" formatCode="0.00">
                  <c:v>5.05</c:v>
                </c:pt>
                <c:pt idx="204" formatCode="0.00">
                  <c:v>5.37</c:v>
                </c:pt>
                <c:pt idx="205" formatCode="0.00">
                  <c:v>5.17</c:v>
                </c:pt>
                <c:pt idx="206" formatCode="0.00">
                  <c:v>4.71</c:v>
                </c:pt>
                <c:pt idx="207" formatCode="0.00">
                  <c:v>4.84</c:v>
                </c:pt>
                <c:pt idx="208" formatCode="0.00">
                  <c:v>5.32</c:v>
                </c:pt>
                <c:pt idx="209" formatCode="0.00">
                  <c:v>5.1</c:v>
                </c:pt>
                <c:pt idx="210" formatCode="0.00">
                  <c:v>5.02</c:v>
                </c:pt>
                <c:pt idx="211" formatCode="0.00">
                  <c:v>5.37</c:v>
                </c:pt>
                <c:pt idx="212" formatCode="0.00">
                  <c:v>5.18</c:v>
                </c:pt>
                <c:pt idx="213" formatCode="0.00">
                  <c:v>5.0</c:v>
                </c:pt>
                <c:pt idx="214" formatCode="0.00">
                  <c:v>4.94</c:v>
                </c:pt>
                <c:pt idx="215" formatCode="0.00">
                  <c:v>5.2</c:v>
                </c:pt>
                <c:pt idx="216" formatCode="0.00">
                  <c:v>5.23</c:v>
                </c:pt>
                <c:pt idx="217" formatCode="0.00">
                  <c:v>5.27</c:v>
                </c:pt>
                <c:pt idx="218" formatCode="0.00">
                  <c:v>5.25</c:v>
                </c:pt>
                <c:pt idx="219" formatCode="0.00">
                  <c:v>5.08</c:v>
                </c:pt>
                <c:pt idx="220" formatCode="0.00">
                  <c:v>4.8</c:v>
                </c:pt>
                <c:pt idx="221" formatCode="0.00">
                  <c:v>4.9</c:v>
                </c:pt>
                <c:pt idx="222" formatCode="0.00">
                  <c:v>5.16</c:v>
                </c:pt>
                <c:pt idx="223" formatCode="0.00">
                  <c:v>5.12</c:v>
                </c:pt>
                <c:pt idx="224" formatCode="0.00">
                  <c:v>5.19</c:v>
                </c:pt>
                <c:pt idx="225" formatCode="0.00">
                  <c:v>5.37</c:v>
                </c:pt>
                <c:pt idx="226" formatCode="0.00">
                  <c:v>4.82</c:v>
                </c:pt>
                <c:pt idx="227" formatCode="0.00">
                  <c:v>4.62</c:v>
                </c:pt>
                <c:pt idx="228" formatCode="0.00">
                  <c:v>4.69</c:v>
                </c:pt>
                <c:pt idx="229" formatCode="0.00">
                  <c:v>5.07</c:v>
                </c:pt>
                <c:pt idx="230" formatCode="0.00">
                  <c:v>5.07</c:v>
                </c:pt>
                <c:pt idx="231" formatCode="0.00">
                  <c:v>5.36</c:v>
                </c:pt>
                <c:pt idx="232" formatCode="0.00">
                  <c:v>5.41</c:v>
                </c:pt>
                <c:pt idx="233" formatCode="0.00">
                  <c:v>5.2</c:v>
                </c:pt>
                <c:pt idx="234" formatCode="0.00">
                  <c:v>4.82</c:v>
                </c:pt>
                <c:pt idx="235" formatCode="0.00">
                  <c:v>4.94</c:v>
                </c:pt>
                <c:pt idx="236" formatCode="0.00">
                  <c:v>5.3</c:v>
                </c:pt>
                <c:pt idx="237" formatCode="0.00">
                  <c:v>5.55</c:v>
                </c:pt>
                <c:pt idx="238" formatCode="0.00">
                  <c:v>5.43</c:v>
                </c:pt>
                <c:pt idx="239" formatCode="0.00">
                  <c:v>5.26</c:v>
                </c:pt>
                <c:pt idx="240" formatCode="0.00">
                  <c:v>5.41</c:v>
                </c:pt>
                <c:pt idx="241" formatCode="0.00">
                  <c:v>5.48</c:v>
                </c:pt>
                <c:pt idx="242" formatCode="0.00">
                  <c:v>5.769999999999999</c:v>
                </c:pt>
                <c:pt idx="243" formatCode="0.00">
                  <c:v>5.33</c:v>
                </c:pt>
                <c:pt idx="244" formatCode="0.00">
                  <c:v>5.29</c:v>
                </c:pt>
                <c:pt idx="245" formatCode="0.00">
                  <c:v>5.22</c:v>
                </c:pt>
                <c:pt idx="246" formatCode="0.00">
                  <c:v>5.48</c:v>
                </c:pt>
                <c:pt idx="247" formatCode="0.00">
                  <c:v>5.29</c:v>
                </c:pt>
                <c:pt idx="248" formatCode="0.00">
                  <c:v>5.86</c:v>
                </c:pt>
                <c:pt idx="249" formatCode="0.00">
                  <c:v>5.85</c:v>
                </c:pt>
                <c:pt idx="250" formatCode="0.00">
                  <c:v>5.76</c:v>
                </c:pt>
                <c:pt idx="251" formatCode="0.00">
                  <c:v>5.68</c:v>
                </c:pt>
                <c:pt idx="252" formatCode="0.00">
                  <c:v>5.44</c:v>
                </c:pt>
                <c:pt idx="253" formatCode="0.00">
                  <c:v>5.61</c:v>
                </c:pt>
                <c:pt idx="254" formatCode="0.00">
                  <c:v>5.51</c:v>
                </c:pt>
                <c:pt idx="255" formatCode="0.00">
                  <c:v>4.96</c:v>
                </c:pt>
                <c:pt idx="256" formatCode="0.00">
                  <c:v>4.95</c:v>
                </c:pt>
                <c:pt idx="257" formatCode="0.00">
                  <c:v>5.29</c:v>
                </c:pt>
                <c:pt idx="258" formatCode="0.00">
                  <c:v>5.76</c:v>
                </c:pt>
                <c:pt idx="259" formatCode="0.00">
                  <c:v>5.53</c:v>
                </c:pt>
                <c:pt idx="260" formatCode="0.00">
                  <c:v>6.6</c:v>
                </c:pt>
                <c:pt idx="261" formatCode="0.00">
                  <c:v>5.78</c:v>
                </c:pt>
                <c:pt idx="262" formatCode="0.00">
                  <c:v>5.25</c:v>
                </c:pt>
                <c:pt idx="263" formatCode="0.00">
                  <c:v>5.28</c:v>
                </c:pt>
                <c:pt idx="264" formatCode="0.00">
                  <c:v>5.17</c:v>
                </c:pt>
                <c:pt idx="265" formatCode="0.00">
                  <c:v>5.48</c:v>
                </c:pt>
                <c:pt idx="266" formatCode="0.00">
                  <c:v>5.16</c:v>
                </c:pt>
                <c:pt idx="267" formatCode="0.00">
                  <c:v>5.44</c:v>
                </c:pt>
                <c:pt idx="268" formatCode="0.00">
                  <c:v>5.41</c:v>
                </c:pt>
                <c:pt idx="269" formatCode="0.00">
                  <c:v>5.68</c:v>
                </c:pt>
                <c:pt idx="270" formatCode="0.00">
                  <c:v>5.51</c:v>
                </c:pt>
                <c:pt idx="271" formatCode="0.00">
                  <c:v>5.59</c:v>
                </c:pt>
                <c:pt idx="272" formatCode="0.00">
                  <c:v>5.74</c:v>
                </c:pt>
                <c:pt idx="273" formatCode="0.00">
                  <c:v>5.27</c:v>
                </c:pt>
                <c:pt idx="274" formatCode="0.00">
                  <c:v>5.6</c:v>
                </c:pt>
                <c:pt idx="275" formatCode="0.00">
                  <c:v>5.55</c:v>
                </c:pt>
                <c:pt idx="276" formatCode="0.00">
                  <c:v>5.27</c:v>
                </c:pt>
                <c:pt idx="277" formatCode="0.00">
                  <c:v>5.22</c:v>
                </c:pt>
                <c:pt idx="278" formatCode="0.00">
                  <c:v>5.96</c:v>
                </c:pt>
                <c:pt idx="279" formatCode="0.00">
                  <c:v>6.0</c:v>
                </c:pt>
                <c:pt idx="280" formatCode="0.00">
                  <c:v>5.96</c:v>
                </c:pt>
                <c:pt idx="281" formatCode="0.00">
                  <c:v>5.7</c:v>
                </c:pt>
                <c:pt idx="282" formatCode="0.00">
                  <c:v>5.53</c:v>
                </c:pt>
                <c:pt idx="283" formatCode="0.00">
                  <c:v>4.24</c:v>
                </c:pt>
                <c:pt idx="284" formatCode="0.00">
                  <c:v>5.07</c:v>
                </c:pt>
                <c:pt idx="285" formatCode="0.00">
                  <c:v>5.69</c:v>
                </c:pt>
                <c:pt idx="286" formatCode="0.00">
                  <c:v>5.51</c:v>
                </c:pt>
                <c:pt idx="287" formatCode="0.00">
                  <c:v>5.32</c:v>
                </c:pt>
                <c:pt idx="288" formatCode="0.00">
                  <c:v>5.16</c:v>
                </c:pt>
                <c:pt idx="289" formatCode="0.00">
                  <c:v>5.33</c:v>
                </c:pt>
                <c:pt idx="290" formatCode="0.00">
                  <c:v>5.09</c:v>
                </c:pt>
                <c:pt idx="291" formatCode="0.00">
                  <c:v>5.31</c:v>
                </c:pt>
                <c:pt idx="292" formatCode="0.00">
                  <c:v>5.34</c:v>
                </c:pt>
                <c:pt idx="293" formatCode="0.00">
                  <c:v>5.16</c:v>
                </c:pt>
                <c:pt idx="294" formatCode="0.00">
                  <c:v>5.19</c:v>
                </c:pt>
                <c:pt idx="295" formatCode="0.00">
                  <c:v>5.55</c:v>
                </c:pt>
                <c:pt idx="296" formatCode="0.00">
                  <c:v>5.3</c:v>
                </c:pt>
                <c:pt idx="297" formatCode="0.00">
                  <c:v>5.06</c:v>
                </c:pt>
                <c:pt idx="298" formatCode="0.00">
                  <c:v>5.53</c:v>
                </c:pt>
                <c:pt idx="299" formatCode="0.00">
                  <c:v>5.47</c:v>
                </c:pt>
                <c:pt idx="300" formatCode="0.00">
                  <c:v>5.4</c:v>
                </c:pt>
                <c:pt idx="301" formatCode="0.00">
                  <c:v>5.45</c:v>
                </c:pt>
                <c:pt idx="302" formatCode="0.00">
                  <c:v>5.78</c:v>
                </c:pt>
                <c:pt idx="303" formatCode="0.00">
                  <c:v>5.49</c:v>
                </c:pt>
                <c:pt idx="304" formatCode="0.00">
                  <c:v>5.89</c:v>
                </c:pt>
                <c:pt idx="305" formatCode="0.00">
                  <c:v>5.3</c:v>
                </c:pt>
                <c:pt idx="306" formatCode="0.00">
                  <c:v>5.4</c:v>
                </c:pt>
                <c:pt idx="307" formatCode="0.00">
                  <c:v>5.49</c:v>
                </c:pt>
                <c:pt idx="308" formatCode="0.00">
                  <c:v>5.03</c:v>
                </c:pt>
                <c:pt idx="309" formatCode="0.00">
                  <c:v>5.36</c:v>
                </c:pt>
                <c:pt idx="310" formatCode="0.00">
                  <c:v>5.27</c:v>
                </c:pt>
                <c:pt idx="311" formatCode="0.00">
                  <c:v>5.33</c:v>
                </c:pt>
                <c:pt idx="312" formatCode="0.00">
                  <c:v>5.23</c:v>
                </c:pt>
                <c:pt idx="313" formatCode="0.00">
                  <c:v>5.63</c:v>
                </c:pt>
                <c:pt idx="314" formatCode="0.00">
                  <c:v>5.85</c:v>
                </c:pt>
                <c:pt idx="315" formatCode="0.00">
                  <c:v>5.64</c:v>
                </c:pt>
                <c:pt idx="316" formatCode="0.00">
                  <c:v>5.26</c:v>
                </c:pt>
                <c:pt idx="317" formatCode="0.00">
                  <c:v>5.03</c:v>
                </c:pt>
                <c:pt idx="318" formatCode="0.00">
                  <c:v>4.74</c:v>
                </c:pt>
                <c:pt idx="319" formatCode="0.00">
                  <c:v>5.04</c:v>
                </c:pt>
                <c:pt idx="320" formatCode="0.00">
                  <c:v>5.29</c:v>
                </c:pt>
                <c:pt idx="321" formatCode="0.00">
                  <c:v>5.46</c:v>
                </c:pt>
                <c:pt idx="322" formatCode="0.00">
                  <c:v>5.28</c:v>
                </c:pt>
                <c:pt idx="323" formatCode="0.00">
                  <c:v>5.32</c:v>
                </c:pt>
                <c:pt idx="324" formatCode="0.00">
                  <c:v>4.96</c:v>
                </c:pt>
                <c:pt idx="325" formatCode="0.00">
                  <c:v>5.14</c:v>
                </c:pt>
                <c:pt idx="326" formatCode="0.00">
                  <c:v>5.15</c:v>
                </c:pt>
                <c:pt idx="327" formatCode="0.00">
                  <c:v>5.42</c:v>
                </c:pt>
                <c:pt idx="328" formatCode="0.00">
                  <c:v>5.34</c:v>
                </c:pt>
                <c:pt idx="329" formatCode="0.00">
                  <c:v>5.33</c:v>
                </c:pt>
                <c:pt idx="330" formatCode="0.00">
                  <c:v>5.09</c:v>
                </c:pt>
                <c:pt idx="331" formatCode="0.00">
                  <c:v>4.96</c:v>
                </c:pt>
                <c:pt idx="332" formatCode="0.00">
                  <c:v>4.73</c:v>
                </c:pt>
                <c:pt idx="333" formatCode="0.00">
                  <c:v>4.87</c:v>
                </c:pt>
                <c:pt idx="334" formatCode="0.00">
                  <c:v>5.09</c:v>
                </c:pt>
                <c:pt idx="335" formatCode="0.00">
                  <c:v>5.41</c:v>
                </c:pt>
                <c:pt idx="336" formatCode="0.00">
                  <c:v>5.36</c:v>
                </c:pt>
                <c:pt idx="337" formatCode="0.00">
                  <c:v>5.31</c:v>
                </c:pt>
                <c:pt idx="338" formatCode="0.00">
                  <c:v>5.3</c:v>
                </c:pt>
                <c:pt idx="339" formatCode="0.00">
                  <c:v>4.78</c:v>
                </c:pt>
                <c:pt idx="340" formatCode="0.00">
                  <c:v>4.92</c:v>
                </c:pt>
              </c:numCache>
            </c:numRef>
          </c:xVal>
          <c:yVal>
            <c:numRef>
              <c:f>Engagement!#REF!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04248"/>
        <c:axId val="-2131301352"/>
      </c:scatterChart>
      <c:valAx>
        <c:axId val="-2131304248"/>
        <c:scaling>
          <c:orientation val="minMax"/>
          <c:min val="4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1301352"/>
        <c:crosses val="autoZero"/>
        <c:crossBetween val="midCat"/>
      </c:valAx>
      <c:valAx>
        <c:axId val="-2131301352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0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114300</xdr:rowOff>
    </xdr:from>
    <xdr:to>
      <xdr:col>11</xdr:col>
      <xdr:colOff>101600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41</xdr:row>
      <xdr:rowOff>12700</xdr:rowOff>
    </xdr:from>
    <xdr:to>
      <xdr:col>11</xdr:col>
      <xdr:colOff>101600</xdr:colOff>
      <xdr:row>60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60</xdr:row>
      <xdr:rowOff>114300</xdr:rowOff>
    </xdr:from>
    <xdr:to>
      <xdr:col>11</xdr:col>
      <xdr:colOff>114300</xdr:colOff>
      <xdr:row>77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0</xdr:row>
      <xdr:rowOff>63500</xdr:rowOff>
    </xdr:from>
    <xdr:to>
      <xdr:col>22</xdr:col>
      <xdr:colOff>177800</xdr:colOff>
      <xdr:row>24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24</xdr:row>
      <xdr:rowOff>76199</xdr:rowOff>
    </xdr:from>
    <xdr:to>
      <xdr:col>11</xdr:col>
      <xdr:colOff>101600</xdr:colOff>
      <xdr:row>40</xdr:row>
      <xdr:rowOff>137159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24</xdr:row>
      <xdr:rowOff>76200</xdr:rowOff>
    </xdr:from>
    <xdr:to>
      <xdr:col>22</xdr:col>
      <xdr:colOff>673100</xdr:colOff>
      <xdr:row>53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290409</xdr:colOff>
      <xdr:row>1</xdr:row>
      <xdr:rowOff>184151</xdr:rowOff>
    </xdr:from>
    <xdr:to>
      <xdr:col>17</xdr:col>
      <xdr:colOff>629920</xdr:colOff>
      <xdr:row>19</xdr:row>
      <xdr:rowOff>10160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673947</xdr:colOff>
      <xdr:row>17</xdr:row>
      <xdr:rowOff>121919</xdr:rowOff>
    </xdr:from>
    <xdr:to>
      <xdr:col>23</xdr:col>
      <xdr:colOff>264160</xdr:colOff>
      <xdr:row>32</xdr:row>
      <xdr:rowOff>29634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141392</xdr:colOff>
      <xdr:row>20</xdr:row>
      <xdr:rowOff>49954</xdr:rowOff>
    </xdr:from>
    <xdr:to>
      <xdr:col>17</xdr:col>
      <xdr:colOff>348826</xdr:colOff>
      <xdr:row>37</xdr:row>
      <xdr:rowOff>88053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629920</xdr:colOff>
      <xdr:row>32</xdr:row>
      <xdr:rowOff>182880</xdr:rowOff>
    </xdr:from>
    <xdr:to>
      <xdr:col>24</xdr:col>
      <xdr:colOff>20320</xdr:colOff>
      <xdr:row>50</xdr:row>
      <xdr:rowOff>81281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121920</xdr:colOff>
      <xdr:row>810</xdr:row>
      <xdr:rowOff>68580</xdr:rowOff>
    </xdr:from>
    <xdr:to>
      <xdr:col>10</xdr:col>
      <xdr:colOff>0</xdr:colOff>
      <xdr:row>830</xdr:row>
      <xdr:rowOff>111760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462280</xdr:colOff>
      <xdr:row>3</xdr:row>
      <xdr:rowOff>106680</xdr:rowOff>
    </xdr:from>
    <xdr:to>
      <xdr:col>24</xdr:col>
      <xdr:colOff>680720</xdr:colOff>
      <xdr:row>17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81280</xdr:colOff>
      <xdr:row>70</xdr:row>
      <xdr:rowOff>152400</xdr:rowOff>
    </xdr:from>
    <xdr:to>
      <xdr:col>23</xdr:col>
      <xdr:colOff>721360</xdr:colOff>
      <xdr:row>96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10160</xdr:colOff>
      <xdr:row>50</xdr:row>
      <xdr:rowOff>142240</xdr:rowOff>
    </xdr:from>
    <xdr:to>
      <xdr:col>24</xdr:col>
      <xdr:colOff>223520</xdr:colOff>
      <xdr:row>68</xdr:row>
      <xdr:rowOff>40641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811</xdr:row>
      <xdr:rowOff>121920</xdr:rowOff>
    </xdr:from>
    <xdr:to>
      <xdr:col>18</xdr:col>
      <xdr:colOff>162559</xdr:colOff>
      <xdr:row>825</xdr:row>
      <xdr:rowOff>162560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0.14711</cdr:x>
      <cdr:y>0.26727</cdr:y>
    </cdr:from>
    <cdr:to>
      <cdr:x>0.66612</cdr:x>
      <cdr:y>0.77177</cdr:y>
    </cdr:to>
    <cdr:sp macro="" textlink="">
      <cdr:nvSpPr>
        <cdr:cNvPr id="2" name="Left-Up Arrow 1"/>
        <cdr:cNvSpPr/>
      </cdr:nvSpPr>
      <cdr:spPr>
        <a:xfrm xmlns:a="http://schemas.openxmlformats.org/drawingml/2006/main" rot="16200000">
          <a:off x="1977298" y="137774"/>
          <a:ext cx="1969558" cy="3780843"/>
        </a:xfrm>
        <a:prstGeom xmlns:a="http://schemas.openxmlformats.org/drawingml/2006/main" prst="leftUpArrow">
          <a:avLst>
            <a:gd name="adj1" fmla="val 0"/>
            <a:gd name="adj2" fmla="val 4297"/>
            <a:gd name="adj3" fmla="val 14844"/>
          </a:avLst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801"/>
  <sheetViews>
    <sheetView tabSelected="1" zoomScale="125" zoomScaleNormal="125" zoomScalePageLayoutView="125" workbookViewId="0">
      <pane xSplit="2" ySplit="2" topLeftCell="AK92" activePane="bottomRight" state="frozenSplit"/>
      <selection pane="topRight" activeCell="C1" sqref="C1"/>
      <selection pane="bottomLeft" activeCell="A3" sqref="A3"/>
      <selection pane="bottomRight" activeCell="AR112" sqref="AR112"/>
    </sheetView>
  </sheetViews>
  <sheetFormatPr baseColWidth="10" defaultRowHeight="15" x14ac:dyDescent="0"/>
  <cols>
    <col min="1" max="1" width="17" customWidth="1"/>
    <col min="2" max="2" width="12.83203125" bestFit="1" customWidth="1"/>
    <col min="3" max="3" width="19.83203125" hidden="1" customWidth="1"/>
    <col min="4" max="4" width="14.83203125" customWidth="1"/>
    <col min="5" max="5" width="11.5" style="4" customWidth="1"/>
    <col min="6" max="6" width="11.5" style="52" customWidth="1"/>
    <col min="7" max="7" width="12.6640625" customWidth="1"/>
    <col min="8" max="8" width="11.83203125" customWidth="1"/>
    <col min="9" max="9" width="12.83203125" customWidth="1"/>
    <col min="10" max="10" width="10.83203125" style="3"/>
    <col min="11" max="11" width="9.6640625" style="3" customWidth="1"/>
    <col min="12" max="12" width="11.5" style="3" bestFit="1" customWidth="1"/>
    <col min="13" max="13" width="11.5" style="3" hidden="1" customWidth="1"/>
    <col min="14" max="19" width="10.83203125" style="3"/>
    <col min="20" max="20" width="13" style="3" bestFit="1" customWidth="1"/>
    <col min="21" max="23" width="14.1640625" customWidth="1"/>
    <col min="24" max="24" width="12" hidden="1" customWidth="1"/>
    <col min="25" max="26" width="14.1640625" hidden="1" customWidth="1"/>
    <col min="27" max="27" width="13" style="74" customWidth="1"/>
    <col min="28" max="28" width="9.1640625" style="74" customWidth="1"/>
    <col min="29" max="29" width="10.5" style="74" customWidth="1"/>
    <col min="30" max="30" width="12.6640625" customWidth="1"/>
    <col min="31" max="31" width="14.1640625" customWidth="1"/>
    <col min="32" max="32" width="11.33203125" hidden="1" customWidth="1"/>
    <col min="33" max="33" width="14.1640625" hidden="1" customWidth="1"/>
    <col min="34" max="34" width="13.33203125" style="56" customWidth="1"/>
    <col min="35" max="35" width="14.1640625" customWidth="1"/>
    <col min="36" max="36" width="13.1640625" hidden="1" customWidth="1"/>
    <col min="37" max="39" width="13.1640625" customWidth="1"/>
    <col min="40" max="40" width="0" hidden="1" customWidth="1"/>
    <col min="49" max="49" width="12.83203125" bestFit="1" customWidth="1"/>
  </cols>
  <sheetData>
    <row r="1" spans="1:52" s="6" customFormat="1">
      <c r="A1" s="98" t="s">
        <v>3</v>
      </c>
      <c r="B1" s="47"/>
      <c r="C1" s="47"/>
      <c r="D1" s="47" t="s">
        <v>15</v>
      </c>
      <c r="E1" s="47"/>
      <c r="F1" s="50"/>
      <c r="G1" s="101" t="s">
        <v>17</v>
      </c>
      <c r="H1" s="101"/>
      <c r="I1" s="101"/>
      <c r="J1" s="101"/>
      <c r="K1" s="101"/>
      <c r="L1" s="100" t="s">
        <v>10</v>
      </c>
      <c r="M1" s="100"/>
      <c r="N1" s="103" t="s">
        <v>18</v>
      </c>
      <c r="O1" s="103"/>
      <c r="P1" s="103"/>
      <c r="Q1" s="103"/>
      <c r="R1" s="103"/>
      <c r="S1" s="103"/>
      <c r="T1" s="38"/>
      <c r="U1" s="99" t="s">
        <v>16</v>
      </c>
      <c r="V1" s="99"/>
      <c r="W1" s="99"/>
      <c r="X1" s="48" t="s">
        <v>2</v>
      </c>
      <c r="Y1" s="48"/>
      <c r="Z1" s="48"/>
      <c r="AA1" s="97" t="s">
        <v>2</v>
      </c>
      <c r="AB1" s="97"/>
      <c r="AC1" s="97"/>
      <c r="AD1" s="104" t="s">
        <v>24</v>
      </c>
      <c r="AE1" s="104"/>
      <c r="AF1" s="102" t="s">
        <v>22</v>
      </c>
      <c r="AG1" s="102"/>
      <c r="AH1" s="96" t="s">
        <v>51</v>
      </c>
      <c r="AI1" s="96"/>
      <c r="AJ1" s="94" t="s">
        <v>19</v>
      </c>
      <c r="AK1" s="95" t="s">
        <v>70</v>
      </c>
      <c r="AL1" s="93" t="s">
        <v>69</v>
      </c>
      <c r="AM1" s="36" t="s">
        <v>34</v>
      </c>
      <c r="AN1" s="49" t="s">
        <v>61</v>
      </c>
      <c r="AO1" s="49" t="s">
        <v>61</v>
      </c>
      <c r="AQ1" s="6" t="s">
        <v>56</v>
      </c>
      <c r="AR1" s="6" t="s">
        <v>57</v>
      </c>
    </row>
    <row r="2" spans="1:52" s="6" customFormat="1">
      <c r="A2" s="98"/>
      <c r="B2" s="9" t="s">
        <v>4</v>
      </c>
      <c r="C2" s="9" t="s">
        <v>12</v>
      </c>
      <c r="D2" s="9" t="s">
        <v>13</v>
      </c>
      <c r="E2" s="9" t="s">
        <v>28</v>
      </c>
      <c r="F2" s="51" t="s">
        <v>62</v>
      </c>
      <c r="G2" s="11" t="s">
        <v>1</v>
      </c>
      <c r="H2" s="11" t="s">
        <v>2</v>
      </c>
      <c r="I2" s="35" t="s">
        <v>32</v>
      </c>
      <c r="J2" s="11" t="s">
        <v>60</v>
      </c>
      <c r="K2" s="11" t="s">
        <v>44</v>
      </c>
      <c r="L2" s="18" t="s">
        <v>68</v>
      </c>
      <c r="M2" s="18" t="s">
        <v>21</v>
      </c>
      <c r="N2" s="10" t="s">
        <v>14</v>
      </c>
      <c r="O2" s="10" t="s">
        <v>20</v>
      </c>
      <c r="P2" s="10" t="s">
        <v>1</v>
      </c>
      <c r="Q2" s="10" t="s">
        <v>2</v>
      </c>
      <c r="R2" s="10" t="s">
        <v>50</v>
      </c>
      <c r="S2" s="10" t="s">
        <v>55</v>
      </c>
      <c r="T2" s="10" t="s">
        <v>46</v>
      </c>
      <c r="U2" s="12" t="s">
        <v>11</v>
      </c>
      <c r="V2" s="12" t="s">
        <v>8</v>
      </c>
      <c r="W2" s="12" t="s">
        <v>9</v>
      </c>
      <c r="X2" s="13" t="s">
        <v>54</v>
      </c>
      <c r="Y2" s="13" t="s">
        <v>23</v>
      </c>
      <c r="Z2" s="13" t="s">
        <v>45</v>
      </c>
      <c r="AA2" s="73" t="s">
        <v>59</v>
      </c>
      <c r="AB2" s="73" t="s">
        <v>47</v>
      </c>
      <c r="AC2" s="73" t="s">
        <v>53</v>
      </c>
      <c r="AD2" s="20" t="s">
        <v>52</v>
      </c>
      <c r="AE2" s="20" t="s">
        <v>0</v>
      </c>
      <c r="AF2" s="19" t="s">
        <v>52</v>
      </c>
      <c r="AG2" s="19" t="s">
        <v>0</v>
      </c>
      <c r="AH2" s="54" t="s">
        <v>10</v>
      </c>
      <c r="AI2" s="40" t="s">
        <v>0</v>
      </c>
      <c r="AJ2" s="14" t="s">
        <v>10</v>
      </c>
      <c r="AK2" s="95" t="s">
        <v>0</v>
      </c>
      <c r="AL2" s="93" t="s">
        <v>0</v>
      </c>
      <c r="AM2" s="36" t="s">
        <v>0</v>
      </c>
      <c r="AN2" s="15" t="s">
        <v>6</v>
      </c>
      <c r="AO2" s="15" t="s">
        <v>7</v>
      </c>
      <c r="AQ2" s="6" t="s">
        <v>48</v>
      </c>
      <c r="AR2" s="6" t="s">
        <v>49</v>
      </c>
      <c r="AT2" s="6" t="s">
        <v>67</v>
      </c>
      <c r="AU2" s="6" t="s">
        <v>66</v>
      </c>
      <c r="AZ2" s="8"/>
    </row>
    <row r="3" spans="1:52">
      <c r="A3" s="16">
        <v>41899</v>
      </c>
      <c r="B3" s="1">
        <f t="shared" ref="B3:B34" si="0">SUM(G3:K3)</f>
        <v>2369.7769623062031</v>
      </c>
      <c r="C3" s="33">
        <v>2300434</v>
      </c>
      <c r="D3" s="33">
        <v>2010000</v>
      </c>
      <c r="E3" s="17">
        <f>B3/D3*1000</f>
        <v>1.1789935135851757</v>
      </c>
      <c r="G3" s="21">
        <v>1611.38</v>
      </c>
      <c r="H3" s="1">
        <f t="shared" ref="H3:H66" si="1">Z3*AN3+(AB3+AC3)*AO3</f>
        <v>545.91399999999999</v>
      </c>
      <c r="I3" s="1">
        <f>AO3*(AL3+AE3+AM3)</f>
        <v>145.7253503062033</v>
      </c>
      <c r="J3" s="5">
        <f t="shared" ref="J3:J27" si="2">AG3*AO3</f>
        <v>66.757611999999995</v>
      </c>
      <c r="K3" s="5"/>
      <c r="L3" s="23">
        <v>174400</v>
      </c>
      <c r="M3" s="24">
        <v>33390</v>
      </c>
      <c r="N3" s="5">
        <f>SUM(P3:S3)</f>
        <v>171.478763426</v>
      </c>
      <c r="O3" s="5"/>
      <c r="P3" s="5">
        <f>V3</f>
        <v>145.58000000000001</v>
      </c>
      <c r="Q3" s="5">
        <f t="shared" ref="Q3:Q27" si="3">Y3*AN3</f>
        <v>25.898763426000002</v>
      </c>
      <c r="R3" s="5">
        <f t="shared" ref="R3:R10" si="4">AJ3*AO3</f>
        <v>0</v>
      </c>
      <c r="S3" s="5">
        <f t="shared" ref="S3:S27" si="5">AF3*AO3</f>
        <v>0</v>
      </c>
      <c r="T3" s="22"/>
      <c r="U3" s="26">
        <v>1275.8</v>
      </c>
      <c r="V3" s="26">
        <v>145.58000000000001</v>
      </c>
      <c r="W3" s="26">
        <v>165.55</v>
      </c>
      <c r="X3" s="27">
        <v>2430.8001049999998</v>
      </c>
      <c r="Y3" s="27">
        <v>121.02225900000001</v>
      </c>
      <c r="Z3" s="27">
        <v>2551</v>
      </c>
      <c r="AA3" s="29"/>
      <c r="AB3" s="29"/>
      <c r="AC3" s="29"/>
      <c r="AD3" s="28">
        <v>0</v>
      </c>
      <c r="AE3" s="29">
        <v>25.75</v>
      </c>
      <c r="AF3" s="29">
        <v>0</v>
      </c>
      <c r="AG3" s="30">
        <v>86.44</v>
      </c>
      <c r="AH3" s="41"/>
      <c r="AI3" s="41"/>
      <c r="AJ3" s="29">
        <v>0</v>
      </c>
      <c r="AK3" s="29"/>
      <c r="AL3" s="31">
        <v>145.12960000000001</v>
      </c>
      <c r="AM3" s="29">
        <v>17.810481971000002</v>
      </c>
      <c r="AN3" s="32">
        <v>0.214</v>
      </c>
      <c r="AO3" s="32">
        <v>0.77229999999999999</v>
      </c>
      <c r="AQ3" s="43"/>
      <c r="AR3" s="43"/>
      <c r="AT3" s="37">
        <f>D3-L3</f>
        <v>1835600</v>
      </c>
      <c r="AU3" s="92">
        <f>B3-N3</f>
        <v>2198.298198880203</v>
      </c>
      <c r="AV3" s="1"/>
      <c r="AW3" s="3"/>
      <c r="AZ3" s="2"/>
    </row>
    <row r="4" spans="1:52">
      <c r="A4" s="16">
        <v>41900</v>
      </c>
      <c r="B4" s="1">
        <f t="shared" si="0"/>
        <v>2450.2855925980843</v>
      </c>
      <c r="C4" s="33">
        <v>2344919</v>
      </c>
      <c r="D4" s="33">
        <v>1911000</v>
      </c>
      <c r="E4" s="17">
        <f t="shared" ref="E4:E54" si="6">B4/D4*1000</f>
        <v>1.282200728727412</v>
      </c>
      <c r="G4" s="21">
        <v>1758.89</v>
      </c>
      <c r="H4" s="1">
        <f t="shared" si="1"/>
        <v>481.89350000000002</v>
      </c>
      <c r="I4" s="1">
        <f t="shared" ref="I4:I46" si="7">AO4*(AL4+AE4+AM4)</f>
        <v>143.32455259808401</v>
      </c>
      <c r="J4" s="5">
        <f t="shared" si="2"/>
        <v>66.177540000000008</v>
      </c>
      <c r="K4" s="5"/>
      <c r="L4" s="23">
        <v>446950</v>
      </c>
      <c r="M4" s="24">
        <v>94740</v>
      </c>
      <c r="N4" s="5">
        <f t="shared" ref="N4:N39" si="8">SUM(P4:S4)</f>
        <v>212.5878450232</v>
      </c>
      <c r="O4" s="5">
        <f t="shared" ref="O4:O39" si="9">N4/L4*1000</f>
        <v>0.47564122390244989</v>
      </c>
      <c r="P4" s="5">
        <f t="shared" ref="P4:P38" si="10">V4</f>
        <v>195.31</v>
      </c>
      <c r="Q4" s="5">
        <f t="shared" si="3"/>
        <v>17.277845023200001</v>
      </c>
      <c r="R4" s="5">
        <f t="shared" si="4"/>
        <v>0</v>
      </c>
      <c r="S4" s="5">
        <f t="shared" si="5"/>
        <v>0</v>
      </c>
      <c r="T4" s="22"/>
      <c r="U4" s="26">
        <v>1253.44</v>
      </c>
      <c r="V4" s="26">
        <v>195.31</v>
      </c>
      <c r="W4" s="26">
        <v>274.89</v>
      </c>
      <c r="X4" s="27">
        <v>2174.9024800000002</v>
      </c>
      <c r="Y4" s="27">
        <v>80.850936000000004</v>
      </c>
      <c r="Z4" s="27">
        <v>2255</v>
      </c>
      <c r="AA4" s="29"/>
      <c r="AB4" s="29"/>
      <c r="AC4" s="29"/>
      <c r="AD4" s="28">
        <v>0</v>
      </c>
      <c r="AE4" s="29">
        <v>22.92</v>
      </c>
      <c r="AF4" s="29">
        <v>0</v>
      </c>
      <c r="AG4" s="30">
        <v>85.7</v>
      </c>
      <c r="AH4" s="41"/>
      <c r="AI4" s="41"/>
      <c r="AJ4" s="29">
        <v>0</v>
      </c>
      <c r="AK4" s="29"/>
      <c r="AL4" s="31">
        <v>144.38550000000001</v>
      </c>
      <c r="AM4" s="29">
        <v>18.299981219999999</v>
      </c>
      <c r="AN4" s="32">
        <v>0.2137</v>
      </c>
      <c r="AO4" s="32">
        <v>0.7722</v>
      </c>
      <c r="AQ4" s="43"/>
      <c r="AR4" s="43"/>
      <c r="AT4" s="37">
        <f t="shared" ref="AT4:AT67" si="11">D4-L4</f>
        <v>1464050</v>
      </c>
      <c r="AU4" s="92">
        <f t="shared" ref="AU4:AU67" si="12">B4-N4</f>
        <v>2237.6977475748845</v>
      </c>
      <c r="AV4" s="1"/>
      <c r="AW4" s="3"/>
      <c r="AZ4" s="2"/>
    </row>
    <row r="5" spans="1:52">
      <c r="A5" s="16">
        <v>41901</v>
      </c>
      <c r="B5" s="1">
        <f t="shared" si="0"/>
        <v>2494.0610408843959</v>
      </c>
      <c r="C5" s="33">
        <v>2285765</v>
      </c>
      <c r="D5" s="33">
        <v>2130000</v>
      </c>
      <c r="E5" s="17">
        <f t="shared" si="6"/>
        <v>1.1709206764715474</v>
      </c>
      <c r="G5" s="21">
        <v>1814.31</v>
      </c>
      <c r="H5" s="1">
        <f t="shared" si="1"/>
        <v>493.41040000000004</v>
      </c>
      <c r="I5" s="1">
        <f t="shared" si="7"/>
        <v>124.58597588439591</v>
      </c>
      <c r="J5" s="5">
        <f t="shared" si="2"/>
        <v>61.754664999999996</v>
      </c>
      <c r="K5" s="5"/>
      <c r="L5" s="23">
        <v>533670</v>
      </c>
      <c r="M5" s="24">
        <v>115890</v>
      </c>
      <c r="N5" s="5">
        <f t="shared" si="8"/>
        <v>205.5751838969</v>
      </c>
      <c r="O5" s="5">
        <f t="shared" si="9"/>
        <v>0.38521030580115057</v>
      </c>
      <c r="P5" s="5">
        <f t="shared" si="10"/>
        <v>193.53</v>
      </c>
      <c r="Q5" s="5">
        <f t="shared" si="3"/>
        <v>12.045183896900001</v>
      </c>
      <c r="R5" s="5">
        <f t="shared" si="4"/>
        <v>0</v>
      </c>
      <c r="S5" s="5">
        <f t="shared" si="5"/>
        <v>0</v>
      </c>
      <c r="T5" s="22"/>
      <c r="U5" s="26">
        <v>1271.96</v>
      </c>
      <c r="V5" s="26">
        <v>193.53</v>
      </c>
      <c r="W5" s="26">
        <v>318.38</v>
      </c>
      <c r="X5" s="27">
        <v>2240.5330760000002</v>
      </c>
      <c r="Y5" s="27">
        <v>56.050181000000002</v>
      </c>
      <c r="Z5" s="27">
        <v>2296</v>
      </c>
      <c r="AA5" s="29"/>
      <c r="AB5" s="29"/>
      <c r="AC5" s="29"/>
      <c r="AD5" s="28">
        <v>0</v>
      </c>
      <c r="AE5" s="29">
        <v>18.309999999999999</v>
      </c>
      <c r="AF5" s="29">
        <v>0</v>
      </c>
      <c r="AG5" s="30">
        <v>79.55</v>
      </c>
      <c r="AH5" s="41"/>
      <c r="AI5" s="41"/>
      <c r="AJ5" s="29">
        <v>0</v>
      </c>
      <c r="AK5" s="29"/>
      <c r="AL5" s="31">
        <v>123.0181</v>
      </c>
      <c r="AM5" s="29">
        <v>19.158794093000001</v>
      </c>
      <c r="AN5" s="32">
        <v>0.21490000000000001</v>
      </c>
      <c r="AO5" s="32">
        <v>0.77629999999999999</v>
      </c>
      <c r="AQ5" s="43"/>
      <c r="AR5" s="43"/>
      <c r="AT5" s="37">
        <f t="shared" si="11"/>
        <v>1596330</v>
      </c>
      <c r="AU5" s="92">
        <f t="shared" si="12"/>
        <v>2288.4858569874959</v>
      </c>
      <c r="AV5" s="1"/>
      <c r="AW5" s="3"/>
      <c r="AZ5" s="2"/>
    </row>
    <row r="6" spans="1:52">
      <c r="A6" s="16">
        <v>41902</v>
      </c>
      <c r="B6" s="1">
        <f t="shared" si="0"/>
        <v>2007.3848835641486</v>
      </c>
      <c r="C6" s="33">
        <v>1576231</v>
      </c>
      <c r="D6" s="33">
        <v>1600000</v>
      </c>
      <c r="E6" s="17">
        <f t="shared" si="6"/>
        <v>1.2546155522275928</v>
      </c>
      <c r="G6" s="21">
        <v>1459.22</v>
      </c>
      <c r="H6" s="1">
        <f t="shared" si="1"/>
        <v>404.012</v>
      </c>
      <c r="I6" s="1">
        <f t="shared" si="7"/>
        <v>96.808011564148799</v>
      </c>
      <c r="J6" s="5">
        <f t="shared" si="2"/>
        <v>47.344871999999995</v>
      </c>
      <c r="K6" s="5"/>
      <c r="L6" s="23">
        <v>459590</v>
      </c>
      <c r="M6" s="24">
        <v>97940</v>
      </c>
      <c r="N6" s="5">
        <f t="shared" si="8"/>
        <v>189.3635892767</v>
      </c>
      <c r="O6" s="5">
        <f t="shared" si="9"/>
        <v>0.41202721833960704</v>
      </c>
      <c r="P6" s="5">
        <f t="shared" si="10"/>
        <v>175.54</v>
      </c>
      <c r="Q6" s="5">
        <f t="shared" si="3"/>
        <v>13.8235892767</v>
      </c>
      <c r="R6" s="5">
        <f t="shared" si="4"/>
        <v>0</v>
      </c>
      <c r="S6" s="5">
        <f t="shared" si="5"/>
        <v>0</v>
      </c>
      <c r="T6" s="22"/>
      <c r="U6" s="26">
        <v>945.86</v>
      </c>
      <c r="V6" s="26">
        <v>175.54</v>
      </c>
      <c r="W6" s="26">
        <v>310.55</v>
      </c>
      <c r="X6" s="27">
        <v>1815.689664</v>
      </c>
      <c r="Y6" s="27">
        <v>64.325682999999998</v>
      </c>
      <c r="Z6" s="27">
        <v>1880</v>
      </c>
      <c r="AA6" s="29"/>
      <c r="AB6" s="29"/>
      <c r="AC6" s="29"/>
      <c r="AD6" s="28">
        <v>0</v>
      </c>
      <c r="AE6" s="29">
        <v>11.59</v>
      </c>
      <c r="AF6" s="29">
        <v>0</v>
      </c>
      <c r="AG6" s="30">
        <v>60.98</v>
      </c>
      <c r="AH6" s="41"/>
      <c r="AI6" s="41"/>
      <c r="AJ6" s="29">
        <v>0</v>
      </c>
      <c r="AK6" s="29"/>
      <c r="AL6" s="31">
        <v>90.025099999999995</v>
      </c>
      <c r="AM6" s="29">
        <v>23.073219892000001</v>
      </c>
      <c r="AN6" s="32">
        <v>0.21490000000000001</v>
      </c>
      <c r="AO6" s="32">
        <v>0.77639999999999998</v>
      </c>
      <c r="AQ6" s="43"/>
      <c r="AR6" s="43"/>
      <c r="AT6" s="37">
        <f t="shared" si="11"/>
        <v>1140410</v>
      </c>
      <c r="AU6" s="92">
        <f t="shared" si="12"/>
        <v>1818.0212942874487</v>
      </c>
      <c r="AV6" s="1"/>
      <c r="AW6" s="3"/>
      <c r="AZ6" s="2"/>
    </row>
    <row r="7" spans="1:52">
      <c r="A7" s="16">
        <v>41903</v>
      </c>
      <c r="B7" s="1">
        <f t="shared" si="0"/>
        <v>1922.5634125268075</v>
      </c>
      <c r="C7" s="33">
        <v>1480944</v>
      </c>
      <c r="D7" s="33">
        <v>1440000</v>
      </c>
      <c r="E7" s="17">
        <f t="shared" si="6"/>
        <v>1.335113480921394</v>
      </c>
      <c r="G7" s="21">
        <v>1440.64</v>
      </c>
      <c r="H7" s="1">
        <f t="shared" si="1"/>
        <v>328.5111</v>
      </c>
      <c r="I7" s="1">
        <f t="shared" si="7"/>
        <v>103.4371845268074</v>
      </c>
      <c r="J7" s="5">
        <f t="shared" si="2"/>
        <v>49.975128000000005</v>
      </c>
      <c r="K7" s="5"/>
      <c r="L7" s="23">
        <v>413450</v>
      </c>
      <c r="M7" s="24">
        <v>91430</v>
      </c>
      <c r="N7" s="5">
        <f t="shared" si="8"/>
        <v>175.05934954930001</v>
      </c>
      <c r="O7" s="5">
        <f t="shared" si="9"/>
        <v>0.42341117317523286</v>
      </c>
      <c r="P7" s="5">
        <f t="shared" si="10"/>
        <v>162.46</v>
      </c>
      <c r="Q7" s="5">
        <f t="shared" si="3"/>
        <v>12.599349549299999</v>
      </c>
      <c r="R7" s="5">
        <f t="shared" si="4"/>
        <v>0</v>
      </c>
      <c r="S7" s="5">
        <f t="shared" si="5"/>
        <v>0</v>
      </c>
      <c r="T7" s="22"/>
      <c r="U7" s="26">
        <v>944.39</v>
      </c>
      <c r="V7" s="26">
        <v>162.46</v>
      </c>
      <c r="W7" s="26">
        <v>299.72000000000003</v>
      </c>
      <c r="X7" s="27">
        <v>1464.3623250000001</v>
      </c>
      <c r="Y7" s="27">
        <v>58.411448999999998</v>
      </c>
      <c r="Z7" s="27">
        <v>1523</v>
      </c>
      <c r="AA7" s="29"/>
      <c r="AB7" s="29"/>
      <c r="AC7" s="29"/>
      <c r="AD7" s="28">
        <v>0</v>
      </c>
      <c r="AE7" s="29">
        <v>10.5</v>
      </c>
      <c r="AF7" s="29">
        <v>0</v>
      </c>
      <c r="AG7" s="30">
        <v>64.12</v>
      </c>
      <c r="AH7" s="41"/>
      <c r="AI7" s="41"/>
      <c r="AJ7" s="29">
        <v>0</v>
      </c>
      <c r="AK7" s="29"/>
      <c r="AL7" s="31">
        <v>100.2621</v>
      </c>
      <c r="AM7" s="29">
        <v>21.951762621</v>
      </c>
      <c r="AN7" s="32">
        <v>0.2157</v>
      </c>
      <c r="AO7" s="32">
        <v>0.77939999999999998</v>
      </c>
      <c r="AQ7" s="43"/>
      <c r="AR7" s="43"/>
      <c r="AT7" s="37">
        <f t="shared" si="11"/>
        <v>1026550</v>
      </c>
      <c r="AU7" s="92">
        <f t="shared" si="12"/>
        <v>1747.5040629775076</v>
      </c>
      <c r="AV7" s="1"/>
      <c r="AW7" s="3"/>
      <c r="AZ7" s="2"/>
    </row>
    <row r="8" spans="1:52">
      <c r="A8" s="16">
        <v>41904</v>
      </c>
      <c r="B8" s="1">
        <f t="shared" si="0"/>
        <v>2366.3489901927273</v>
      </c>
      <c r="C8" s="33">
        <v>1882683</v>
      </c>
      <c r="D8" s="33">
        <v>1750000</v>
      </c>
      <c r="E8" s="17">
        <f t="shared" si="6"/>
        <v>1.3521994229672729</v>
      </c>
      <c r="G8" s="21">
        <v>1766.42</v>
      </c>
      <c r="H8" s="1">
        <f t="shared" si="1"/>
        <v>392.35829999999999</v>
      </c>
      <c r="I8" s="1">
        <f t="shared" si="7"/>
        <v>140.73714019272779</v>
      </c>
      <c r="J8" s="5">
        <f t="shared" si="2"/>
        <v>66.833550000000002</v>
      </c>
      <c r="K8" s="5"/>
      <c r="L8" s="23">
        <v>483740</v>
      </c>
      <c r="M8" s="24">
        <v>104910</v>
      </c>
      <c r="N8" s="5">
        <f t="shared" si="8"/>
        <v>205.7273715677</v>
      </c>
      <c r="O8" s="5">
        <f t="shared" si="9"/>
        <v>0.42528501171641792</v>
      </c>
      <c r="P8" s="5">
        <f t="shared" si="10"/>
        <v>193.1</v>
      </c>
      <c r="Q8" s="5">
        <f t="shared" si="3"/>
        <v>12.627371567700001</v>
      </c>
      <c r="R8" s="5">
        <f t="shared" si="4"/>
        <v>0</v>
      </c>
      <c r="S8" s="5">
        <f t="shared" si="5"/>
        <v>0</v>
      </c>
      <c r="T8" s="22"/>
      <c r="U8" s="26">
        <v>1189.31</v>
      </c>
      <c r="V8" s="26">
        <v>193.1</v>
      </c>
      <c r="W8" s="26">
        <v>341.53</v>
      </c>
      <c r="X8" s="27">
        <v>1761.1391599999999</v>
      </c>
      <c r="Y8" s="27">
        <v>58.541361000000002</v>
      </c>
      <c r="Z8" s="27">
        <v>1819</v>
      </c>
      <c r="AA8" s="29"/>
      <c r="AB8" s="29"/>
      <c r="AC8" s="29"/>
      <c r="AD8" s="28">
        <v>0</v>
      </c>
      <c r="AE8" s="29">
        <v>13.75</v>
      </c>
      <c r="AF8" s="29">
        <v>0</v>
      </c>
      <c r="AG8" s="30">
        <v>85.75</v>
      </c>
      <c r="AH8" s="41"/>
      <c r="AI8" s="41"/>
      <c r="AJ8" s="29">
        <v>0</v>
      </c>
      <c r="AK8" s="29"/>
      <c r="AL8" s="31">
        <v>146.8878</v>
      </c>
      <c r="AM8" s="29">
        <v>19.933331887000001</v>
      </c>
      <c r="AN8" s="32">
        <v>0.2157</v>
      </c>
      <c r="AO8" s="32">
        <v>0.77939999999999998</v>
      </c>
      <c r="AQ8" s="43"/>
      <c r="AR8" s="43"/>
      <c r="AT8" s="37">
        <f t="shared" si="11"/>
        <v>1266260</v>
      </c>
      <c r="AU8" s="92">
        <f t="shared" si="12"/>
        <v>2160.6216186250272</v>
      </c>
      <c r="AV8" s="1"/>
      <c r="AW8" s="3"/>
      <c r="AZ8" s="2"/>
    </row>
    <row r="9" spans="1:52">
      <c r="A9" s="16">
        <v>41905</v>
      </c>
      <c r="B9" s="1">
        <f t="shared" si="0"/>
        <v>2630.8054242062722</v>
      </c>
      <c r="C9" s="33">
        <v>2332389</v>
      </c>
      <c r="D9" s="33">
        <v>2100000</v>
      </c>
      <c r="E9" s="17">
        <f t="shared" si="6"/>
        <v>1.2527644877172726</v>
      </c>
      <c r="G9" s="21">
        <v>1893.65</v>
      </c>
      <c r="H9" s="1">
        <f t="shared" si="1"/>
        <v>490.92870000000005</v>
      </c>
      <c r="I9" s="1">
        <f t="shared" si="7"/>
        <v>151.15630420627198</v>
      </c>
      <c r="J9" s="5">
        <f t="shared" si="2"/>
        <v>95.070419999999999</v>
      </c>
      <c r="K9" s="5"/>
      <c r="L9" s="23">
        <v>516300</v>
      </c>
      <c r="M9" s="24">
        <v>112720</v>
      </c>
      <c r="N9" s="5">
        <f t="shared" si="8"/>
        <v>202.3756136778</v>
      </c>
      <c r="O9" s="5">
        <f t="shared" si="9"/>
        <v>0.39197291047414295</v>
      </c>
      <c r="P9" s="5">
        <f t="shared" si="10"/>
        <v>188.05</v>
      </c>
      <c r="Q9" s="5">
        <f t="shared" si="3"/>
        <v>14.325613677800002</v>
      </c>
      <c r="R9" s="5">
        <f t="shared" si="4"/>
        <v>0</v>
      </c>
      <c r="S9" s="5">
        <f t="shared" si="5"/>
        <v>0</v>
      </c>
      <c r="T9" s="22"/>
      <c r="U9" s="26">
        <v>1370.83</v>
      </c>
      <c r="V9" s="26">
        <v>188.05</v>
      </c>
      <c r="W9" s="26">
        <v>291.66000000000003</v>
      </c>
      <c r="X9" s="27">
        <v>2188.1742899999999</v>
      </c>
      <c r="Y9" s="27">
        <v>65.743982000000003</v>
      </c>
      <c r="Z9" s="27">
        <v>2253</v>
      </c>
      <c r="AA9" s="29"/>
      <c r="AB9" s="29"/>
      <c r="AC9" s="29"/>
      <c r="AD9" s="28">
        <v>0</v>
      </c>
      <c r="AE9" s="29">
        <v>17.64</v>
      </c>
      <c r="AF9" s="29">
        <v>0</v>
      </c>
      <c r="AG9" s="30">
        <v>122.12</v>
      </c>
      <c r="AH9" s="41"/>
      <c r="AI9" s="41"/>
      <c r="AJ9" s="29">
        <v>0</v>
      </c>
      <c r="AK9" s="29"/>
      <c r="AL9" s="31">
        <v>154.73140000000001</v>
      </c>
      <c r="AM9" s="29">
        <v>21.792124992000002</v>
      </c>
      <c r="AN9" s="32">
        <v>0.21790000000000001</v>
      </c>
      <c r="AO9" s="32">
        <v>0.77849999999999997</v>
      </c>
      <c r="AQ9" s="43"/>
      <c r="AR9" s="43"/>
      <c r="AT9" s="37">
        <f t="shared" si="11"/>
        <v>1583700</v>
      </c>
      <c r="AU9" s="92">
        <f t="shared" si="12"/>
        <v>2428.429810528472</v>
      </c>
      <c r="AV9" s="1"/>
      <c r="AW9" s="3"/>
      <c r="AZ9" s="2"/>
    </row>
    <row r="10" spans="1:52">
      <c r="A10" s="16">
        <v>41906</v>
      </c>
      <c r="B10" s="1">
        <f t="shared" si="0"/>
        <v>2643.2826148676249</v>
      </c>
      <c r="C10" s="33">
        <v>2331007</v>
      </c>
      <c r="D10" s="33">
        <v>1946000</v>
      </c>
      <c r="E10" s="17">
        <f t="shared" si="6"/>
        <v>1.3583158349782245</v>
      </c>
      <c r="G10" s="22">
        <v>1849.18</v>
      </c>
      <c r="H10" s="1">
        <f t="shared" si="1"/>
        <v>532.54476000000011</v>
      </c>
      <c r="I10" s="1">
        <f t="shared" si="7"/>
        <v>151.75152986762501</v>
      </c>
      <c r="J10" s="5">
        <f t="shared" si="2"/>
        <v>109.80632499999999</v>
      </c>
      <c r="K10" s="5"/>
      <c r="L10" s="23">
        <v>527580</v>
      </c>
      <c r="M10" s="24">
        <v>116200</v>
      </c>
      <c r="N10" s="5">
        <f t="shared" si="8"/>
        <v>224.441214</v>
      </c>
      <c r="O10" s="5">
        <f t="shared" si="9"/>
        <v>0.42541645627203456</v>
      </c>
      <c r="P10" s="5">
        <f t="shared" si="10"/>
        <v>204.9</v>
      </c>
      <c r="Q10" s="5">
        <f t="shared" si="3"/>
        <v>19.541214</v>
      </c>
      <c r="R10" s="5">
        <f t="shared" si="4"/>
        <v>0</v>
      </c>
      <c r="S10" s="5">
        <f t="shared" si="5"/>
        <v>0</v>
      </c>
      <c r="T10" s="22"/>
      <c r="U10" s="26">
        <v>1343.8</v>
      </c>
      <c r="V10" s="26">
        <v>204.9</v>
      </c>
      <c r="W10" s="26">
        <v>246.89</v>
      </c>
      <c r="X10" s="27">
        <v>2252.98</v>
      </c>
      <c r="Y10" s="27">
        <v>85.82</v>
      </c>
      <c r="Z10" s="27">
        <v>2338.8000000000002</v>
      </c>
      <c r="AA10" s="29"/>
      <c r="AB10" s="29"/>
      <c r="AC10" s="29"/>
      <c r="AD10" s="28">
        <v>0</v>
      </c>
      <c r="AE10" s="29">
        <v>19.59</v>
      </c>
      <c r="AF10" s="29">
        <v>0</v>
      </c>
      <c r="AG10" s="30">
        <v>141.22999999999999</v>
      </c>
      <c r="AH10" s="41"/>
      <c r="AI10" s="41"/>
      <c r="AJ10" s="29">
        <v>0</v>
      </c>
      <c r="AK10" s="29"/>
      <c r="AL10" s="31">
        <v>152.39070000000001</v>
      </c>
      <c r="AM10" s="29">
        <v>23.198116550000002</v>
      </c>
      <c r="AN10" s="32">
        <v>0.22770000000000001</v>
      </c>
      <c r="AO10" s="32">
        <v>0.77749999999999997</v>
      </c>
      <c r="AQ10" s="43"/>
      <c r="AR10" s="43"/>
      <c r="AT10" s="37">
        <f t="shared" si="11"/>
        <v>1418420</v>
      </c>
      <c r="AU10" s="92">
        <f t="shared" si="12"/>
        <v>2418.841400867625</v>
      </c>
      <c r="AV10" s="1"/>
      <c r="AW10" s="3"/>
      <c r="AZ10" s="2"/>
    </row>
    <row r="11" spans="1:52">
      <c r="A11" s="16">
        <v>41907</v>
      </c>
      <c r="B11" s="1">
        <f t="shared" si="0"/>
        <v>2697.1675036326064</v>
      </c>
      <c r="C11" s="33">
        <v>2180496</v>
      </c>
      <c r="D11" s="33">
        <v>1966000</v>
      </c>
      <c r="E11" s="17">
        <f t="shared" si="6"/>
        <v>1.3719061564764021</v>
      </c>
      <c r="G11" s="22">
        <v>1929.74</v>
      </c>
      <c r="H11" s="1">
        <f t="shared" si="1"/>
        <v>504.41159999999996</v>
      </c>
      <c r="I11" s="1">
        <f t="shared" si="7"/>
        <v>170.10729863260599</v>
      </c>
      <c r="J11" s="5">
        <f t="shared" si="2"/>
        <v>92.908604999999994</v>
      </c>
      <c r="K11" s="5"/>
      <c r="L11" s="23">
        <v>465100</v>
      </c>
      <c r="M11" s="24">
        <v>102350</v>
      </c>
      <c r="N11" s="5">
        <f t="shared" si="8"/>
        <v>249.23149800000002</v>
      </c>
      <c r="O11" s="5">
        <f t="shared" si="9"/>
        <v>0.53586647602666093</v>
      </c>
      <c r="P11" s="5">
        <f t="shared" si="10"/>
        <v>231.21</v>
      </c>
      <c r="Q11" s="5">
        <f t="shared" si="3"/>
        <v>18.021498000000001</v>
      </c>
      <c r="R11" s="5">
        <f>SUM(AD11+AJ11)*AO11</f>
        <v>0</v>
      </c>
      <c r="S11" s="5">
        <f t="shared" si="5"/>
        <v>0</v>
      </c>
      <c r="T11" s="22"/>
      <c r="U11" s="26">
        <v>1328.5</v>
      </c>
      <c r="V11" s="26">
        <v>231.21</v>
      </c>
      <c r="W11" s="26">
        <v>333.1</v>
      </c>
      <c r="X11" s="27">
        <v>2147</v>
      </c>
      <c r="Y11" s="27">
        <v>79.53</v>
      </c>
      <c r="Z11" s="27">
        <v>2226</v>
      </c>
      <c r="AA11" s="29"/>
      <c r="AB11" s="29"/>
      <c r="AC11" s="29"/>
      <c r="AD11" s="28">
        <v>0</v>
      </c>
      <c r="AE11" s="29">
        <v>54.63</v>
      </c>
      <c r="AF11" s="29">
        <v>0</v>
      </c>
      <c r="AG11" s="30">
        <v>119.19</v>
      </c>
      <c r="AH11" s="41"/>
      <c r="AI11" s="41"/>
      <c r="AJ11" s="29">
        <v>0</v>
      </c>
      <c r="AK11" s="29"/>
      <c r="AL11" s="31">
        <v>142.33770000000001</v>
      </c>
      <c r="AM11" s="29">
        <v>21.258468868000001</v>
      </c>
      <c r="AN11" s="32">
        <v>0.2266</v>
      </c>
      <c r="AO11" s="32">
        <v>0.77949999999999997</v>
      </c>
      <c r="AQ11" s="43"/>
      <c r="AR11" s="43"/>
      <c r="AT11" s="37">
        <f t="shared" si="11"/>
        <v>1500900</v>
      </c>
      <c r="AU11" s="92">
        <f t="shared" si="12"/>
        <v>2447.9360056326063</v>
      </c>
      <c r="AV11" s="1"/>
      <c r="AW11" s="3"/>
      <c r="AZ11" s="2"/>
    </row>
    <row r="12" spans="1:52">
      <c r="A12" s="16">
        <v>41908</v>
      </c>
      <c r="B12" s="1">
        <f t="shared" si="0"/>
        <v>1911.0656794157451</v>
      </c>
      <c r="C12" s="34" t="s">
        <v>5</v>
      </c>
      <c r="D12" s="33">
        <v>1940000</v>
      </c>
      <c r="E12" s="17">
        <f t="shared" si="6"/>
        <v>0.98508540176069337</v>
      </c>
      <c r="G12" s="22">
        <v>1109.81</v>
      </c>
      <c r="H12" s="1">
        <f t="shared" si="1"/>
        <v>478.26324</v>
      </c>
      <c r="I12" s="1">
        <f t="shared" si="7"/>
        <v>238.99390941574498</v>
      </c>
      <c r="J12" s="5">
        <f t="shared" si="2"/>
        <v>83.998529999999988</v>
      </c>
      <c r="K12" s="5"/>
      <c r="L12" s="23">
        <v>485320</v>
      </c>
      <c r="M12" s="24">
        <v>100850</v>
      </c>
      <c r="N12" s="5">
        <f t="shared" si="8"/>
        <v>163.30202</v>
      </c>
      <c r="O12" s="5">
        <f t="shared" si="9"/>
        <v>0.33648318635127339</v>
      </c>
      <c r="P12" s="5">
        <f t="shared" si="10"/>
        <v>148.66999999999999</v>
      </c>
      <c r="Q12" s="5">
        <f t="shared" si="3"/>
        <v>14.632020000000001</v>
      </c>
      <c r="R12" s="5">
        <f t="shared" ref="R12:R39" si="13">SUM(AD12+AJ12)*AO12</f>
        <v>0</v>
      </c>
      <c r="S12" s="5">
        <f t="shared" si="5"/>
        <v>0</v>
      </c>
      <c r="T12" s="22"/>
      <c r="U12" s="26">
        <v>736.47</v>
      </c>
      <c r="V12" s="26">
        <v>148.66999999999999</v>
      </c>
      <c r="W12" s="26">
        <v>199</v>
      </c>
      <c r="X12" s="27">
        <v>1981.32</v>
      </c>
      <c r="Y12" s="27">
        <v>62.53</v>
      </c>
      <c r="Z12" s="27">
        <v>2043.86</v>
      </c>
      <c r="AA12" s="29"/>
      <c r="AB12" s="29"/>
      <c r="AC12" s="29"/>
      <c r="AD12" s="28">
        <v>0</v>
      </c>
      <c r="AE12" s="29">
        <v>128.12</v>
      </c>
      <c r="AF12" s="29">
        <v>0</v>
      </c>
      <c r="AG12" s="30">
        <v>107.1</v>
      </c>
      <c r="AH12" s="41"/>
      <c r="AI12" s="41"/>
      <c r="AJ12" s="29">
        <v>0</v>
      </c>
      <c r="AK12" s="29"/>
      <c r="AL12" s="31">
        <v>155.91239999999999</v>
      </c>
      <c r="AM12" s="29">
        <v>20.690167150000001</v>
      </c>
      <c r="AN12" s="32">
        <v>0.23400000000000001</v>
      </c>
      <c r="AO12" s="32">
        <v>0.7843</v>
      </c>
      <c r="AQ12" s="43"/>
      <c r="AR12" s="43"/>
      <c r="AT12" s="37">
        <f t="shared" si="11"/>
        <v>1454680</v>
      </c>
      <c r="AU12" s="92">
        <f t="shared" si="12"/>
        <v>1747.763659415745</v>
      </c>
      <c r="AV12" s="1"/>
      <c r="AW12" s="3"/>
    </row>
    <row r="13" spans="1:52">
      <c r="A13" s="16">
        <v>41909</v>
      </c>
      <c r="B13" s="1">
        <f t="shared" si="0"/>
        <v>634.50485615877437</v>
      </c>
      <c r="C13" s="34" t="s">
        <v>5</v>
      </c>
      <c r="D13" s="33">
        <v>1400000</v>
      </c>
      <c r="E13" s="17">
        <f t="shared" si="6"/>
        <v>0.45321775439912454</v>
      </c>
      <c r="G13" s="22">
        <v>2.2599999999999998</v>
      </c>
      <c r="H13" s="1">
        <f t="shared" si="1"/>
        <v>310.99068</v>
      </c>
      <c r="I13" s="1">
        <f t="shared" si="7"/>
        <v>249.23822415877436</v>
      </c>
      <c r="J13" s="5">
        <f t="shared" si="2"/>
        <v>72.015951999999999</v>
      </c>
      <c r="K13" s="5"/>
      <c r="L13" s="23">
        <v>423780</v>
      </c>
      <c r="M13" s="24">
        <v>83760</v>
      </c>
      <c r="N13" s="5">
        <f t="shared" si="8"/>
        <v>9.3787199999999995</v>
      </c>
      <c r="O13" s="5">
        <f t="shared" si="9"/>
        <v>2.21311057624239E-2</v>
      </c>
      <c r="P13" s="5">
        <f t="shared" si="10"/>
        <v>0</v>
      </c>
      <c r="Q13" s="5">
        <f t="shared" si="3"/>
        <v>9.3787199999999995</v>
      </c>
      <c r="R13" s="5">
        <f t="shared" si="13"/>
        <v>0</v>
      </c>
      <c r="S13" s="5">
        <f t="shared" si="5"/>
        <v>0</v>
      </c>
      <c r="T13" s="22"/>
      <c r="U13" s="26">
        <v>0</v>
      </c>
      <c r="V13" s="26">
        <v>0</v>
      </c>
      <c r="W13" s="26"/>
      <c r="X13" s="27">
        <v>1288.92</v>
      </c>
      <c r="Y13" s="27">
        <v>40.08</v>
      </c>
      <c r="Z13" s="27">
        <v>1329.02</v>
      </c>
      <c r="AA13" s="29"/>
      <c r="AB13" s="29"/>
      <c r="AC13" s="29"/>
      <c r="AD13" s="28">
        <v>0</v>
      </c>
      <c r="AE13" s="29">
        <v>155.41999999999999</v>
      </c>
      <c r="AF13" s="29">
        <v>0</v>
      </c>
      <c r="AG13" s="30">
        <v>91.67</v>
      </c>
      <c r="AH13" s="41"/>
      <c r="AI13" s="41"/>
      <c r="AJ13" s="29">
        <v>0</v>
      </c>
      <c r="AK13" s="29"/>
      <c r="AL13" s="31">
        <v>135.91249999999999</v>
      </c>
      <c r="AM13" s="29">
        <v>25.925931974000001</v>
      </c>
      <c r="AN13" s="32">
        <v>0.23400000000000001</v>
      </c>
      <c r="AO13" s="32">
        <v>0.78559999999999997</v>
      </c>
      <c r="AQ13" s="43"/>
      <c r="AR13" s="43"/>
      <c r="AT13" s="37">
        <f t="shared" si="11"/>
        <v>976220</v>
      </c>
      <c r="AU13" s="92">
        <f t="shared" si="12"/>
        <v>625.12613615877433</v>
      </c>
      <c r="AV13" s="1"/>
      <c r="AW13" s="3"/>
    </row>
    <row r="14" spans="1:52">
      <c r="A14" s="16">
        <v>41910</v>
      </c>
      <c r="B14" s="1">
        <f t="shared" si="0"/>
        <v>626.19762630107596</v>
      </c>
      <c r="C14" s="34" t="s">
        <v>5</v>
      </c>
      <c r="D14" s="33">
        <v>1470000</v>
      </c>
      <c r="E14" s="17">
        <f t="shared" si="6"/>
        <v>0.42598477979665028</v>
      </c>
      <c r="G14" s="22">
        <v>2.09</v>
      </c>
      <c r="H14" s="1">
        <f t="shared" si="1"/>
        <v>296.98302200000001</v>
      </c>
      <c r="I14" s="1">
        <f t="shared" si="7"/>
        <v>266.63792930107593</v>
      </c>
      <c r="J14" s="5">
        <f t="shared" si="2"/>
        <v>60.486675000000005</v>
      </c>
      <c r="K14" s="5"/>
      <c r="L14" s="23">
        <v>510320</v>
      </c>
      <c r="M14" s="24">
        <v>93970</v>
      </c>
      <c r="N14" s="5">
        <f t="shared" si="8"/>
        <v>10.189234000000001</v>
      </c>
      <c r="O14" s="5">
        <f t="shared" si="9"/>
        <v>1.9966362282489419E-2</v>
      </c>
      <c r="P14" s="5">
        <f t="shared" si="10"/>
        <v>0</v>
      </c>
      <c r="Q14" s="5">
        <f t="shared" si="3"/>
        <v>10.189234000000001</v>
      </c>
      <c r="R14" s="5">
        <f t="shared" si="13"/>
        <v>0</v>
      </c>
      <c r="S14" s="5">
        <f t="shared" si="5"/>
        <v>0</v>
      </c>
      <c r="T14" s="22"/>
      <c r="U14" s="26">
        <v>0</v>
      </c>
      <c r="V14" s="26">
        <v>0</v>
      </c>
      <c r="W14" s="26"/>
      <c r="X14" s="27">
        <v>1219.8499999999999</v>
      </c>
      <c r="Y14" s="27">
        <v>43.34</v>
      </c>
      <c r="Z14" s="27">
        <v>1263.22</v>
      </c>
      <c r="AA14" s="29"/>
      <c r="AB14" s="29"/>
      <c r="AC14" s="29"/>
      <c r="AD14" s="28">
        <v>0</v>
      </c>
      <c r="AE14" s="29">
        <v>169.44</v>
      </c>
      <c r="AF14" s="29">
        <v>0</v>
      </c>
      <c r="AG14" s="30">
        <v>76.75</v>
      </c>
      <c r="AH14" s="41"/>
      <c r="AI14" s="41"/>
      <c r="AJ14" s="29">
        <v>0</v>
      </c>
      <c r="AK14" s="29"/>
      <c r="AL14" s="31">
        <v>144.77070000000001</v>
      </c>
      <c r="AM14" s="29">
        <v>24.119371438999998</v>
      </c>
      <c r="AN14" s="32">
        <v>0.2351</v>
      </c>
      <c r="AO14" s="32">
        <v>0.78810000000000002</v>
      </c>
      <c r="AQ14" s="43"/>
      <c r="AR14" s="43"/>
      <c r="AT14" s="37">
        <f t="shared" si="11"/>
        <v>959680</v>
      </c>
      <c r="AU14" s="92">
        <f t="shared" si="12"/>
        <v>616.0083923010759</v>
      </c>
      <c r="AV14" s="1"/>
      <c r="AW14" s="3"/>
    </row>
    <row r="15" spans="1:52">
      <c r="A15" s="16">
        <v>41911</v>
      </c>
      <c r="B15" s="1">
        <f t="shared" si="0"/>
        <v>817.33215941886965</v>
      </c>
      <c r="C15" s="34" t="s">
        <v>5</v>
      </c>
      <c r="D15" s="33">
        <v>1958000</v>
      </c>
      <c r="E15" s="17">
        <f t="shared" si="6"/>
        <v>0.41743215496367192</v>
      </c>
      <c r="G15" s="22">
        <v>3.71</v>
      </c>
      <c r="H15" s="1">
        <f t="shared" si="1"/>
        <v>361.17472600000002</v>
      </c>
      <c r="I15" s="1">
        <f t="shared" si="7"/>
        <v>364.8816424188696</v>
      </c>
      <c r="J15" s="5">
        <f t="shared" si="2"/>
        <v>87.565791000000004</v>
      </c>
      <c r="K15" s="5"/>
      <c r="L15" s="23">
        <v>586710</v>
      </c>
      <c r="M15" s="24">
        <v>109760</v>
      </c>
      <c r="N15" s="5">
        <f t="shared" si="8"/>
        <v>11.160197</v>
      </c>
      <c r="O15" s="5">
        <f t="shared" si="9"/>
        <v>1.9021658059347888E-2</v>
      </c>
      <c r="P15" s="5">
        <f t="shared" si="10"/>
        <v>0</v>
      </c>
      <c r="Q15" s="5">
        <f t="shared" si="3"/>
        <v>11.160197</v>
      </c>
      <c r="R15" s="5">
        <f t="shared" si="13"/>
        <v>0</v>
      </c>
      <c r="S15" s="5">
        <f t="shared" si="5"/>
        <v>0</v>
      </c>
      <c r="T15" s="22"/>
      <c r="U15" s="26">
        <v>0</v>
      </c>
      <c r="V15" s="26">
        <v>0</v>
      </c>
      <c r="W15" s="26"/>
      <c r="X15" s="27">
        <v>1488.7</v>
      </c>
      <c r="Y15" s="27">
        <v>47.47</v>
      </c>
      <c r="Z15" s="27">
        <v>1536.26</v>
      </c>
      <c r="AA15" s="29"/>
      <c r="AB15" s="29"/>
      <c r="AC15" s="29"/>
      <c r="AD15" s="28">
        <v>0</v>
      </c>
      <c r="AE15" s="29">
        <v>221.85</v>
      </c>
      <c r="AF15" s="29">
        <v>0</v>
      </c>
      <c r="AG15" s="30">
        <v>111.11</v>
      </c>
      <c r="AH15" s="41"/>
      <c r="AI15" s="41"/>
      <c r="AJ15" s="29">
        <v>0</v>
      </c>
      <c r="AK15" s="29"/>
      <c r="AL15" s="31">
        <v>216.405</v>
      </c>
      <c r="AM15" s="29">
        <v>24.734014616</v>
      </c>
      <c r="AN15" s="32">
        <v>0.2351</v>
      </c>
      <c r="AO15" s="32">
        <v>0.78810000000000002</v>
      </c>
      <c r="AQ15" s="43"/>
      <c r="AR15" s="43"/>
      <c r="AT15" s="37">
        <f t="shared" si="11"/>
        <v>1371290</v>
      </c>
      <c r="AU15" s="92">
        <f t="shared" si="12"/>
        <v>806.17196241886961</v>
      </c>
      <c r="AV15" s="1"/>
      <c r="AW15" s="3"/>
    </row>
    <row r="16" spans="1:52">
      <c r="A16" s="16">
        <v>41912</v>
      </c>
      <c r="B16" s="1">
        <f t="shared" si="0"/>
        <v>2040.2587144653421</v>
      </c>
      <c r="C16" s="34" t="s">
        <v>5</v>
      </c>
      <c r="D16" s="33">
        <v>1948000</v>
      </c>
      <c r="E16" s="17">
        <f t="shared" si="6"/>
        <v>1.0473607363785125</v>
      </c>
      <c r="G16" s="22">
        <v>1365</v>
      </c>
      <c r="H16" s="1">
        <f t="shared" si="1"/>
        <v>348.89780400000001</v>
      </c>
      <c r="I16" s="1">
        <f t="shared" si="7"/>
        <v>243.74966846534221</v>
      </c>
      <c r="J16" s="5">
        <f t="shared" si="2"/>
        <v>82.611242000000004</v>
      </c>
      <c r="K16" s="5"/>
      <c r="L16" s="23">
        <v>554900</v>
      </c>
      <c r="M16" s="24">
        <v>100740</v>
      </c>
      <c r="N16" s="5">
        <f t="shared" si="8"/>
        <v>282.65643999999998</v>
      </c>
      <c r="O16" s="5">
        <f t="shared" si="9"/>
        <v>0.50938266354298067</v>
      </c>
      <c r="P16" s="5">
        <f t="shared" si="10"/>
        <v>253.41</v>
      </c>
      <c r="Q16" s="5">
        <f t="shared" si="3"/>
        <v>29.246440000000003</v>
      </c>
      <c r="R16" s="5">
        <f t="shared" si="13"/>
        <v>0</v>
      </c>
      <c r="S16" s="5">
        <f t="shared" si="5"/>
        <v>0</v>
      </c>
      <c r="T16" s="22"/>
      <c r="U16" s="26">
        <v>853.11</v>
      </c>
      <c r="V16" s="26">
        <v>253.41</v>
      </c>
      <c r="W16" s="26">
        <v>235.04</v>
      </c>
      <c r="X16" s="27">
        <v>1359</v>
      </c>
      <c r="Y16" s="27">
        <v>124.4</v>
      </c>
      <c r="Z16" s="27">
        <v>1484.04</v>
      </c>
      <c r="AA16" s="29"/>
      <c r="AB16" s="29"/>
      <c r="AC16" s="29"/>
      <c r="AD16" s="28">
        <v>0</v>
      </c>
      <c r="AE16" s="29">
        <v>57.36</v>
      </c>
      <c r="AF16" s="29">
        <v>0</v>
      </c>
      <c r="AG16" s="30">
        <v>104.81</v>
      </c>
      <c r="AH16" s="41"/>
      <c r="AI16" s="41"/>
      <c r="AJ16" s="29">
        <v>0</v>
      </c>
      <c r="AK16" s="29"/>
      <c r="AL16" s="31">
        <v>194.37260000000001</v>
      </c>
      <c r="AM16" s="29">
        <v>57.515900971000001</v>
      </c>
      <c r="AN16" s="32">
        <v>0.2351</v>
      </c>
      <c r="AO16" s="32">
        <v>0.78820000000000001</v>
      </c>
      <c r="AQ16" s="43"/>
      <c r="AR16" s="43"/>
      <c r="AT16" s="37">
        <f t="shared" si="11"/>
        <v>1393100</v>
      </c>
      <c r="AU16" s="92">
        <f t="shared" si="12"/>
        <v>1757.6022744653421</v>
      </c>
      <c r="AV16" s="1"/>
      <c r="AW16" s="3"/>
    </row>
    <row r="17" spans="1:49">
      <c r="A17" s="16">
        <v>41913</v>
      </c>
      <c r="B17" s="1">
        <f t="shared" si="0"/>
        <v>2158.1766395328</v>
      </c>
      <c r="C17" s="33">
        <v>1959471</v>
      </c>
      <c r="D17" s="33">
        <v>1932000</v>
      </c>
      <c r="E17" s="17">
        <f t="shared" si="6"/>
        <v>1.1170686540024846</v>
      </c>
      <c r="G17" s="22">
        <v>1646.43</v>
      </c>
      <c r="H17" s="1">
        <f t="shared" si="1"/>
        <v>264.98968200000002</v>
      </c>
      <c r="I17" s="1">
        <f t="shared" si="7"/>
        <v>155.51318153279999</v>
      </c>
      <c r="J17" s="5">
        <f t="shared" si="2"/>
        <v>91.243775999999997</v>
      </c>
      <c r="K17" s="5"/>
      <c r="L17" s="23">
        <v>624140</v>
      </c>
      <c r="M17" s="24">
        <v>112670</v>
      </c>
      <c r="N17" s="5">
        <f t="shared" si="8"/>
        <v>359.69672200000002</v>
      </c>
      <c r="O17" s="5">
        <f t="shared" si="9"/>
        <v>0.5763077546704265</v>
      </c>
      <c r="P17" s="5">
        <f t="shared" si="10"/>
        <v>330.79</v>
      </c>
      <c r="Q17" s="5">
        <f t="shared" si="3"/>
        <v>28.906722000000002</v>
      </c>
      <c r="R17" s="5">
        <f t="shared" si="13"/>
        <v>0</v>
      </c>
      <c r="S17" s="5">
        <f t="shared" si="5"/>
        <v>0</v>
      </c>
      <c r="T17" s="22"/>
      <c r="U17" s="26">
        <v>950.92</v>
      </c>
      <c r="V17" s="26">
        <v>330.79</v>
      </c>
      <c r="W17" s="26">
        <v>319.72000000000003</v>
      </c>
      <c r="X17" s="27">
        <v>1000.02</v>
      </c>
      <c r="Y17" s="27">
        <v>122.59</v>
      </c>
      <c r="Z17" s="27">
        <v>1123.79</v>
      </c>
      <c r="AA17" s="29"/>
      <c r="AB17" s="29"/>
      <c r="AC17" s="29"/>
      <c r="AD17" s="28">
        <v>0</v>
      </c>
      <c r="AE17" s="29">
        <v>20.7</v>
      </c>
      <c r="AF17" s="29">
        <v>0</v>
      </c>
      <c r="AG17" s="30">
        <v>115.44</v>
      </c>
      <c r="AH17" s="41"/>
      <c r="AI17" s="41"/>
      <c r="AJ17" s="29">
        <v>0</v>
      </c>
      <c r="AK17" s="29"/>
      <c r="AL17" s="31">
        <v>162.3931</v>
      </c>
      <c r="AM17" s="29">
        <v>13.659407</v>
      </c>
      <c r="AN17" s="32">
        <v>0.23580000000000001</v>
      </c>
      <c r="AO17" s="32">
        <v>0.79039999999999999</v>
      </c>
      <c r="AQ17" s="43"/>
      <c r="AR17" s="43"/>
      <c r="AT17" s="37">
        <f t="shared" si="11"/>
        <v>1307860</v>
      </c>
      <c r="AU17" s="92">
        <f t="shared" si="12"/>
        <v>1798.4799175327998</v>
      </c>
      <c r="AV17" s="1"/>
      <c r="AW17" s="3"/>
    </row>
    <row r="18" spans="1:49">
      <c r="A18" s="16">
        <v>41914</v>
      </c>
      <c r="B18" s="1">
        <f t="shared" si="0"/>
        <v>2195.6752453151998</v>
      </c>
      <c r="C18" s="33">
        <v>2083209</v>
      </c>
      <c r="D18" s="33">
        <v>2044000</v>
      </c>
      <c r="E18" s="17">
        <f t="shared" si="6"/>
        <v>1.0742051102324852</v>
      </c>
      <c r="G18" s="22">
        <v>1670.37</v>
      </c>
      <c r="H18" s="1">
        <f t="shared" si="1"/>
        <v>278.632475</v>
      </c>
      <c r="I18" s="1">
        <f t="shared" si="7"/>
        <v>170.98415431519999</v>
      </c>
      <c r="J18" s="5">
        <f t="shared" si="2"/>
        <v>75.688615999999996</v>
      </c>
      <c r="K18" s="5"/>
      <c r="L18" s="23">
        <v>660700</v>
      </c>
      <c r="M18" s="24">
        <v>128830</v>
      </c>
      <c r="N18" s="5">
        <f t="shared" si="8"/>
        <v>373.03959000000003</v>
      </c>
      <c r="O18" s="5">
        <f t="shared" si="9"/>
        <v>0.56461266838201918</v>
      </c>
      <c r="P18" s="5">
        <f t="shared" si="10"/>
        <v>344.74</v>
      </c>
      <c r="Q18" s="5">
        <f t="shared" si="3"/>
        <v>28.299589999999998</v>
      </c>
      <c r="R18" s="5">
        <f t="shared" si="13"/>
        <v>0</v>
      </c>
      <c r="S18" s="5">
        <f t="shared" si="5"/>
        <v>0</v>
      </c>
      <c r="T18" s="22"/>
      <c r="U18" s="26">
        <v>980.3</v>
      </c>
      <c r="V18" s="26">
        <v>344.74</v>
      </c>
      <c r="W18" s="26">
        <v>306.10000000000002</v>
      </c>
      <c r="X18" s="27">
        <v>1057.99</v>
      </c>
      <c r="Y18" s="27">
        <v>119.66</v>
      </c>
      <c r="Z18" s="27">
        <v>1178.1500000000001</v>
      </c>
      <c r="AA18" s="29"/>
      <c r="AB18" s="29"/>
      <c r="AC18" s="29"/>
      <c r="AD18" s="28">
        <v>0</v>
      </c>
      <c r="AE18" s="29">
        <v>24.5</v>
      </c>
      <c r="AF18" s="29">
        <v>0</v>
      </c>
      <c r="AG18" s="30">
        <v>95.47</v>
      </c>
      <c r="AH18" s="41"/>
      <c r="AI18" s="41"/>
      <c r="AJ18" s="29">
        <v>0</v>
      </c>
      <c r="AK18" s="29"/>
      <c r="AL18" s="31">
        <v>175.5531</v>
      </c>
      <c r="AM18" s="29">
        <v>15.618134</v>
      </c>
      <c r="AN18" s="32">
        <v>0.23649999999999999</v>
      </c>
      <c r="AO18" s="32">
        <v>0.79279999999999995</v>
      </c>
      <c r="AQ18" s="43"/>
      <c r="AR18" s="43"/>
      <c r="AT18" s="37">
        <f t="shared" si="11"/>
        <v>1383300</v>
      </c>
      <c r="AU18" s="92">
        <f t="shared" si="12"/>
        <v>1822.6356553151998</v>
      </c>
      <c r="AV18" s="1"/>
      <c r="AW18" s="3"/>
    </row>
    <row r="19" spans="1:49" ht="18" customHeight="1">
      <c r="A19" s="16">
        <v>41915</v>
      </c>
      <c r="B19" s="1">
        <f t="shared" si="0"/>
        <v>2239.730612582</v>
      </c>
      <c r="C19" s="33">
        <v>1941068</v>
      </c>
      <c r="D19" s="33">
        <v>1982000</v>
      </c>
      <c r="E19" s="17">
        <f t="shared" si="6"/>
        <v>1.1300356269334004</v>
      </c>
      <c r="G19" s="22">
        <v>1592.41</v>
      </c>
      <c r="H19" s="1">
        <f t="shared" si="1"/>
        <v>280.82956000000001</v>
      </c>
      <c r="I19" s="1">
        <f t="shared" si="7"/>
        <v>147.35246458199998</v>
      </c>
      <c r="J19" s="5">
        <f t="shared" si="2"/>
        <v>219.138588</v>
      </c>
      <c r="K19" s="5"/>
      <c r="L19" s="23">
        <v>640810</v>
      </c>
      <c r="M19" s="24">
        <v>121290</v>
      </c>
      <c r="N19" s="5">
        <f t="shared" si="8"/>
        <v>363.87835000000001</v>
      </c>
      <c r="O19" s="5">
        <f t="shared" si="9"/>
        <v>0.56784124779575851</v>
      </c>
      <c r="P19" s="5">
        <f t="shared" si="10"/>
        <v>333.63</v>
      </c>
      <c r="Q19" s="5">
        <f t="shared" si="3"/>
        <v>30.248349999999999</v>
      </c>
      <c r="R19" s="5">
        <f t="shared" si="13"/>
        <v>0</v>
      </c>
      <c r="S19" s="5">
        <f t="shared" si="5"/>
        <v>0</v>
      </c>
      <c r="T19" s="22"/>
      <c r="U19" s="26">
        <v>878.96</v>
      </c>
      <c r="V19" s="26">
        <v>333.63</v>
      </c>
      <c r="W19" s="26">
        <v>294.2</v>
      </c>
      <c r="X19" s="27">
        <v>1059.25</v>
      </c>
      <c r="Y19" s="27">
        <v>127.9</v>
      </c>
      <c r="Z19" s="27">
        <v>1187.44</v>
      </c>
      <c r="AA19" s="29"/>
      <c r="AB19" s="29"/>
      <c r="AC19" s="29"/>
      <c r="AD19" s="28">
        <v>0</v>
      </c>
      <c r="AE19" s="29">
        <v>18.62</v>
      </c>
      <c r="AF19" s="29">
        <v>0</v>
      </c>
      <c r="AG19" s="30">
        <v>277.11</v>
      </c>
      <c r="AH19" s="41"/>
      <c r="AI19" s="41"/>
      <c r="AJ19" s="29">
        <v>0</v>
      </c>
      <c r="AK19" s="29"/>
      <c r="AL19" s="31">
        <v>149.52369999999999</v>
      </c>
      <c r="AM19" s="29">
        <v>18.189715</v>
      </c>
      <c r="AN19" s="32">
        <v>0.23649999999999999</v>
      </c>
      <c r="AO19" s="32">
        <v>0.79079999999999995</v>
      </c>
      <c r="AQ19" s="43"/>
      <c r="AR19" s="43"/>
      <c r="AT19" s="37">
        <f t="shared" si="11"/>
        <v>1341190</v>
      </c>
      <c r="AU19" s="92">
        <f t="shared" si="12"/>
        <v>1875.8522625820001</v>
      </c>
      <c r="AV19" s="1"/>
      <c r="AW19" s="3"/>
    </row>
    <row r="20" spans="1:49">
      <c r="A20" s="16">
        <v>41916</v>
      </c>
      <c r="B20" s="1">
        <f t="shared" si="0"/>
        <v>1997.6413842965003</v>
      </c>
      <c r="C20" s="33">
        <v>1355319</v>
      </c>
      <c r="D20" s="33">
        <v>1325000</v>
      </c>
      <c r="E20" s="17">
        <f t="shared" si="6"/>
        <v>1.5076538749407549</v>
      </c>
      <c r="G20" s="22">
        <v>1320.38</v>
      </c>
      <c r="H20" s="1">
        <f t="shared" si="1"/>
        <v>219.76884899999999</v>
      </c>
      <c r="I20" s="1">
        <f t="shared" si="7"/>
        <v>118.6918402965</v>
      </c>
      <c r="J20" s="5">
        <f t="shared" si="2"/>
        <v>338.80069500000002</v>
      </c>
      <c r="K20" s="5"/>
      <c r="L20" s="23">
        <v>520160</v>
      </c>
      <c r="M20" s="24">
        <v>97580</v>
      </c>
      <c r="N20" s="5">
        <f t="shared" si="8"/>
        <v>310.07189399999999</v>
      </c>
      <c r="O20" s="5">
        <f t="shared" si="9"/>
        <v>0.59610868578898801</v>
      </c>
      <c r="P20" s="5">
        <f t="shared" si="10"/>
        <v>274.32</v>
      </c>
      <c r="Q20" s="5">
        <f t="shared" si="3"/>
        <v>19.485143999999998</v>
      </c>
      <c r="R20" s="5">
        <f t="shared" si="13"/>
        <v>16.266749999999998</v>
      </c>
      <c r="S20" s="5">
        <f t="shared" si="5"/>
        <v>0</v>
      </c>
      <c r="T20" s="22"/>
      <c r="U20" s="26">
        <v>707.41</v>
      </c>
      <c r="V20" s="26">
        <v>274.32</v>
      </c>
      <c r="W20" s="26">
        <v>276.31</v>
      </c>
      <c r="X20" s="27">
        <v>845.96</v>
      </c>
      <c r="Y20" s="27">
        <v>82.32</v>
      </c>
      <c r="Z20" s="27">
        <v>928.47</v>
      </c>
      <c r="AA20" s="29"/>
      <c r="AB20" s="29"/>
      <c r="AC20" s="29"/>
      <c r="AD20" s="28">
        <v>0</v>
      </c>
      <c r="AE20" s="29">
        <v>13.31</v>
      </c>
      <c r="AF20" s="29">
        <v>0</v>
      </c>
      <c r="AG20" s="30">
        <v>426.97</v>
      </c>
      <c r="AH20" s="41"/>
      <c r="AI20" s="41"/>
      <c r="AJ20" s="29">
        <v>20.5</v>
      </c>
      <c r="AK20" s="29"/>
      <c r="AL20" s="31">
        <v>125.9842</v>
      </c>
      <c r="AM20" s="29">
        <v>10.285939000000001</v>
      </c>
      <c r="AN20" s="32">
        <v>0.23669999999999999</v>
      </c>
      <c r="AO20" s="32">
        <v>0.79349999999999998</v>
      </c>
      <c r="AQ20" s="43"/>
      <c r="AR20" s="43"/>
      <c r="AT20" s="37">
        <f t="shared" si="11"/>
        <v>804840</v>
      </c>
      <c r="AU20" s="92">
        <f t="shared" si="12"/>
        <v>1687.5694902965004</v>
      </c>
      <c r="AV20" s="1"/>
      <c r="AW20" s="3"/>
    </row>
    <row r="21" spans="1:49">
      <c r="A21" s="16">
        <v>41917</v>
      </c>
      <c r="B21" s="1">
        <f t="shared" si="0"/>
        <v>1781.6347573704199</v>
      </c>
      <c r="C21" s="33">
        <v>1204481</v>
      </c>
      <c r="D21" s="33">
        <v>1205000</v>
      </c>
      <c r="E21" s="17">
        <f t="shared" si="6"/>
        <v>1.4785350683571949</v>
      </c>
      <c r="G21" s="22">
        <v>1206.47</v>
      </c>
      <c r="H21" s="1">
        <f t="shared" si="1"/>
        <v>167.23351049999999</v>
      </c>
      <c r="I21" s="1">
        <f t="shared" si="7"/>
        <v>128.48000207042</v>
      </c>
      <c r="J21" s="5">
        <f t="shared" si="2"/>
        <v>279.45124479999998</v>
      </c>
      <c r="K21" s="5"/>
      <c r="L21" s="23">
        <v>495600</v>
      </c>
      <c r="M21" s="24">
        <v>98600</v>
      </c>
      <c r="N21" s="5">
        <f t="shared" si="8"/>
        <v>308.12827120000003</v>
      </c>
      <c r="O21" s="5">
        <f t="shared" si="9"/>
        <v>0.62172774656981444</v>
      </c>
      <c r="P21" s="5">
        <f t="shared" si="10"/>
        <v>274.10000000000002</v>
      </c>
      <c r="Q21" s="5">
        <f t="shared" si="3"/>
        <v>17.337578999999998</v>
      </c>
      <c r="R21" s="5">
        <f t="shared" si="13"/>
        <v>16.690692200000001</v>
      </c>
      <c r="S21" s="5">
        <f t="shared" si="5"/>
        <v>0</v>
      </c>
      <c r="T21" s="22"/>
      <c r="U21" s="26">
        <v>615.11</v>
      </c>
      <c r="V21" s="26">
        <v>274.10000000000002</v>
      </c>
      <c r="W21" s="26">
        <v>287.44</v>
      </c>
      <c r="X21" s="27">
        <v>628.88</v>
      </c>
      <c r="Y21" s="27">
        <v>72.739999999999995</v>
      </c>
      <c r="Z21" s="27">
        <v>701.63</v>
      </c>
      <c r="AA21" s="29"/>
      <c r="AB21" s="29"/>
      <c r="AC21" s="29"/>
      <c r="AD21" s="28">
        <v>0</v>
      </c>
      <c r="AE21" s="29">
        <v>12.39</v>
      </c>
      <c r="AF21" s="29">
        <v>0</v>
      </c>
      <c r="AG21" s="30">
        <v>349.76</v>
      </c>
      <c r="AH21" s="41"/>
      <c r="AI21" s="41"/>
      <c r="AJ21" s="29">
        <v>20.89</v>
      </c>
      <c r="AK21" s="29"/>
      <c r="AL21" s="31">
        <v>131.56729999999999</v>
      </c>
      <c r="AM21" s="29">
        <v>16.847729000000001</v>
      </c>
      <c r="AN21" s="32">
        <v>0.23835000000000001</v>
      </c>
      <c r="AO21" s="32">
        <v>0.79898000000000002</v>
      </c>
      <c r="AQ21" s="43"/>
      <c r="AR21" s="43"/>
      <c r="AT21" s="37">
        <f t="shared" si="11"/>
        <v>709400</v>
      </c>
      <c r="AU21" s="92">
        <f t="shared" si="12"/>
        <v>1473.50648617042</v>
      </c>
      <c r="AV21" s="1"/>
      <c r="AW21" s="3"/>
    </row>
    <row r="22" spans="1:49">
      <c r="A22" s="16">
        <v>41918</v>
      </c>
      <c r="B22" s="1">
        <f t="shared" si="0"/>
        <v>2207.5376350273</v>
      </c>
      <c r="C22" s="33">
        <v>1548895</v>
      </c>
      <c r="D22" s="33">
        <v>1457000</v>
      </c>
      <c r="E22" s="17">
        <f t="shared" si="6"/>
        <v>1.5151253500530542</v>
      </c>
      <c r="G22" s="22">
        <v>1460.73</v>
      </c>
      <c r="H22" s="1">
        <f t="shared" si="1"/>
        <v>208.87087200000002</v>
      </c>
      <c r="I22" s="1">
        <f t="shared" si="7"/>
        <v>184.6597662273</v>
      </c>
      <c r="J22" s="5">
        <f t="shared" si="2"/>
        <v>353.27699680000001</v>
      </c>
      <c r="K22" s="5"/>
      <c r="L22" s="23">
        <v>549410</v>
      </c>
      <c r="M22" s="24">
        <v>105610</v>
      </c>
      <c r="N22" s="5">
        <f t="shared" si="8"/>
        <v>372.92382099999998</v>
      </c>
      <c r="O22" s="5">
        <f t="shared" si="9"/>
        <v>0.67877144755282937</v>
      </c>
      <c r="P22" s="5">
        <f t="shared" si="10"/>
        <v>329.15</v>
      </c>
      <c r="Q22" s="5">
        <f t="shared" si="3"/>
        <v>29.312283000000001</v>
      </c>
      <c r="R22" s="5">
        <f t="shared" si="13"/>
        <v>14.461538000000001</v>
      </c>
      <c r="S22" s="5">
        <f t="shared" si="5"/>
        <v>0</v>
      </c>
      <c r="T22" s="22"/>
      <c r="U22" s="26">
        <v>807.51</v>
      </c>
      <c r="V22" s="26">
        <v>329.15</v>
      </c>
      <c r="W22" s="26">
        <v>299.86</v>
      </c>
      <c r="X22" s="27">
        <v>753.15</v>
      </c>
      <c r="Y22" s="27">
        <v>122.98</v>
      </c>
      <c r="Z22" s="27">
        <v>876.32</v>
      </c>
      <c r="AA22" s="29"/>
      <c r="AB22" s="29"/>
      <c r="AC22" s="29"/>
      <c r="AD22" s="28">
        <v>0</v>
      </c>
      <c r="AE22" s="29">
        <v>19.53</v>
      </c>
      <c r="AF22" s="29">
        <v>0</v>
      </c>
      <c r="AG22" s="30">
        <v>442.16</v>
      </c>
      <c r="AH22" s="41"/>
      <c r="AI22" s="41"/>
      <c r="AJ22" s="29">
        <v>18.100000000000001</v>
      </c>
      <c r="AK22" s="29"/>
      <c r="AL22" s="31">
        <v>196.39879999999999</v>
      </c>
      <c r="AM22" s="29">
        <v>15.190585</v>
      </c>
      <c r="AN22" s="32">
        <v>0.23835000000000001</v>
      </c>
      <c r="AO22" s="32">
        <v>0.79898000000000002</v>
      </c>
      <c r="AQ22" s="43"/>
      <c r="AR22" s="43"/>
      <c r="AT22" s="37">
        <f t="shared" si="11"/>
        <v>907590</v>
      </c>
      <c r="AU22" s="92">
        <f t="shared" si="12"/>
        <v>1834.6138140273001</v>
      </c>
      <c r="AV22" s="1"/>
      <c r="AW22" s="3"/>
    </row>
    <row r="23" spans="1:49">
      <c r="A23" s="16">
        <v>41919</v>
      </c>
      <c r="B23" s="1">
        <f t="shared" si="0"/>
        <v>2455.91197808684</v>
      </c>
      <c r="C23" s="33">
        <v>1948036</v>
      </c>
      <c r="D23" s="33">
        <v>1874000</v>
      </c>
      <c r="E23" s="17">
        <f t="shared" si="6"/>
        <v>1.3105186649342797</v>
      </c>
      <c r="G23" s="22">
        <v>1500.95</v>
      </c>
      <c r="H23" s="1">
        <f t="shared" si="1"/>
        <v>431.82822000000004</v>
      </c>
      <c r="I23" s="1">
        <f t="shared" si="7"/>
        <v>168.28451928684004</v>
      </c>
      <c r="J23" s="5">
        <f t="shared" si="2"/>
        <v>354.84923880000002</v>
      </c>
      <c r="K23" s="5"/>
      <c r="L23" s="25">
        <v>547920</v>
      </c>
      <c r="M23" s="23">
        <v>119849</v>
      </c>
      <c r="N23" s="5">
        <f t="shared" si="8"/>
        <v>491.66980119999999</v>
      </c>
      <c r="O23" s="5">
        <f t="shared" si="9"/>
        <v>0.89733866476857937</v>
      </c>
      <c r="P23" s="5">
        <f t="shared" si="10"/>
        <v>272.8</v>
      </c>
      <c r="Q23" s="5">
        <f t="shared" si="3"/>
        <v>206.05122</v>
      </c>
      <c r="R23" s="5">
        <f t="shared" si="13"/>
        <v>12.818581200000001</v>
      </c>
      <c r="S23" s="5">
        <f t="shared" si="5"/>
        <v>0</v>
      </c>
      <c r="T23" s="22"/>
      <c r="U23" s="26">
        <v>911.42</v>
      </c>
      <c r="V23" s="26">
        <v>272.8</v>
      </c>
      <c r="W23" s="26">
        <v>289.55</v>
      </c>
      <c r="X23" s="27">
        <v>950</v>
      </c>
      <c r="Y23" s="27">
        <v>867</v>
      </c>
      <c r="Z23" s="27">
        <v>1817</v>
      </c>
      <c r="AA23" s="29"/>
      <c r="AB23" s="29"/>
      <c r="AC23" s="29"/>
      <c r="AD23" s="28">
        <v>0</v>
      </c>
      <c r="AE23" s="29">
        <v>23.78</v>
      </c>
      <c r="AF23" s="29">
        <v>0</v>
      </c>
      <c r="AG23" s="30">
        <v>445.41</v>
      </c>
      <c r="AH23" s="41"/>
      <c r="AI23" s="41"/>
      <c r="AJ23" s="30">
        <v>16.09</v>
      </c>
      <c r="AK23" s="30"/>
      <c r="AL23" s="30">
        <v>178.76820000000001</v>
      </c>
      <c r="AM23" s="29">
        <v>8.6840630000000001</v>
      </c>
      <c r="AN23" s="32">
        <v>0.23766000000000001</v>
      </c>
      <c r="AO23" s="32">
        <v>0.79668000000000005</v>
      </c>
      <c r="AQ23" s="43"/>
      <c r="AR23" s="43"/>
      <c r="AT23" s="37">
        <f t="shared" si="11"/>
        <v>1326080</v>
      </c>
      <c r="AU23" s="92">
        <f t="shared" si="12"/>
        <v>1964.2421768868401</v>
      </c>
      <c r="AV23" s="1"/>
      <c r="AW23" s="3"/>
    </row>
    <row r="24" spans="1:49">
      <c r="A24" s="16">
        <v>41920</v>
      </c>
      <c r="B24" s="1">
        <f t="shared" si="0"/>
        <v>2531.0972845708602</v>
      </c>
      <c r="C24" s="33">
        <v>2005146</v>
      </c>
      <c r="D24" s="33">
        <v>1920000</v>
      </c>
      <c r="E24" s="17">
        <f t="shared" si="6"/>
        <v>1.3182798357139895</v>
      </c>
      <c r="G24" s="22">
        <v>1569.48</v>
      </c>
      <c r="H24" s="1">
        <f t="shared" si="1"/>
        <v>475.78542090000002</v>
      </c>
      <c r="I24" s="1">
        <f t="shared" si="7"/>
        <v>172.93610167086001</v>
      </c>
      <c r="J24" s="5">
        <f t="shared" si="2"/>
        <v>312.89576199999999</v>
      </c>
      <c r="K24" s="5"/>
      <c r="L24" s="23">
        <v>593990</v>
      </c>
      <c r="M24" s="24">
        <v>120000</v>
      </c>
      <c r="N24" s="5">
        <f t="shared" si="8"/>
        <v>552.94155049999995</v>
      </c>
      <c r="O24" s="5">
        <f t="shared" si="9"/>
        <v>0.93089370275593852</v>
      </c>
      <c r="P24" s="5">
        <f t="shared" si="10"/>
        <v>308.39999999999998</v>
      </c>
      <c r="Q24" s="5">
        <f t="shared" si="3"/>
        <v>221.0011509</v>
      </c>
      <c r="R24" s="5">
        <f t="shared" si="13"/>
        <v>23.540399600000001</v>
      </c>
      <c r="S24" s="5">
        <f t="shared" si="5"/>
        <v>0</v>
      </c>
      <c r="T24" s="22"/>
      <c r="U24" s="26">
        <v>894.96</v>
      </c>
      <c r="V24" s="26">
        <v>308.39999999999998</v>
      </c>
      <c r="W24" s="26">
        <v>332.56</v>
      </c>
      <c r="X24" s="27">
        <v>1078.75</v>
      </c>
      <c r="Y24" s="27">
        <v>935.93</v>
      </c>
      <c r="Z24" s="27">
        <v>2014.93</v>
      </c>
      <c r="AA24" s="29"/>
      <c r="AB24" s="29"/>
      <c r="AC24" s="29"/>
      <c r="AD24" s="28">
        <v>0</v>
      </c>
      <c r="AE24" s="29">
        <v>22.96</v>
      </c>
      <c r="AF24" s="29">
        <v>0</v>
      </c>
      <c r="AG24" s="30">
        <v>395.3</v>
      </c>
      <c r="AH24" s="41"/>
      <c r="AI24" s="41"/>
      <c r="AJ24" s="30">
        <v>29.74</v>
      </c>
      <c r="AK24" s="30"/>
      <c r="AL24" s="30">
        <v>184.59229999999999</v>
      </c>
      <c r="AM24" s="29">
        <v>10.928259000000001</v>
      </c>
      <c r="AN24" s="32">
        <v>0.23613000000000001</v>
      </c>
      <c r="AO24" s="32">
        <v>0.79154000000000002</v>
      </c>
      <c r="AQ24" s="43"/>
      <c r="AR24" s="43"/>
      <c r="AT24" s="37">
        <f t="shared" si="11"/>
        <v>1326010</v>
      </c>
      <c r="AU24" s="92">
        <f t="shared" si="12"/>
        <v>1978.1557340708603</v>
      </c>
      <c r="AV24" s="1"/>
      <c r="AW24" s="3"/>
    </row>
    <row r="25" spans="1:49">
      <c r="A25" s="16">
        <v>41921</v>
      </c>
      <c r="B25" s="1">
        <f t="shared" si="0"/>
        <v>2477.2739195730001</v>
      </c>
      <c r="C25" s="33">
        <v>2018051</v>
      </c>
      <c r="D25" s="33">
        <v>1936000</v>
      </c>
      <c r="E25" s="17">
        <f t="shared" si="6"/>
        <v>1.2795836361430786</v>
      </c>
      <c r="G25" s="22">
        <v>1554.7</v>
      </c>
      <c r="H25" s="1">
        <f t="shared" si="1"/>
        <v>491.90942720000004</v>
      </c>
      <c r="I25" s="1">
        <f t="shared" si="7"/>
        <v>170.421607373</v>
      </c>
      <c r="J25" s="5">
        <f t="shared" si="2"/>
        <v>260.242885</v>
      </c>
      <c r="K25" s="5"/>
      <c r="L25" s="23">
        <v>641000</v>
      </c>
      <c r="M25" s="24">
        <v>130000</v>
      </c>
      <c r="N25" s="5">
        <f t="shared" si="8"/>
        <v>529.7187292000001</v>
      </c>
      <c r="O25" s="5">
        <f t="shared" si="9"/>
        <v>0.82639427332293314</v>
      </c>
      <c r="P25" s="5">
        <f t="shared" si="10"/>
        <v>287.47000000000003</v>
      </c>
      <c r="Q25" s="5">
        <f t="shared" si="3"/>
        <v>222.96913920000003</v>
      </c>
      <c r="R25" s="5">
        <f t="shared" si="13"/>
        <v>19.279590000000002</v>
      </c>
      <c r="S25" s="5">
        <f t="shared" si="5"/>
        <v>0</v>
      </c>
      <c r="T25" s="22"/>
      <c r="U25" s="26">
        <v>898.28</v>
      </c>
      <c r="V25" s="26">
        <v>287.47000000000003</v>
      </c>
      <c r="W25" s="26">
        <v>339.33</v>
      </c>
      <c r="X25" s="27">
        <v>1141.49</v>
      </c>
      <c r="Y25" s="27">
        <v>946.71</v>
      </c>
      <c r="Z25" s="27">
        <v>2088.61</v>
      </c>
      <c r="AA25" s="29"/>
      <c r="AB25" s="29"/>
      <c r="AC25" s="29"/>
      <c r="AD25" s="28">
        <v>0</v>
      </c>
      <c r="AE25" s="29">
        <v>21.54</v>
      </c>
      <c r="AF25" s="29">
        <v>0</v>
      </c>
      <c r="AG25" s="30">
        <v>329.63</v>
      </c>
      <c r="AH25" s="41"/>
      <c r="AI25" s="41"/>
      <c r="AJ25" s="30">
        <v>24.42</v>
      </c>
      <c r="AK25" s="30"/>
      <c r="AL25" s="30">
        <v>180.08750000000001</v>
      </c>
      <c r="AM25" s="29">
        <v>14.232673999999999</v>
      </c>
      <c r="AN25" s="32">
        <v>0.23552000000000001</v>
      </c>
      <c r="AO25" s="32">
        <v>0.78949999999999998</v>
      </c>
      <c r="AQ25" s="43"/>
      <c r="AR25" s="43"/>
      <c r="AT25" s="37">
        <f t="shared" si="11"/>
        <v>1295000</v>
      </c>
      <c r="AU25" s="92">
        <f t="shared" si="12"/>
        <v>1947.555190373</v>
      </c>
      <c r="AV25" s="1"/>
      <c r="AW25" s="3"/>
    </row>
    <row r="26" spans="1:49">
      <c r="A26" s="16">
        <v>41922</v>
      </c>
      <c r="B26" s="1">
        <f t="shared" si="0"/>
        <v>2476.2886793918401</v>
      </c>
      <c r="C26" s="33">
        <v>1887301</v>
      </c>
      <c r="D26" s="33">
        <v>1920000</v>
      </c>
      <c r="E26" s="17">
        <f t="shared" si="6"/>
        <v>1.2897336871832501</v>
      </c>
      <c r="G26" s="22">
        <v>1535.82</v>
      </c>
      <c r="H26" s="1">
        <f t="shared" si="1"/>
        <v>503.88448560000006</v>
      </c>
      <c r="I26" s="1">
        <f t="shared" si="7"/>
        <v>166.75807379183999</v>
      </c>
      <c r="J26" s="5">
        <f t="shared" si="2"/>
        <v>269.82612</v>
      </c>
      <c r="K26" s="5"/>
      <c r="L26" s="23">
        <v>601424</v>
      </c>
      <c r="M26" s="24">
        <v>126170</v>
      </c>
      <c r="N26" s="5">
        <f t="shared" si="8"/>
        <v>528.86924420000003</v>
      </c>
      <c r="O26" s="5">
        <f t="shared" si="9"/>
        <v>0.87936172184681693</v>
      </c>
      <c r="P26" s="5">
        <f t="shared" si="10"/>
        <v>273.62</v>
      </c>
      <c r="Q26" s="5">
        <f t="shared" si="3"/>
        <v>229.46062260000002</v>
      </c>
      <c r="R26" s="5">
        <f t="shared" si="13"/>
        <v>25.788621599999999</v>
      </c>
      <c r="S26" s="5">
        <f t="shared" si="5"/>
        <v>0</v>
      </c>
      <c r="T26" s="22"/>
      <c r="U26" s="26">
        <v>903.13</v>
      </c>
      <c r="V26" s="26">
        <v>273.62</v>
      </c>
      <c r="W26" s="26">
        <v>321.24</v>
      </c>
      <c r="X26" s="27">
        <v>1171.75</v>
      </c>
      <c r="Y26" s="27">
        <v>979.22</v>
      </c>
      <c r="Z26" s="27">
        <v>2150.3200000000002</v>
      </c>
      <c r="AA26" s="29"/>
      <c r="AB26" s="29"/>
      <c r="AC26" s="29"/>
      <c r="AD26" s="28">
        <v>0</v>
      </c>
      <c r="AE26" s="29">
        <v>20.239999999999998</v>
      </c>
      <c r="AF26" s="29">
        <v>0</v>
      </c>
      <c r="AG26" s="30">
        <v>343.5</v>
      </c>
      <c r="AH26" s="41"/>
      <c r="AI26" s="41"/>
      <c r="AJ26" s="30">
        <v>32.83</v>
      </c>
      <c r="AK26" s="30"/>
      <c r="AL26" s="30">
        <v>177.0513</v>
      </c>
      <c r="AM26" s="29">
        <v>14.998742</v>
      </c>
      <c r="AN26" s="32">
        <v>0.23433000000000001</v>
      </c>
      <c r="AO26" s="32">
        <v>0.78552</v>
      </c>
      <c r="AQ26" s="43"/>
      <c r="AR26" s="43"/>
      <c r="AT26" s="37">
        <f t="shared" si="11"/>
        <v>1318576</v>
      </c>
      <c r="AU26" s="92">
        <f t="shared" si="12"/>
        <v>1947.41943519184</v>
      </c>
      <c r="AV26" s="1"/>
      <c r="AW26" s="3"/>
    </row>
    <row r="27" spans="1:49">
      <c r="A27" s="16">
        <v>41923</v>
      </c>
      <c r="B27" s="1">
        <f t="shared" si="0"/>
        <v>2375.7132826309398</v>
      </c>
      <c r="C27" s="33">
        <v>1443634</v>
      </c>
      <c r="D27" s="33">
        <v>1666000</v>
      </c>
      <c r="E27" s="17">
        <f t="shared" si="6"/>
        <v>1.4259983689261344</v>
      </c>
      <c r="G27" s="22">
        <v>1457.24</v>
      </c>
      <c r="H27" s="1">
        <f t="shared" si="1"/>
        <v>494.10961500000002</v>
      </c>
      <c r="I27" s="1">
        <f t="shared" si="7"/>
        <v>150.88030673094002</v>
      </c>
      <c r="J27" s="5">
        <f t="shared" si="2"/>
        <v>273.48336089999998</v>
      </c>
      <c r="K27" s="5"/>
      <c r="L27" s="23">
        <v>561401</v>
      </c>
      <c r="M27" s="24">
        <v>0</v>
      </c>
      <c r="N27" s="5">
        <f t="shared" si="8"/>
        <v>568.50666209999997</v>
      </c>
      <c r="O27" s="5">
        <f t="shared" si="9"/>
        <v>1.0126570171766704</v>
      </c>
      <c r="P27" s="5">
        <f t="shared" si="10"/>
        <v>262.41000000000003</v>
      </c>
      <c r="Q27" s="5">
        <f t="shared" si="3"/>
        <v>230.27425499999998</v>
      </c>
      <c r="R27" s="5">
        <f t="shared" si="13"/>
        <v>27.6586371</v>
      </c>
      <c r="S27" s="5">
        <f t="shared" si="5"/>
        <v>48.16377</v>
      </c>
      <c r="T27" s="22"/>
      <c r="U27" s="26">
        <v>850.2</v>
      </c>
      <c r="V27" s="26">
        <v>262.41000000000003</v>
      </c>
      <c r="W27" s="26">
        <v>312.83</v>
      </c>
      <c r="X27" s="27">
        <v>1119.9000000000001</v>
      </c>
      <c r="Y27" s="27">
        <v>977.81</v>
      </c>
      <c r="Z27" s="27">
        <v>2098.13</v>
      </c>
      <c r="AA27" s="29"/>
      <c r="AB27" s="29"/>
      <c r="AC27" s="29"/>
      <c r="AD27" s="28">
        <v>0</v>
      </c>
      <c r="AE27" s="29">
        <v>20.9</v>
      </c>
      <c r="AF27" s="29">
        <v>61</v>
      </c>
      <c r="AG27" s="30">
        <v>346.37</v>
      </c>
      <c r="AH27" s="41"/>
      <c r="AI27" s="41"/>
      <c r="AJ27" s="30">
        <v>35.03</v>
      </c>
      <c r="AK27" s="30"/>
      <c r="AL27" s="30">
        <v>155.3466</v>
      </c>
      <c r="AM27" s="29">
        <v>14.845141999999999</v>
      </c>
      <c r="AN27" s="32">
        <v>0.23549999999999999</v>
      </c>
      <c r="AO27" s="32">
        <v>0.78956999999999999</v>
      </c>
      <c r="AQ27" s="43"/>
      <c r="AR27" s="43"/>
      <c r="AT27" s="37">
        <f t="shared" si="11"/>
        <v>1104599</v>
      </c>
      <c r="AU27" s="92">
        <f t="shared" si="12"/>
        <v>1807.2066205309397</v>
      </c>
      <c r="AV27" s="1"/>
      <c r="AW27" s="3"/>
    </row>
    <row r="28" spans="1:49">
      <c r="A28" s="16">
        <v>41924</v>
      </c>
      <c r="B28" s="1">
        <f t="shared" si="0"/>
        <v>2158.4227147068</v>
      </c>
      <c r="C28" s="33">
        <v>1410820</v>
      </c>
      <c r="D28" s="33">
        <v>1613000</v>
      </c>
      <c r="E28" s="17">
        <f t="shared" si="6"/>
        <v>1.3381417946105394</v>
      </c>
      <c r="G28" s="22">
        <v>1305.58</v>
      </c>
      <c r="H28" s="1">
        <f t="shared" si="1"/>
        <v>431.19636279999997</v>
      </c>
      <c r="I28" s="1">
        <f t="shared" si="7"/>
        <v>161.08329590679998</v>
      </c>
      <c r="J28" s="5">
        <f t="shared" ref="J28:J39" si="14">AG28*AO28</f>
        <v>260.56305600000002</v>
      </c>
      <c r="K28" s="5"/>
      <c r="L28" s="23">
        <v>519217</v>
      </c>
      <c r="M28" s="24">
        <v>0</v>
      </c>
      <c r="N28" s="5">
        <f t="shared" si="8"/>
        <v>505.77983840000002</v>
      </c>
      <c r="O28" s="5">
        <f t="shared" si="9"/>
        <v>0.97412033581334978</v>
      </c>
      <c r="P28" s="5">
        <f t="shared" si="10"/>
        <v>215.83</v>
      </c>
      <c r="Q28" s="5">
        <f t="shared" ref="Q28:Q38" si="15">Y28*AN28</f>
        <v>200.14281839999998</v>
      </c>
      <c r="R28" s="5">
        <f t="shared" si="13"/>
        <v>26.352363999999998</v>
      </c>
      <c r="S28" s="5">
        <f t="shared" ref="S28:S39" si="16">AF28*AO28</f>
        <v>63.454655999999993</v>
      </c>
      <c r="T28" s="22"/>
      <c r="U28" s="26">
        <v>775.28</v>
      </c>
      <c r="V28" s="26">
        <v>215.83</v>
      </c>
      <c r="W28" s="26">
        <v>281.89</v>
      </c>
      <c r="X28" s="27">
        <v>978.08</v>
      </c>
      <c r="Y28" s="27">
        <v>847.56</v>
      </c>
      <c r="Z28" s="27">
        <v>1826.02</v>
      </c>
      <c r="AA28" s="29"/>
      <c r="AB28" s="29"/>
      <c r="AC28" s="29"/>
      <c r="AD28" s="28">
        <v>0</v>
      </c>
      <c r="AE28" s="29">
        <v>20.69</v>
      </c>
      <c r="AF28" s="29">
        <v>80.16</v>
      </c>
      <c r="AG28" s="30">
        <v>329.16</v>
      </c>
      <c r="AH28" s="41"/>
      <c r="AI28" s="41"/>
      <c r="AJ28" s="30">
        <v>33.29</v>
      </c>
      <c r="AK28" s="30"/>
      <c r="AL28" s="30">
        <v>167.13059999999999</v>
      </c>
      <c r="AM28" s="29">
        <v>15.670173</v>
      </c>
      <c r="AN28" s="32">
        <v>0.23613999999999999</v>
      </c>
      <c r="AO28" s="32">
        <v>0.79159999999999997</v>
      </c>
      <c r="AQ28" s="43"/>
      <c r="AR28" s="43"/>
      <c r="AT28" s="37">
        <f t="shared" si="11"/>
        <v>1093783</v>
      </c>
      <c r="AU28" s="92">
        <f t="shared" si="12"/>
        <v>1652.6428763068</v>
      </c>
      <c r="AV28" s="1"/>
      <c r="AW28" s="3"/>
    </row>
    <row r="29" spans="1:49">
      <c r="A29" s="16">
        <v>41925</v>
      </c>
      <c r="B29" s="1">
        <f t="shared" si="0"/>
        <v>2720.0131566864002</v>
      </c>
      <c r="C29" s="33">
        <v>2025702</v>
      </c>
      <c r="D29" s="33">
        <v>2005000</v>
      </c>
      <c r="E29" s="17">
        <f t="shared" si="6"/>
        <v>1.3566150407413466</v>
      </c>
      <c r="G29" s="22">
        <v>1587.27</v>
      </c>
      <c r="H29" s="1">
        <f t="shared" si="1"/>
        <v>511.71537999999998</v>
      </c>
      <c r="I29" s="1">
        <f t="shared" si="7"/>
        <v>191.67185268639997</v>
      </c>
      <c r="J29" s="5">
        <f t="shared" si="14"/>
        <v>429.35592399999996</v>
      </c>
      <c r="K29" s="5"/>
      <c r="L29" s="23">
        <v>591142</v>
      </c>
      <c r="M29" s="24">
        <v>0</v>
      </c>
      <c r="N29" s="5">
        <f t="shared" si="8"/>
        <v>611.62668759999997</v>
      </c>
      <c r="O29" s="5">
        <f t="shared" si="9"/>
        <v>1.0346527358908688</v>
      </c>
      <c r="P29" s="5">
        <f t="shared" si="10"/>
        <v>277.54000000000002</v>
      </c>
      <c r="Q29" s="5">
        <f t="shared" si="15"/>
        <v>210.95330759999999</v>
      </c>
      <c r="R29" s="5">
        <f t="shared" si="13"/>
        <v>25.252039999999997</v>
      </c>
      <c r="S29" s="5">
        <f t="shared" si="16"/>
        <v>97.881339999999994</v>
      </c>
      <c r="T29" s="22"/>
      <c r="U29" s="26">
        <v>985.02</v>
      </c>
      <c r="V29" s="26">
        <v>277.54000000000002</v>
      </c>
      <c r="W29" s="26">
        <v>281.8</v>
      </c>
      <c r="X29" s="27">
        <v>1273.3499999999999</v>
      </c>
      <c r="Y29" s="27">
        <v>893.34</v>
      </c>
      <c r="Z29" s="27">
        <v>2167</v>
      </c>
      <c r="AA29" s="29"/>
      <c r="AB29" s="29"/>
      <c r="AC29" s="29"/>
      <c r="AD29" s="28">
        <v>0</v>
      </c>
      <c r="AE29" s="29">
        <v>28.86</v>
      </c>
      <c r="AF29" s="29">
        <v>123.65</v>
      </c>
      <c r="AG29" s="30">
        <v>542.39</v>
      </c>
      <c r="AH29" s="41"/>
      <c r="AI29" s="41"/>
      <c r="AJ29" s="30">
        <v>31.9</v>
      </c>
      <c r="AK29" s="30"/>
      <c r="AL29" s="30">
        <v>202.02099999999999</v>
      </c>
      <c r="AM29" s="29">
        <v>11.251204</v>
      </c>
      <c r="AN29" s="32">
        <v>0.23613999999999999</v>
      </c>
      <c r="AO29" s="32">
        <v>0.79159999999999997</v>
      </c>
      <c r="AQ29" s="43"/>
      <c r="AR29" s="43"/>
      <c r="AT29" s="37">
        <f t="shared" si="11"/>
        <v>1413858</v>
      </c>
      <c r="AU29" s="92">
        <f t="shared" si="12"/>
        <v>2108.3864690864002</v>
      </c>
      <c r="AV29" s="1"/>
      <c r="AW29" s="3"/>
    </row>
    <row r="30" spans="1:49">
      <c r="A30" s="16">
        <v>41926</v>
      </c>
      <c r="B30" s="1">
        <f t="shared" si="0"/>
        <v>2787.6543798099997</v>
      </c>
      <c r="C30" s="33">
        <v>1900342</v>
      </c>
      <c r="D30" s="33">
        <v>2004000</v>
      </c>
      <c r="E30" s="17">
        <f t="shared" si="6"/>
        <v>1.3910450997055888</v>
      </c>
      <c r="G30" s="22">
        <v>1581.17</v>
      </c>
      <c r="H30" s="1">
        <f t="shared" si="1"/>
        <v>528.59609999999998</v>
      </c>
      <c r="I30" s="1">
        <f t="shared" si="7"/>
        <v>161.31655981000003</v>
      </c>
      <c r="J30" s="5">
        <f t="shared" si="14"/>
        <v>516.57172000000003</v>
      </c>
      <c r="K30" s="5"/>
      <c r="L30" s="23">
        <v>619410</v>
      </c>
      <c r="M30" s="24"/>
      <c r="N30" s="5">
        <f t="shared" si="8"/>
        <v>623.80741399999999</v>
      </c>
      <c r="O30" s="5">
        <f t="shared" si="9"/>
        <v>1.0070993590674997</v>
      </c>
      <c r="P30" s="5">
        <f t="shared" si="10"/>
        <v>261.75</v>
      </c>
      <c r="Q30" s="5">
        <f t="shared" si="15"/>
        <v>235.241739</v>
      </c>
      <c r="R30" s="5">
        <f t="shared" si="13"/>
        <v>2.3351440000000001</v>
      </c>
      <c r="S30" s="5">
        <f t="shared" si="16"/>
        <v>124.480531</v>
      </c>
      <c r="T30" s="22"/>
      <c r="U30" s="26">
        <v>966.04</v>
      </c>
      <c r="V30" s="26">
        <v>261.75</v>
      </c>
      <c r="W30" s="26">
        <v>309.64999999999998</v>
      </c>
      <c r="X30" s="27">
        <v>1246.2</v>
      </c>
      <c r="Y30" s="27">
        <v>999.54</v>
      </c>
      <c r="Z30" s="27">
        <v>2246</v>
      </c>
      <c r="AA30" s="29"/>
      <c r="AB30" s="29"/>
      <c r="AC30" s="29"/>
      <c r="AD30" s="28">
        <v>0</v>
      </c>
      <c r="AE30" s="29">
        <v>26.93</v>
      </c>
      <c r="AF30" s="29">
        <v>157.79</v>
      </c>
      <c r="AG30" s="30">
        <v>654.79999999999995</v>
      </c>
      <c r="AH30" s="41"/>
      <c r="AI30" s="41"/>
      <c r="AJ30" s="30">
        <v>2.96</v>
      </c>
      <c r="AK30" s="30"/>
      <c r="AL30" s="30">
        <v>165.97970000000001</v>
      </c>
      <c r="AM30" s="29">
        <v>11.5732</v>
      </c>
      <c r="AN30" s="32">
        <v>0.23535</v>
      </c>
      <c r="AO30" s="32">
        <v>0.78890000000000005</v>
      </c>
      <c r="AQ30" s="43"/>
      <c r="AR30" s="43"/>
      <c r="AT30" s="37">
        <f t="shared" si="11"/>
        <v>1384590</v>
      </c>
      <c r="AU30" s="92">
        <f t="shared" si="12"/>
        <v>2163.8469658099998</v>
      </c>
      <c r="AV30" s="1"/>
      <c r="AW30" s="3"/>
    </row>
    <row r="31" spans="1:49">
      <c r="A31" s="16">
        <v>41927</v>
      </c>
      <c r="B31" s="1">
        <f t="shared" si="0"/>
        <v>3121.8087443046102</v>
      </c>
      <c r="C31" s="33">
        <v>2101110</v>
      </c>
      <c r="D31" s="33">
        <v>2235000</v>
      </c>
      <c r="E31" s="17">
        <f t="shared" si="6"/>
        <v>1.3967824359304744</v>
      </c>
      <c r="G31" s="22">
        <v>1722.65</v>
      </c>
      <c r="H31" s="1">
        <f t="shared" si="1"/>
        <v>646.73328960000003</v>
      </c>
      <c r="I31" s="1">
        <f t="shared" si="7"/>
        <v>190.33153600461003</v>
      </c>
      <c r="J31" s="5">
        <f t="shared" si="14"/>
        <v>562.09391870000002</v>
      </c>
      <c r="K31" s="5"/>
      <c r="L31" s="23">
        <v>661770</v>
      </c>
      <c r="M31" s="24"/>
      <c r="N31" s="5">
        <f t="shared" si="8"/>
        <v>716.48015720000012</v>
      </c>
      <c r="O31" s="5">
        <f t="shared" si="9"/>
        <v>1.0826724650558353</v>
      </c>
      <c r="P31" s="5">
        <f t="shared" si="10"/>
        <v>262</v>
      </c>
      <c r="Q31" s="5">
        <f t="shared" si="15"/>
        <v>291.67315920000004</v>
      </c>
      <c r="R31" s="5">
        <f t="shared" si="13"/>
        <v>22.458855</v>
      </c>
      <c r="S31" s="5">
        <f t="shared" si="16"/>
        <v>140.34814299999999</v>
      </c>
      <c r="T31" s="22"/>
      <c r="U31" s="26">
        <v>1111</v>
      </c>
      <c r="V31" s="26">
        <v>262</v>
      </c>
      <c r="W31" s="26">
        <v>321.98</v>
      </c>
      <c r="X31" s="27">
        <v>1509.77</v>
      </c>
      <c r="Y31" s="27">
        <v>1240.74</v>
      </c>
      <c r="Z31" s="27">
        <v>2751.12</v>
      </c>
      <c r="AA31" s="29"/>
      <c r="AB31" s="29"/>
      <c r="AC31" s="29"/>
      <c r="AD31" s="28">
        <v>28.5</v>
      </c>
      <c r="AE31" s="29">
        <v>70.39</v>
      </c>
      <c r="AF31" s="29">
        <v>178.1</v>
      </c>
      <c r="AG31" s="30">
        <v>713.29</v>
      </c>
      <c r="AH31" s="41"/>
      <c r="AI31" s="41"/>
      <c r="AJ31" s="30">
        <v>0</v>
      </c>
      <c r="AK31" s="30"/>
      <c r="AL31" s="30">
        <v>165.11850000000001</v>
      </c>
      <c r="AM31" s="29">
        <v>6.019787</v>
      </c>
      <c r="AN31" s="32">
        <v>0.23508000000000001</v>
      </c>
      <c r="AO31" s="32">
        <v>0.78803000000000001</v>
      </c>
      <c r="AQ31" s="43"/>
      <c r="AR31" s="43"/>
      <c r="AT31" s="37">
        <f t="shared" si="11"/>
        <v>1573230</v>
      </c>
      <c r="AU31" s="92">
        <f t="shared" si="12"/>
        <v>2405.3285871046101</v>
      </c>
      <c r="AV31" s="1"/>
      <c r="AW31" s="3"/>
    </row>
    <row r="32" spans="1:49">
      <c r="A32" s="16">
        <v>41928</v>
      </c>
      <c r="B32" s="1">
        <f t="shared" si="0"/>
        <v>2851.6956239972301</v>
      </c>
      <c r="C32" s="33">
        <v>1894049</v>
      </c>
      <c r="D32" s="33">
        <v>2088000</v>
      </c>
      <c r="E32" s="17">
        <f t="shared" si="6"/>
        <v>1.3657546091940758</v>
      </c>
      <c r="G32" s="22">
        <v>1490.99</v>
      </c>
      <c r="H32" s="1">
        <f t="shared" si="1"/>
        <v>613.92519660000005</v>
      </c>
      <c r="I32" s="1">
        <f t="shared" si="7"/>
        <v>217.51576259723001</v>
      </c>
      <c r="J32" s="5">
        <f t="shared" si="14"/>
        <v>529.26466479999999</v>
      </c>
      <c r="K32" s="5"/>
      <c r="L32" s="23">
        <v>665950</v>
      </c>
      <c r="M32" s="24"/>
      <c r="N32" s="5">
        <f t="shared" si="8"/>
        <v>645.10970610000004</v>
      </c>
      <c r="O32" s="5">
        <f t="shared" si="9"/>
        <v>0.9687059180118629</v>
      </c>
      <c r="P32" s="5">
        <f t="shared" si="10"/>
        <v>219.21</v>
      </c>
      <c r="Q32" s="5">
        <f t="shared" si="15"/>
        <v>286.83303660000001</v>
      </c>
      <c r="R32" s="5">
        <f t="shared" si="13"/>
        <v>20.913169500000002</v>
      </c>
      <c r="S32" s="5">
        <f t="shared" si="16"/>
        <v>118.15349999999999</v>
      </c>
      <c r="T32" s="22"/>
      <c r="U32" s="26">
        <v>916.07</v>
      </c>
      <c r="V32" s="26">
        <v>219.21</v>
      </c>
      <c r="W32" s="26">
        <v>328.58</v>
      </c>
      <c r="X32" s="27">
        <v>1391</v>
      </c>
      <c r="Y32" s="27">
        <v>1220.67</v>
      </c>
      <c r="Z32" s="27">
        <v>2612.67</v>
      </c>
      <c r="AA32" s="29"/>
      <c r="AB32" s="29"/>
      <c r="AC32" s="29"/>
      <c r="AD32" s="28">
        <v>22.12</v>
      </c>
      <c r="AE32" s="29">
        <v>103.82</v>
      </c>
      <c r="AF32" s="29">
        <v>150</v>
      </c>
      <c r="AG32" s="30">
        <v>671.92</v>
      </c>
      <c r="AH32" s="41"/>
      <c r="AI32" s="41"/>
      <c r="AJ32" s="30">
        <v>4.43</v>
      </c>
      <c r="AK32" s="30"/>
      <c r="AL32" s="30">
        <v>166.8091</v>
      </c>
      <c r="AM32" s="29">
        <v>5.514767</v>
      </c>
      <c r="AN32" s="32">
        <v>0.23497999999999999</v>
      </c>
      <c r="AO32" s="32">
        <v>0.78769</v>
      </c>
      <c r="AQ32" s="43"/>
      <c r="AR32" s="43"/>
      <c r="AT32" s="37">
        <f t="shared" si="11"/>
        <v>1422050</v>
      </c>
      <c r="AU32" s="92">
        <f t="shared" si="12"/>
        <v>2206.58591789723</v>
      </c>
      <c r="AV32" s="1"/>
      <c r="AW32" s="3"/>
    </row>
    <row r="33" spans="1:49">
      <c r="A33" s="16">
        <v>41929</v>
      </c>
      <c r="B33" s="1">
        <f t="shared" si="0"/>
        <v>2731.2967562580002</v>
      </c>
      <c r="C33" s="33">
        <v>1764000</v>
      </c>
      <c r="D33" s="33">
        <v>2030000</v>
      </c>
      <c r="E33" s="17">
        <f t="shared" si="6"/>
        <v>1.3454663823931035</v>
      </c>
      <c r="G33" s="22">
        <v>1437</v>
      </c>
      <c r="H33" s="1">
        <f t="shared" si="1"/>
        <v>616.08784799999989</v>
      </c>
      <c r="I33" s="1">
        <f t="shared" si="7"/>
        <v>179.29552825800002</v>
      </c>
      <c r="J33" s="5">
        <f t="shared" si="14"/>
        <v>498.91337999999996</v>
      </c>
      <c r="K33" s="5"/>
      <c r="L33" s="23">
        <v>575000</v>
      </c>
      <c r="M33" s="24"/>
      <c r="N33" s="5">
        <f t="shared" si="8"/>
        <v>640.83405359999995</v>
      </c>
      <c r="O33" s="5">
        <f t="shared" si="9"/>
        <v>1.1144940062608695</v>
      </c>
      <c r="P33" s="5">
        <f t="shared" si="10"/>
        <v>235.32</v>
      </c>
      <c r="Q33" s="5">
        <f t="shared" si="15"/>
        <v>301.45821359999997</v>
      </c>
      <c r="R33" s="5">
        <f t="shared" si="13"/>
        <v>6.1167959999999999</v>
      </c>
      <c r="S33" s="5">
        <f t="shared" si="16"/>
        <v>97.93904400000001</v>
      </c>
      <c r="T33" s="22"/>
      <c r="U33" s="26">
        <v>855.97</v>
      </c>
      <c r="V33" s="26">
        <v>235.32</v>
      </c>
      <c r="W33" s="26">
        <v>311.70999999999998</v>
      </c>
      <c r="X33" s="27">
        <v>1349.34</v>
      </c>
      <c r="Y33" s="27">
        <v>1293.5899999999999</v>
      </c>
      <c r="Z33" s="27">
        <v>2643.7</v>
      </c>
      <c r="AA33" s="29"/>
      <c r="AB33" s="29"/>
      <c r="AC33" s="29"/>
      <c r="AD33" s="28">
        <v>5.36</v>
      </c>
      <c r="AE33" s="29">
        <v>64.97</v>
      </c>
      <c r="AF33" s="29">
        <v>125.37</v>
      </c>
      <c r="AG33" s="30">
        <v>638.65</v>
      </c>
      <c r="AH33" s="41"/>
      <c r="AI33" s="41"/>
      <c r="AJ33" s="30">
        <v>2.4700000000000002</v>
      </c>
      <c r="AK33" s="30"/>
      <c r="AL33" s="30">
        <v>160.0882</v>
      </c>
      <c r="AM33" s="29">
        <v>4.4547650000000001</v>
      </c>
      <c r="AN33" s="32">
        <v>0.23304</v>
      </c>
      <c r="AO33" s="32">
        <v>0.78120000000000001</v>
      </c>
      <c r="AQ33" s="43"/>
      <c r="AR33" s="43"/>
      <c r="AT33" s="37">
        <f t="shared" si="11"/>
        <v>1455000</v>
      </c>
      <c r="AU33" s="92">
        <f t="shared" si="12"/>
        <v>2090.4627026580001</v>
      </c>
      <c r="AV33" s="1"/>
      <c r="AW33" s="3"/>
    </row>
    <row r="34" spans="1:49">
      <c r="A34" s="16">
        <v>41930</v>
      </c>
      <c r="B34" s="1">
        <f t="shared" si="0"/>
        <v>2965.0029556300001</v>
      </c>
      <c r="C34" s="33">
        <v>1617000</v>
      </c>
      <c r="D34" s="33">
        <v>1961000</v>
      </c>
      <c r="E34" s="17">
        <f t="shared" si="6"/>
        <v>1.5119851890005098</v>
      </c>
      <c r="G34" s="22">
        <v>1643.02</v>
      </c>
      <c r="H34" s="1">
        <f t="shared" si="1"/>
        <v>674.19656639999994</v>
      </c>
      <c r="I34" s="1">
        <f t="shared" si="7"/>
        <v>141.54160923000001</v>
      </c>
      <c r="J34" s="5">
        <f t="shared" si="14"/>
        <v>506.24477999999993</v>
      </c>
      <c r="K34" s="5"/>
      <c r="L34" s="23">
        <v>703020</v>
      </c>
      <c r="M34" s="24"/>
      <c r="N34" s="5">
        <f t="shared" si="8"/>
        <v>804.80919360000007</v>
      </c>
      <c r="O34" s="5">
        <f t="shared" si="9"/>
        <v>1.1447884748655801</v>
      </c>
      <c r="P34" s="5">
        <f t="shared" si="10"/>
        <v>332.01</v>
      </c>
      <c r="Q34" s="5">
        <f t="shared" si="15"/>
        <v>350.38520160000002</v>
      </c>
      <c r="R34" s="5">
        <f t="shared" si="13"/>
        <v>2.7425999999999999</v>
      </c>
      <c r="S34" s="5">
        <f t="shared" si="16"/>
        <v>119.671392</v>
      </c>
      <c r="T34" s="22"/>
      <c r="U34" s="26">
        <v>979.52</v>
      </c>
      <c r="V34" s="26">
        <v>332.01</v>
      </c>
      <c r="W34" s="26">
        <v>332.43</v>
      </c>
      <c r="X34" s="27">
        <v>1384.97</v>
      </c>
      <c r="Y34" s="27">
        <v>1498.91</v>
      </c>
      <c r="Z34" s="27">
        <v>2884.14</v>
      </c>
      <c r="AA34" s="29"/>
      <c r="AB34" s="29"/>
      <c r="AC34" s="29"/>
      <c r="AD34" s="28">
        <v>0</v>
      </c>
      <c r="AE34" s="29">
        <v>50.87</v>
      </c>
      <c r="AF34" s="29">
        <v>152.72</v>
      </c>
      <c r="AG34" s="30">
        <v>646.04999999999995</v>
      </c>
      <c r="AH34" s="41"/>
      <c r="AI34" s="41"/>
      <c r="AJ34" s="30">
        <v>3.5</v>
      </c>
      <c r="AK34" s="30"/>
      <c r="AL34" s="30">
        <v>124.31440000000001</v>
      </c>
      <c r="AM34" s="29">
        <v>5.4455249999999999</v>
      </c>
      <c r="AN34" s="32">
        <v>0.23376</v>
      </c>
      <c r="AO34" s="32">
        <v>0.78359999999999996</v>
      </c>
      <c r="AQ34" s="43"/>
      <c r="AR34" s="43"/>
      <c r="AT34" s="37">
        <f t="shared" si="11"/>
        <v>1257980</v>
      </c>
      <c r="AU34" s="92">
        <f t="shared" si="12"/>
        <v>2160.19376203</v>
      </c>
      <c r="AV34" s="1"/>
      <c r="AW34" s="3"/>
    </row>
    <row r="35" spans="1:49">
      <c r="A35" s="16">
        <v>41931</v>
      </c>
      <c r="B35" s="1">
        <f t="shared" ref="B35:B57" si="17">SUM(G35:K35)</f>
        <v>2481.3198905053696</v>
      </c>
      <c r="C35" s="33">
        <v>1331000</v>
      </c>
      <c r="D35" s="33">
        <v>1682000</v>
      </c>
      <c r="E35" s="17">
        <f t="shared" si="6"/>
        <v>1.4752199111209094</v>
      </c>
      <c r="G35" s="22">
        <v>1347.09</v>
      </c>
      <c r="H35" s="1">
        <f t="shared" si="1"/>
        <v>569.5492271999999</v>
      </c>
      <c r="I35" s="1">
        <f t="shared" si="7"/>
        <v>124.29967940537003</v>
      </c>
      <c r="J35" s="5">
        <f t="shared" si="14"/>
        <v>440.38098390000005</v>
      </c>
      <c r="K35" s="5"/>
      <c r="L35" s="23">
        <v>679890</v>
      </c>
      <c r="M35" s="24"/>
      <c r="N35" s="5">
        <f t="shared" si="8"/>
        <v>660.78153079999993</v>
      </c>
      <c r="O35" s="5">
        <f t="shared" si="9"/>
        <v>0.97189476356469418</v>
      </c>
      <c r="P35" s="5">
        <f t="shared" si="10"/>
        <v>238.59</v>
      </c>
      <c r="Q35" s="5">
        <f t="shared" si="15"/>
        <v>308.25463680000001</v>
      </c>
      <c r="R35" s="5">
        <f t="shared" si="13"/>
        <v>2.6956183999999999</v>
      </c>
      <c r="S35" s="5">
        <f t="shared" si="16"/>
        <v>111.24127560000001</v>
      </c>
      <c r="T35" s="22"/>
      <c r="U35" s="26">
        <v>764.29</v>
      </c>
      <c r="V35" s="26">
        <v>238.59</v>
      </c>
      <c r="W35" s="26">
        <v>320.39</v>
      </c>
      <c r="X35" s="27">
        <v>1117.3</v>
      </c>
      <c r="Y35" s="27">
        <v>1318.68</v>
      </c>
      <c r="Z35" s="27">
        <v>2436.4699999999998</v>
      </c>
      <c r="AA35" s="29"/>
      <c r="AB35" s="29"/>
      <c r="AC35" s="29"/>
      <c r="AD35" s="28">
        <v>0</v>
      </c>
      <c r="AE35" s="29">
        <v>34.840000000000003</v>
      </c>
      <c r="AF35" s="29">
        <v>141.96</v>
      </c>
      <c r="AG35" s="30">
        <v>561.99</v>
      </c>
      <c r="AH35" s="41"/>
      <c r="AI35" s="41"/>
      <c r="AJ35" s="30">
        <v>3.44</v>
      </c>
      <c r="AK35" s="30"/>
      <c r="AL35" s="30">
        <v>118.44799999999999</v>
      </c>
      <c r="AM35" s="29">
        <v>5.336417</v>
      </c>
      <c r="AN35" s="32">
        <v>0.23376</v>
      </c>
      <c r="AO35" s="32">
        <v>0.78361000000000003</v>
      </c>
      <c r="AQ35" s="43"/>
      <c r="AR35" s="43"/>
      <c r="AT35" s="37">
        <f t="shared" si="11"/>
        <v>1002110</v>
      </c>
      <c r="AU35" s="92">
        <f t="shared" si="12"/>
        <v>1820.5383597053697</v>
      </c>
      <c r="AV35" s="1"/>
      <c r="AW35" s="3"/>
    </row>
    <row r="36" spans="1:49">
      <c r="A36" s="16">
        <v>41932</v>
      </c>
      <c r="B36" s="1">
        <f t="shared" si="17"/>
        <v>2718.0558628539698</v>
      </c>
      <c r="C36" s="33">
        <v>1777000</v>
      </c>
      <c r="D36" s="33">
        <v>2005000</v>
      </c>
      <c r="E36" s="17">
        <f t="shared" si="6"/>
        <v>1.3556388343411321</v>
      </c>
      <c r="G36" s="22">
        <v>1518.85</v>
      </c>
      <c r="H36" s="1">
        <f t="shared" si="1"/>
        <v>507.31296479999997</v>
      </c>
      <c r="I36" s="1">
        <f t="shared" si="7"/>
        <v>165.98871875397003</v>
      </c>
      <c r="J36" s="5">
        <f t="shared" si="14"/>
        <v>525.90417930000001</v>
      </c>
      <c r="K36" s="5"/>
      <c r="L36" s="23">
        <v>660000</v>
      </c>
      <c r="M36" s="24"/>
      <c r="N36" s="5">
        <f t="shared" si="8"/>
        <v>590.43258309999987</v>
      </c>
      <c r="O36" s="5">
        <f t="shared" si="9"/>
        <v>0.89459482287878767</v>
      </c>
      <c r="P36" s="5">
        <f t="shared" si="10"/>
        <v>258.64999999999998</v>
      </c>
      <c r="Q36" s="5">
        <f t="shared" si="15"/>
        <v>253.55479680000002</v>
      </c>
      <c r="R36" s="5">
        <f t="shared" si="13"/>
        <v>2.2019441</v>
      </c>
      <c r="S36" s="5">
        <f t="shared" si="16"/>
        <v>76.0258422</v>
      </c>
      <c r="T36" s="22"/>
      <c r="U36" s="26">
        <v>880</v>
      </c>
      <c r="V36" s="26">
        <v>258.64999999999998</v>
      </c>
      <c r="W36" s="26">
        <v>352.3</v>
      </c>
      <c r="X36" s="27">
        <v>1085.01</v>
      </c>
      <c r="Y36" s="27">
        <v>1084.68</v>
      </c>
      <c r="Z36" s="27">
        <v>2170.23</v>
      </c>
      <c r="AA36" s="29"/>
      <c r="AB36" s="29"/>
      <c r="AC36" s="29"/>
      <c r="AD36" s="28">
        <v>0</v>
      </c>
      <c r="AE36" s="29">
        <v>43.89</v>
      </c>
      <c r="AF36" s="29">
        <v>97.02</v>
      </c>
      <c r="AG36" s="30">
        <v>671.13</v>
      </c>
      <c r="AH36" s="41"/>
      <c r="AI36" s="41"/>
      <c r="AJ36" s="30">
        <v>2.81</v>
      </c>
      <c r="AK36" s="30"/>
      <c r="AL36" s="30">
        <v>161.26070000000001</v>
      </c>
      <c r="AM36" s="29">
        <v>6.6749770000000002</v>
      </c>
      <c r="AN36" s="32">
        <v>0.23376</v>
      </c>
      <c r="AO36" s="32">
        <v>0.78361000000000003</v>
      </c>
      <c r="AQ36" s="43"/>
      <c r="AR36" s="43"/>
      <c r="AT36" s="37">
        <f t="shared" si="11"/>
        <v>1345000</v>
      </c>
      <c r="AU36" s="92">
        <f t="shared" si="12"/>
        <v>2127.6232797539697</v>
      </c>
      <c r="AV36" s="1"/>
      <c r="AW36" s="3"/>
    </row>
    <row r="37" spans="1:49">
      <c r="A37" s="16">
        <v>41933</v>
      </c>
      <c r="B37" s="1">
        <f t="shared" si="17"/>
        <v>2703.47965850331</v>
      </c>
      <c r="C37" s="33">
        <v>1769000</v>
      </c>
      <c r="D37" s="33">
        <v>2025000</v>
      </c>
      <c r="E37" s="17">
        <f t="shared" si="6"/>
        <v>1.3350516832115111</v>
      </c>
      <c r="G37" s="22">
        <v>1473</v>
      </c>
      <c r="H37" s="1">
        <f t="shared" si="1"/>
        <v>552.55510400000003</v>
      </c>
      <c r="I37" s="1">
        <f t="shared" si="7"/>
        <v>219.88341940331</v>
      </c>
      <c r="J37" s="5">
        <f t="shared" si="14"/>
        <v>458.04113509999996</v>
      </c>
      <c r="K37" s="5"/>
      <c r="L37" s="23">
        <v>554000</v>
      </c>
      <c r="M37" s="24"/>
      <c r="N37" s="5">
        <f t="shared" si="8"/>
        <v>552.50897540000005</v>
      </c>
      <c r="O37" s="5">
        <f t="shared" si="9"/>
        <v>0.99730861985559582</v>
      </c>
      <c r="P37" s="5">
        <f t="shared" si="10"/>
        <v>205.57</v>
      </c>
      <c r="Q37" s="5">
        <f t="shared" si="15"/>
        <v>276.29039999999998</v>
      </c>
      <c r="R37" s="5">
        <f t="shared" si="13"/>
        <v>2.4510091000000003</v>
      </c>
      <c r="S37" s="5">
        <f t="shared" si="16"/>
        <v>68.197566300000005</v>
      </c>
      <c r="T37" s="22"/>
      <c r="U37" s="26">
        <v>963</v>
      </c>
      <c r="V37" s="26">
        <v>205.57</v>
      </c>
      <c r="W37" s="26">
        <v>268.44</v>
      </c>
      <c r="X37" s="27">
        <v>1182.1199999999999</v>
      </c>
      <c r="Y37" s="27">
        <v>1182.75</v>
      </c>
      <c r="Z37" s="27">
        <v>2365.39</v>
      </c>
      <c r="AA37" s="29"/>
      <c r="AB37" s="29"/>
      <c r="AC37" s="29"/>
      <c r="AD37" s="28">
        <v>0</v>
      </c>
      <c r="AE37" s="29">
        <v>113.07</v>
      </c>
      <c r="AF37" s="29">
        <v>87.09</v>
      </c>
      <c r="AG37" s="30">
        <v>584.92999999999995</v>
      </c>
      <c r="AH37" s="41"/>
      <c r="AI37" s="41"/>
      <c r="AJ37" s="30">
        <v>3.13</v>
      </c>
      <c r="AK37" s="30"/>
      <c r="AL37" s="30">
        <v>162.13239999999999</v>
      </c>
      <c r="AM37" s="29">
        <v>5.594233</v>
      </c>
      <c r="AN37" s="32">
        <v>0.2336</v>
      </c>
      <c r="AO37" s="32">
        <v>0.78307000000000004</v>
      </c>
      <c r="AQ37" s="43"/>
      <c r="AR37" s="43"/>
      <c r="AT37" s="37">
        <f t="shared" si="11"/>
        <v>1471000</v>
      </c>
      <c r="AU37" s="92">
        <f t="shared" si="12"/>
        <v>2150.97068310331</v>
      </c>
      <c r="AV37" s="1"/>
      <c r="AW37" s="3"/>
    </row>
    <row r="38" spans="1:49">
      <c r="A38" s="16">
        <v>41934</v>
      </c>
      <c r="B38" s="1">
        <f t="shared" si="17"/>
        <v>2694.5021512511798</v>
      </c>
      <c r="C38" s="33">
        <v>1701000</v>
      </c>
      <c r="D38" s="33">
        <v>2051000</v>
      </c>
      <c r="E38" s="17">
        <f t="shared" si="6"/>
        <v>1.3137504394203705</v>
      </c>
      <c r="F38" s="72">
        <f t="shared" ref="F38:F47" si="18">E38/AO38</f>
        <v>1.6784209617880628</v>
      </c>
      <c r="G38" s="22">
        <v>1392</v>
      </c>
      <c r="H38" s="1">
        <f t="shared" si="1"/>
        <v>522.02894500000002</v>
      </c>
      <c r="I38" s="1">
        <f t="shared" si="7"/>
        <v>297.65403305117997</v>
      </c>
      <c r="J38" s="5">
        <f t="shared" si="14"/>
        <v>482.81917320000002</v>
      </c>
      <c r="K38" s="5"/>
      <c r="L38" s="23">
        <v>534000</v>
      </c>
      <c r="M38" s="24"/>
      <c r="N38" s="5">
        <f t="shared" si="8"/>
        <v>543.13199110000005</v>
      </c>
      <c r="O38" s="5">
        <f t="shared" si="9"/>
        <v>1.0171011069288391</v>
      </c>
      <c r="P38" s="5">
        <f t="shared" si="10"/>
        <v>187</v>
      </c>
      <c r="Q38" s="5">
        <f t="shared" si="15"/>
        <v>250.800015</v>
      </c>
      <c r="R38" s="5">
        <f t="shared" si="13"/>
        <v>28.835773200000006</v>
      </c>
      <c r="S38" s="5">
        <f t="shared" si="16"/>
        <v>76.4962029</v>
      </c>
      <c r="T38" s="22"/>
      <c r="U38" s="26">
        <v>891</v>
      </c>
      <c r="V38" s="26">
        <v>187</v>
      </c>
      <c r="W38" s="26">
        <v>286.7</v>
      </c>
      <c r="X38" s="27">
        <v>1161.05</v>
      </c>
      <c r="Y38" s="27">
        <v>1074.0899999999999</v>
      </c>
      <c r="Z38" s="27">
        <v>2235.67</v>
      </c>
      <c r="AA38" s="29"/>
      <c r="AB38" s="29"/>
      <c r="AC38" s="29"/>
      <c r="AD38" s="28">
        <v>34</v>
      </c>
      <c r="AE38" s="29">
        <v>197.39</v>
      </c>
      <c r="AF38" s="29">
        <v>97.73</v>
      </c>
      <c r="AG38" s="30">
        <v>616.84</v>
      </c>
      <c r="AH38" s="41"/>
      <c r="AI38" s="41"/>
      <c r="AJ38" s="30">
        <v>2.84</v>
      </c>
      <c r="AK38" s="30"/>
      <c r="AL38" s="30">
        <v>177.71610000000001</v>
      </c>
      <c r="AM38" s="29">
        <v>5.1706659999999998</v>
      </c>
      <c r="AN38" s="32">
        <v>0.23350000000000001</v>
      </c>
      <c r="AO38" s="32">
        <v>0.78273000000000004</v>
      </c>
      <c r="AP38" t="s">
        <v>25</v>
      </c>
      <c r="AQ38" s="43"/>
      <c r="AR38" s="43"/>
      <c r="AT38" s="37">
        <f t="shared" si="11"/>
        <v>1517000</v>
      </c>
      <c r="AU38" s="92">
        <f t="shared" si="12"/>
        <v>2151.3701601511798</v>
      </c>
      <c r="AV38" s="1"/>
      <c r="AW38" s="3"/>
    </row>
    <row r="39" spans="1:49">
      <c r="A39" s="16">
        <v>41935</v>
      </c>
      <c r="B39" s="1">
        <f t="shared" si="17"/>
        <v>2814.9984819169199</v>
      </c>
      <c r="C39" s="33">
        <v>1680000</v>
      </c>
      <c r="D39" s="33">
        <v>2049000</v>
      </c>
      <c r="E39" s="17">
        <f t="shared" si="6"/>
        <v>1.3738401571092824</v>
      </c>
      <c r="F39" s="72">
        <f t="shared" si="18"/>
        <v>1.743961000176806</v>
      </c>
      <c r="G39" s="22">
        <v>1465</v>
      </c>
      <c r="H39" s="1">
        <f t="shared" si="1"/>
        <v>539.26625000000001</v>
      </c>
      <c r="I39" s="1">
        <f t="shared" si="7"/>
        <v>342.00908191691997</v>
      </c>
      <c r="J39" s="5">
        <f t="shared" si="14"/>
        <v>468.72314999999998</v>
      </c>
      <c r="K39" s="5"/>
      <c r="L39" s="23">
        <v>568000</v>
      </c>
      <c r="M39" s="24"/>
      <c r="N39" s="5">
        <f t="shared" si="8"/>
        <v>570.35089310000001</v>
      </c>
      <c r="O39" s="5">
        <f t="shared" si="9"/>
        <v>1.0041388963028168</v>
      </c>
      <c r="P39" s="5">
        <f t="shared" ref="P39:P44" si="19">V39</f>
        <v>195.83</v>
      </c>
      <c r="Q39" s="5">
        <f t="shared" ref="Q39:Q44" si="20">Y39*AN39</f>
        <v>265.78499999999997</v>
      </c>
      <c r="R39" s="5">
        <f t="shared" si="13"/>
        <v>28.3282092</v>
      </c>
      <c r="S39" s="5">
        <f t="shared" si="16"/>
        <v>80.407683899999995</v>
      </c>
      <c r="T39" s="22"/>
      <c r="U39" s="26">
        <v>969.35</v>
      </c>
      <c r="V39" s="26">
        <v>195.83</v>
      </c>
      <c r="W39" s="26">
        <v>274.86</v>
      </c>
      <c r="X39" s="27">
        <v>1163</v>
      </c>
      <c r="Y39" s="27">
        <v>1131</v>
      </c>
      <c r="Z39" s="27">
        <v>2294.75</v>
      </c>
      <c r="AA39" s="29"/>
      <c r="AB39" s="29"/>
      <c r="AC39" s="29"/>
      <c r="AD39" s="28">
        <v>32</v>
      </c>
      <c r="AE39" s="29">
        <v>264.62</v>
      </c>
      <c r="AF39" s="29">
        <v>102.07</v>
      </c>
      <c r="AG39" s="30">
        <v>595</v>
      </c>
      <c r="AH39" s="41"/>
      <c r="AI39" s="41"/>
      <c r="AJ39" s="30">
        <v>3.96</v>
      </c>
      <c r="AK39" s="30"/>
      <c r="AL39" s="30">
        <v>168.19880000000001</v>
      </c>
      <c r="AM39" s="29">
        <v>1.329596</v>
      </c>
      <c r="AN39" s="32">
        <v>0.23499999999999999</v>
      </c>
      <c r="AO39" s="32">
        <v>0.78776999999999997</v>
      </c>
      <c r="AQ39" s="43"/>
      <c r="AR39" s="43"/>
      <c r="AT39" s="37">
        <f t="shared" si="11"/>
        <v>1481000</v>
      </c>
      <c r="AU39" s="92">
        <f t="shared" si="12"/>
        <v>2244.6475888169198</v>
      </c>
      <c r="AV39" s="1"/>
      <c r="AW39" s="3"/>
    </row>
    <row r="40" spans="1:49">
      <c r="A40" s="16">
        <v>41936</v>
      </c>
      <c r="B40" s="1">
        <f t="shared" si="17"/>
        <v>2695.9697349232902</v>
      </c>
      <c r="C40" s="33">
        <v>1508000</v>
      </c>
      <c r="D40" s="33">
        <v>1960000</v>
      </c>
      <c r="E40" s="17">
        <f t="shared" si="6"/>
        <v>1.3754947627159644</v>
      </c>
      <c r="F40" s="72">
        <f t="shared" si="18"/>
        <v>1.7397892294759292</v>
      </c>
      <c r="G40" s="22">
        <v>1352.4</v>
      </c>
      <c r="H40" s="1">
        <f t="shared" si="1"/>
        <v>564.15319999999997</v>
      </c>
      <c r="I40" s="1">
        <f t="shared" si="7"/>
        <v>324.81578492329004</v>
      </c>
      <c r="J40" s="5">
        <f t="shared" ref="J40:J60" si="21">AG40*AO40</f>
        <v>454.60075000000001</v>
      </c>
      <c r="K40" s="5"/>
      <c r="L40" s="23">
        <v>551000</v>
      </c>
      <c r="M40" s="24"/>
      <c r="N40" s="5">
        <f t="shared" ref="N40:N61" si="22">SUM(P40:S40)</f>
        <v>591.66118280000001</v>
      </c>
      <c r="O40" s="5">
        <f t="shared" ref="O40:O78" si="23">N40/L40*1000</f>
        <v>1.0737952500907442</v>
      </c>
      <c r="P40" s="5">
        <f t="shared" si="19"/>
        <v>169.19</v>
      </c>
      <c r="Q40" s="5">
        <f t="shared" si="20"/>
        <v>308.71821600000004</v>
      </c>
      <c r="R40" s="5">
        <f t="shared" ref="R40:R71" si="24">SUM(AD40+AJ40)*AO40</f>
        <v>31.537432900000002</v>
      </c>
      <c r="S40" s="5">
        <f t="shared" ref="S40:S71" si="25">AF40*AO40</f>
        <v>82.215533899999997</v>
      </c>
      <c r="T40" s="22"/>
      <c r="U40" s="26">
        <v>867.97</v>
      </c>
      <c r="V40" s="26">
        <v>169.19</v>
      </c>
      <c r="W40" s="26">
        <v>279.77999999999997</v>
      </c>
      <c r="X40" s="27">
        <v>1083.3699999999999</v>
      </c>
      <c r="Y40" s="27">
        <v>1308.96</v>
      </c>
      <c r="Z40" s="27">
        <v>2392</v>
      </c>
      <c r="AA40" s="29"/>
      <c r="AB40" s="29"/>
      <c r="AC40" s="29"/>
      <c r="AD40" s="28">
        <v>36.4</v>
      </c>
      <c r="AE40" s="29">
        <v>262</v>
      </c>
      <c r="AF40" s="29">
        <v>103.99</v>
      </c>
      <c r="AG40" s="30">
        <v>575</v>
      </c>
      <c r="AH40" s="41"/>
      <c r="AI40" s="41"/>
      <c r="AJ40" s="30">
        <v>3.49</v>
      </c>
      <c r="AK40" s="30"/>
      <c r="AL40" s="30">
        <v>146.9374</v>
      </c>
      <c r="AM40" s="29">
        <v>1.9045890000000001</v>
      </c>
      <c r="AN40" s="32">
        <v>0.23585</v>
      </c>
      <c r="AO40" s="32">
        <v>0.79061000000000003</v>
      </c>
      <c r="AQ40" s="43"/>
      <c r="AR40" s="43"/>
      <c r="AT40" s="37">
        <f t="shared" si="11"/>
        <v>1409000</v>
      </c>
      <c r="AU40" s="92">
        <f t="shared" si="12"/>
        <v>2104.3085521232902</v>
      </c>
      <c r="AV40" s="1"/>
      <c r="AW40" s="3"/>
    </row>
    <row r="41" spans="1:49">
      <c r="A41" s="16">
        <v>41937</v>
      </c>
      <c r="B41" s="1">
        <f t="shared" si="17"/>
        <v>2138.80179551336</v>
      </c>
      <c r="C41" s="33">
        <v>939000</v>
      </c>
      <c r="D41" s="33">
        <v>1444000</v>
      </c>
      <c r="E41" s="17">
        <f t="shared" si="6"/>
        <v>1.4811646783333519</v>
      </c>
      <c r="F41" s="72">
        <f t="shared" si="18"/>
        <v>1.8750581422826729</v>
      </c>
      <c r="G41" s="22">
        <v>1070</v>
      </c>
      <c r="H41" s="1">
        <f t="shared" si="1"/>
        <v>491.12523450000003</v>
      </c>
      <c r="I41" s="1">
        <f t="shared" si="7"/>
        <v>241.22957541335998</v>
      </c>
      <c r="J41" s="5">
        <f t="shared" si="21"/>
        <v>336.4469856</v>
      </c>
      <c r="K41" s="5"/>
      <c r="L41" s="23">
        <v>529000</v>
      </c>
      <c r="M41" s="24"/>
      <c r="N41" s="5">
        <f t="shared" si="22"/>
        <v>535.98531000000003</v>
      </c>
      <c r="O41" s="5">
        <f t="shared" si="23"/>
        <v>1.0132047448015122</v>
      </c>
      <c r="P41" s="5">
        <f t="shared" si="19"/>
        <v>150</v>
      </c>
      <c r="Q41" s="5">
        <f t="shared" si="20"/>
        <v>289.61385000000001</v>
      </c>
      <c r="R41" s="5">
        <f t="shared" si="24"/>
        <v>44.236080000000001</v>
      </c>
      <c r="S41" s="5">
        <f t="shared" si="25"/>
        <v>52.135379999999998</v>
      </c>
      <c r="T41" s="22"/>
      <c r="U41" s="26">
        <v>614</v>
      </c>
      <c r="V41" s="26">
        <v>150</v>
      </c>
      <c r="W41" s="26">
        <v>281.23</v>
      </c>
      <c r="X41" s="27">
        <v>854.71</v>
      </c>
      <c r="Y41" s="27">
        <v>1229</v>
      </c>
      <c r="Z41" s="27">
        <v>2084.13</v>
      </c>
      <c r="AA41" s="29"/>
      <c r="AB41" s="29"/>
      <c r="AC41" s="29"/>
      <c r="AD41" s="28">
        <v>54.78</v>
      </c>
      <c r="AE41" s="29">
        <v>192</v>
      </c>
      <c r="AF41" s="29">
        <v>66</v>
      </c>
      <c r="AG41" s="30">
        <v>425.92</v>
      </c>
      <c r="AH41" s="41"/>
      <c r="AI41" s="41"/>
      <c r="AJ41" s="30">
        <v>1.22</v>
      </c>
      <c r="AK41" s="30"/>
      <c r="AL41" s="30">
        <v>112.04300000000001</v>
      </c>
      <c r="AM41" s="29">
        <v>1.337952</v>
      </c>
      <c r="AN41" s="32">
        <v>0.23565</v>
      </c>
      <c r="AO41" s="32">
        <v>0.78993000000000002</v>
      </c>
      <c r="AQ41" s="43"/>
      <c r="AR41" s="43"/>
      <c r="AT41" s="37">
        <f t="shared" si="11"/>
        <v>915000</v>
      </c>
      <c r="AU41" s="92">
        <f t="shared" si="12"/>
        <v>1602.81648551336</v>
      </c>
      <c r="AV41" s="1"/>
      <c r="AW41" s="3"/>
    </row>
    <row r="42" spans="1:49">
      <c r="A42" s="16">
        <v>41938</v>
      </c>
      <c r="B42" s="1">
        <f t="shared" si="17"/>
        <v>1974.5866103631899</v>
      </c>
      <c r="C42" s="33">
        <v>873000</v>
      </c>
      <c r="D42" s="33">
        <v>1262000</v>
      </c>
      <c r="E42" s="17">
        <f t="shared" si="6"/>
        <v>1.5646486611435735</v>
      </c>
      <c r="F42" s="72">
        <f t="shared" si="18"/>
        <v>1.980743434410104</v>
      </c>
      <c r="G42" s="22">
        <v>1068</v>
      </c>
      <c r="H42" s="1">
        <f t="shared" si="1"/>
        <v>399.98524049999997</v>
      </c>
      <c r="I42" s="1">
        <f t="shared" si="7"/>
        <v>211.95747986319</v>
      </c>
      <c r="J42" s="5">
        <f t="shared" si="21"/>
        <v>294.64389</v>
      </c>
      <c r="K42" s="5"/>
      <c r="L42" s="23">
        <v>493000</v>
      </c>
      <c r="M42" s="24"/>
      <c r="N42" s="5">
        <f t="shared" si="22"/>
        <v>502.80249270000002</v>
      </c>
      <c r="O42" s="5">
        <f t="shared" si="23"/>
        <v>1.0198833523326574</v>
      </c>
      <c r="P42" s="5">
        <f t="shared" si="19"/>
        <v>171</v>
      </c>
      <c r="Q42" s="5">
        <f t="shared" si="20"/>
        <v>243.10125299999999</v>
      </c>
      <c r="R42" s="5">
        <f t="shared" si="24"/>
        <v>36.376276499999996</v>
      </c>
      <c r="S42" s="5">
        <f t="shared" si="25"/>
        <v>52.324963199999999</v>
      </c>
      <c r="T42" s="22"/>
      <c r="U42" s="26">
        <v>622</v>
      </c>
      <c r="V42" s="26">
        <v>171</v>
      </c>
      <c r="W42" s="26">
        <v>249.05</v>
      </c>
      <c r="X42" s="27">
        <v>665.41</v>
      </c>
      <c r="Y42" s="27">
        <v>1031.6199999999999</v>
      </c>
      <c r="Z42" s="27">
        <v>1697.37</v>
      </c>
      <c r="AA42" s="29"/>
      <c r="AB42" s="29"/>
      <c r="AC42" s="29"/>
      <c r="AD42" s="28">
        <v>45</v>
      </c>
      <c r="AE42" s="29">
        <v>162.28</v>
      </c>
      <c r="AF42" s="29">
        <v>66.239999999999995</v>
      </c>
      <c r="AG42" s="30">
        <v>373</v>
      </c>
      <c r="AH42" s="41"/>
      <c r="AI42" s="41"/>
      <c r="AJ42" s="30">
        <v>1.05</v>
      </c>
      <c r="AK42" s="30"/>
      <c r="AL42" s="30">
        <v>104.9709</v>
      </c>
      <c r="AM42" s="29">
        <v>1.073483</v>
      </c>
      <c r="AN42" s="32">
        <v>0.23565</v>
      </c>
      <c r="AO42" s="32">
        <v>0.78993000000000002</v>
      </c>
      <c r="AQ42" s="43"/>
      <c r="AR42" s="43"/>
      <c r="AT42" s="37">
        <f t="shared" si="11"/>
        <v>769000</v>
      </c>
      <c r="AU42" s="92">
        <f t="shared" si="12"/>
        <v>1471.78411766319</v>
      </c>
      <c r="AV42" s="1"/>
      <c r="AW42" s="3"/>
    </row>
    <row r="43" spans="1:49">
      <c r="A43" s="16">
        <v>41939</v>
      </c>
      <c r="B43" s="1">
        <f t="shared" si="17"/>
        <v>2856.03487646755</v>
      </c>
      <c r="C43" s="33">
        <v>1553000</v>
      </c>
      <c r="D43" s="33">
        <v>1981000</v>
      </c>
      <c r="E43" s="17">
        <f t="shared" si="6"/>
        <v>1.4417137185600959</v>
      </c>
      <c r="F43" s="72">
        <f t="shared" si="18"/>
        <v>1.8271512813637867</v>
      </c>
      <c r="G43" s="22">
        <v>1488.85</v>
      </c>
      <c r="H43" s="1">
        <f t="shared" si="1"/>
        <v>522.80119000000002</v>
      </c>
      <c r="I43" s="1">
        <f t="shared" si="7"/>
        <v>387.52373646755001</v>
      </c>
      <c r="J43" s="5">
        <f t="shared" si="21"/>
        <v>456.85995000000003</v>
      </c>
      <c r="K43" s="5"/>
      <c r="L43" s="23">
        <v>607000</v>
      </c>
      <c r="M43" s="24"/>
      <c r="N43" s="5">
        <f t="shared" si="22"/>
        <v>622.07238500000005</v>
      </c>
      <c r="O43" s="5">
        <f t="shared" si="23"/>
        <v>1.0248309472817134</v>
      </c>
      <c r="P43" s="5">
        <f t="shared" si="19"/>
        <v>216</v>
      </c>
      <c r="Q43" s="5">
        <f t="shared" si="20"/>
        <v>289.52969999999999</v>
      </c>
      <c r="R43" s="5">
        <f t="shared" si="24"/>
        <v>61.545900000000003</v>
      </c>
      <c r="S43" s="5">
        <f t="shared" si="25"/>
        <v>54.996785000000003</v>
      </c>
      <c r="T43" s="22"/>
      <c r="U43" s="26">
        <v>873</v>
      </c>
      <c r="V43" s="26">
        <v>216</v>
      </c>
      <c r="W43" s="26">
        <v>373.52</v>
      </c>
      <c r="X43" s="27">
        <v>991</v>
      </c>
      <c r="Y43" s="27">
        <v>1230</v>
      </c>
      <c r="Z43" s="27">
        <v>2221</v>
      </c>
      <c r="AA43" s="29"/>
      <c r="AB43" s="29"/>
      <c r="AC43" s="29"/>
      <c r="AD43" s="28">
        <v>78</v>
      </c>
      <c r="AE43" s="29">
        <v>325.43</v>
      </c>
      <c r="AF43" s="29">
        <v>69.7</v>
      </c>
      <c r="AG43" s="30">
        <v>579</v>
      </c>
      <c r="AH43" s="41"/>
      <c r="AI43" s="41"/>
      <c r="AJ43" s="30">
        <v>0</v>
      </c>
      <c r="AK43" s="30"/>
      <c r="AL43" s="30">
        <v>164.2576</v>
      </c>
      <c r="AM43" s="29">
        <v>1.439371</v>
      </c>
      <c r="AN43" s="32">
        <v>0.23538999999999999</v>
      </c>
      <c r="AO43" s="32">
        <v>0.78905000000000003</v>
      </c>
      <c r="AQ43" s="43"/>
      <c r="AR43" s="43"/>
      <c r="AT43" s="37">
        <f t="shared" si="11"/>
        <v>1374000</v>
      </c>
      <c r="AU43" s="92">
        <f t="shared" si="12"/>
        <v>2233.9624914675501</v>
      </c>
      <c r="AV43" s="1"/>
      <c r="AW43" s="3"/>
    </row>
    <row r="44" spans="1:49">
      <c r="A44" s="16">
        <v>41940</v>
      </c>
      <c r="B44" s="1">
        <f t="shared" si="17"/>
        <v>3091.5712509859504</v>
      </c>
      <c r="C44" s="33">
        <v>1619000</v>
      </c>
      <c r="D44" s="33">
        <v>2094000</v>
      </c>
      <c r="E44" s="17">
        <f t="shared" si="6"/>
        <v>1.4763950577774358</v>
      </c>
      <c r="F44" s="72">
        <f t="shared" si="18"/>
        <v>1.8742875649381572</v>
      </c>
      <c r="G44" s="22">
        <v>1600.23</v>
      </c>
      <c r="H44" s="1">
        <f t="shared" si="1"/>
        <v>584.43422940000005</v>
      </c>
      <c r="I44" s="1">
        <f t="shared" si="7"/>
        <v>412.43782328594995</v>
      </c>
      <c r="J44" s="5">
        <f t="shared" si="21"/>
        <v>494.46919830000002</v>
      </c>
      <c r="K44" s="5"/>
      <c r="L44" s="23">
        <v>602000</v>
      </c>
      <c r="M44" s="24"/>
      <c r="N44" s="5">
        <f t="shared" si="22"/>
        <v>687.74809280000011</v>
      </c>
      <c r="O44" s="5">
        <f t="shared" si="23"/>
        <v>1.1424386923588041</v>
      </c>
      <c r="P44" s="5">
        <f t="shared" si="19"/>
        <v>218</v>
      </c>
      <c r="Q44" s="5">
        <f t="shared" si="20"/>
        <v>303.54128280000003</v>
      </c>
      <c r="R44" s="5">
        <f t="shared" si="24"/>
        <v>77.195580000000007</v>
      </c>
      <c r="S44" s="5">
        <f t="shared" si="25"/>
        <v>89.011229999999998</v>
      </c>
      <c r="T44" s="22"/>
      <c r="U44" s="26">
        <v>996</v>
      </c>
      <c r="V44" s="26">
        <v>218</v>
      </c>
      <c r="W44" s="26">
        <v>355.03</v>
      </c>
      <c r="X44" s="27">
        <v>1194.26</v>
      </c>
      <c r="Y44" s="27">
        <v>1291.72</v>
      </c>
      <c r="Z44" s="27">
        <v>2487.06</v>
      </c>
      <c r="AA44" s="29"/>
      <c r="AB44" s="29"/>
      <c r="AC44" s="29"/>
      <c r="AD44" s="28">
        <v>98</v>
      </c>
      <c r="AE44" s="29">
        <v>381.82</v>
      </c>
      <c r="AF44" s="29">
        <v>113</v>
      </c>
      <c r="AG44" s="30">
        <v>627.73</v>
      </c>
      <c r="AH44" s="41"/>
      <c r="AI44" s="41"/>
      <c r="AJ44" s="30">
        <v>0</v>
      </c>
      <c r="AK44" s="30"/>
      <c r="AL44" s="30">
        <v>140.33969999999999</v>
      </c>
      <c r="AM44" s="29">
        <v>1.4312450000000001</v>
      </c>
      <c r="AN44" s="32">
        <v>0.23499</v>
      </c>
      <c r="AO44" s="32">
        <v>0.78771000000000002</v>
      </c>
      <c r="AQ44" s="43"/>
      <c r="AR44" s="43"/>
      <c r="AT44" s="37">
        <f t="shared" si="11"/>
        <v>1492000</v>
      </c>
      <c r="AU44" s="92">
        <f t="shared" si="12"/>
        <v>2403.8231581859504</v>
      </c>
      <c r="AV44" s="1"/>
      <c r="AW44" s="3"/>
    </row>
    <row r="45" spans="1:49">
      <c r="A45" s="16">
        <v>41941</v>
      </c>
      <c r="B45" s="1">
        <f t="shared" si="17"/>
        <v>2951.7767932954403</v>
      </c>
      <c r="C45" s="33">
        <v>1431000</v>
      </c>
      <c r="D45" s="33">
        <v>2008000</v>
      </c>
      <c r="E45" s="17">
        <f t="shared" si="6"/>
        <v>1.4700083631949403</v>
      </c>
      <c r="F45" s="72">
        <f t="shared" si="18"/>
        <v>1.8694547622435114</v>
      </c>
      <c r="G45" s="22">
        <v>1542.47</v>
      </c>
      <c r="H45" s="1">
        <f t="shared" si="1"/>
        <v>630.21687329999997</v>
      </c>
      <c r="I45" s="1">
        <f t="shared" si="7"/>
        <v>323.23869239543995</v>
      </c>
      <c r="J45" s="5">
        <f t="shared" si="21"/>
        <v>455.85122760000002</v>
      </c>
      <c r="K45" s="5"/>
      <c r="L45" s="23">
        <v>571000</v>
      </c>
      <c r="M45" s="24"/>
      <c r="N45" s="5">
        <f t="shared" si="22"/>
        <v>671.82749779999995</v>
      </c>
      <c r="O45" s="5">
        <f t="shared" si="23"/>
        <v>1.1765805565674254</v>
      </c>
      <c r="P45" s="5">
        <f t="shared" ref="P45:P76" si="26">V45</f>
        <v>218</v>
      </c>
      <c r="Q45" s="5">
        <f t="shared" ref="Q45:Q77" si="27">Y45*AN45</f>
        <v>310.14141690000002</v>
      </c>
      <c r="R45" s="5">
        <f t="shared" si="24"/>
        <v>61.333739999999999</v>
      </c>
      <c r="S45" s="5">
        <f t="shared" si="25"/>
        <v>82.352340900000002</v>
      </c>
      <c r="T45" s="22"/>
      <c r="U45" s="26">
        <v>891</v>
      </c>
      <c r="V45" s="26">
        <v>218</v>
      </c>
      <c r="W45" s="26">
        <v>396.61</v>
      </c>
      <c r="X45" s="27">
        <v>1363</v>
      </c>
      <c r="Y45" s="27">
        <v>1322.17</v>
      </c>
      <c r="Z45" s="27">
        <v>2686.69</v>
      </c>
      <c r="AA45" s="29"/>
      <c r="AB45" s="29"/>
      <c r="AC45" s="29"/>
      <c r="AD45" s="28">
        <v>78</v>
      </c>
      <c r="AE45" s="29">
        <v>332.4</v>
      </c>
      <c r="AF45" s="29">
        <v>104.73</v>
      </c>
      <c r="AG45" s="30">
        <v>579.72</v>
      </c>
      <c r="AH45" s="41"/>
      <c r="AI45" s="41"/>
      <c r="AJ45" s="30">
        <v>0</v>
      </c>
      <c r="AK45" s="30"/>
      <c r="AL45" s="30">
        <v>77.060599999999994</v>
      </c>
      <c r="AM45" s="29">
        <v>1.6119680000000001</v>
      </c>
      <c r="AN45" s="32">
        <v>0.23457</v>
      </c>
      <c r="AO45" s="32">
        <v>0.78632999999999997</v>
      </c>
      <c r="AQ45" s="43"/>
      <c r="AR45" s="43"/>
      <c r="AT45" s="37">
        <f t="shared" si="11"/>
        <v>1437000</v>
      </c>
      <c r="AU45" s="92">
        <f t="shared" si="12"/>
        <v>2279.9492954954403</v>
      </c>
      <c r="AV45" s="1"/>
      <c r="AW45" s="3"/>
    </row>
    <row r="46" spans="1:49">
      <c r="A46" s="16">
        <v>41942</v>
      </c>
      <c r="B46" s="1">
        <f t="shared" si="17"/>
        <v>3036.4699866265</v>
      </c>
      <c r="C46" s="33">
        <v>1484000</v>
      </c>
      <c r="D46" s="33">
        <v>1925000</v>
      </c>
      <c r="E46" s="17">
        <f t="shared" si="6"/>
        <v>1.5773870060397404</v>
      </c>
      <c r="F46" s="72">
        <f t="shared" si="18"/>
        <v>2.0077477325014197</v>
      </c>
      <c r="G46" s="22">
        <v>1531.96</v>
      </c>
      <c r="H46" s="1">
        <f t="shared" si="1"/>
        <v>625.11166399999991</v>
      </c>
      <c r="I46" s="1">
        <f t="shared" si="7"/>
        <v>403.64010862649997</v>
      </c>
      <c r="J46" s="5">
        <f t="shared" si="21"/>
        <v>475.75821399999995</v>
      </c>
      <c r="K46" s="5"/>
      <c r="L46" s="23">
        <v>616000</v>
      </c>
      <c r="M46" s="24"/>
      <c r="N46" s="5">
        <f t="shared" si="22"/>
        <v>673.11718540000004</v>
      </c>
      <c r="O46" s="5">
        <f t="shared" si="23"/>
        <v>1.0927227035714286</v>
      </c>
      <c r="P46" s="5">
        <f t="shared" si="26"/>
        <v>215</v>
      </c>
      <c r="Q46" s="5">
        <f t="shared" si="27"/>
        <v>301.56856640000001</v>
      </c>
      <c r="R46" s="5">
        <f t="shared" si="24"/>
        <v>64.423299999999998</v>
      </c>
      <c r="S46" s="5">
        <f t="shared" si="25"/>
        <v>92.125319000000005</v>
      </c>
      <c r="T46" s="22"/>
      <c r="U46" s="26">
        <v>887</v>
      </c>
      <c r="V46" s="26">
        <v>215</v>
      </c>
      <c r="W46" s="26">
        <v>397.32</v>
      </c>
      <c r="X46" s="27">
        <v>1378.72</v>
      </c>
      <c r="Y46" s="27">
        <v>1286.72</v>
      </c>
      <c r="Z46" s="27">
        <v>2667.2</v>
      </c>
      <c r="AA46" s="29"/>
      <c r="AB46" s="29"/>
      <c r="AC46" s="29"/>
      <c r="AD46" s="28">
        <v>82</v>
      </c>
      <c r="AE46" s="29">
        <v>315.77</v>
      </c>
      <c r="AF46" s="29">
        <v>117.26</v>
      </c>
      <c r="AG46" s="30">
        <v>605.55999999999995</v>
      </c>
      <c r="AH46" s="41"/>
      <c r="AI46" s="41"/>
      <c r="AJ46" s="30">
        <v>0</v>
      </c>
      <c r="AK46" s="30"/>
      <c r="AL46" s="30">
        <v>196.1378</v>
      </c>
      <c r="AM46" s="29">
        <v>1.8580099999999999</v>
      </c>
      <c r="AN46" s="32">
        <v>0.23436999999999999</v>
      </c>
      <c r="AO46" s="32">
        <v>0.78564999999999996</v>
      </c>
      <c r="AQ46" s="43"/>
      <c r="AR46" s="43"/>
      <c r="AT46" s="37">
        <f t="shared" si="11"/>
        <v>1309000</v>
      </c>
      <c r="AU46" s="92">
        <f t="shared" si="12"/>
        <v>2363.3528012265001</v>
      </c>
      <c r="AV46" s="1"/>
      <c r="AW46" s="3"/>
    </row>
    <row r="47" spans="1:49">
      <c r="A47" s="16">
        <v>41943</v>
      </c>
      <c r="B47" s="1">
        <f t="shared" si="17"/>
        <v>3070.0390350040002</v>
      </c>
      <c r="C47" s="33">
        <v>1586000</v>
      </c>
      <c r="D47" s="33">
        <v>1980000</v>
      </c>
      <c r="E47" s="17">
        <f t="shared" si="6"/>
        <v>1.5505247651535354</v>
      </c>
      <c r="F47" s="72">
        <f t="shared" si="18"/>
        <v>1.9551905541449068</v>
      </c>
      <c r="G47" s="22">
        <v>1576.89</v>
      </c>
      <c r="H47" s="1">
        <f t="shared" si="1"/>
        <v>677.60745100000008</v>
      </c>
      <c r="I47" s="1">
        <f t="shared" ref="I47:I77" si="28">AO47*(AL47+AE47+AM47)</f>
        <v>348.01074750400005</v>
      </c>
      <c r="J47" s="5">
        <f t="shared" si="21"/>
        <v>467.53083649999996</v>
      </c>
      <c r="K47" s="5"/>
      <c r="L47" s="23">
        <v>601000</v>
      </c>
      <c r="M47" s="24"/>
      <c r="N47" s="5">
        <f t="shared" si="22"/>
        <v>704.26570079999999</v>
      </c>
      <c r="O47" s="5">
        <f t="shared" si="23"/>
        <v>1.1718231294509152</v>
      </c>
      <c r="P47" s="5">
        <f t="shared" si="26"/>
        <v>220</v>
      </c>
      <c r="Q47" s="5">
        <f t="shared" si="27"/>
        <v>319.10927300000003</v>
      </c>
      <c r="R47" s="5">
        <f t="shared" si="24"/>
        <v>74.544820000000001</v>
      </c>
      <c r="S47" s="5">
        <f t="shared" si="25"/>
        <v>90.611607800000002</v>
      </c>
      <c r="T47" s="22"/>
      <c r="U47" s="26">
        <v>942</v>
      </c>
      <c r="V47" s="26">
        <v>220</v>
      </c>
      <c r="W47" s="26">
        <v>377.76</v>
      </c>
      <c r="X47" s="27">
        <v>1514.51</v>
      </c>
      <c r="Y47" s="27">
        <v>1348.9</v>
      </c>
      <c r="Z47" s="27">
        <v>2864.3</v>
      </c>
      <c r="AA47" s="29"/>
      <c r="AB47" s="29"/>
      <c r="AC47" s="29"/>
      <c r="AD47" s="28">
        <v>94</v>
      </c>
      <c r="AE47" s="29">
        <v>301.7</v>
      </c>
      <c r="AF47" s="29">
        <v>114.26</v>
      </c>
      <c r="AG47" s="30">
        <v>589.54999999999995</v>
      </c>
      <c r="AH47" s="41"/>
      <c r="AI47" s="41"/>
      <c r="AJ47" s="30">
        <v>0</v>
      </c>
      <c r="AK47" s="30"/>
      <c r="AL47" s="30">
        <v>134.4068</v>
      </c>
      <c r="AM47" s="29">
        <v>2.73</v>
      </c>
      <c r="AN47" s="32">
        <v>0.23657</v>
      </c>
      <c r="AO47" s="32">
        <v>0.79303000000000001</v>
      </c>
      <c r="AQ47" s="43"/>
      <c r="AR47" s="43"/>
      <c r="AT47" s="37">
        <f t="shared" si="11"/>
        <v>1379000</v>
      </c>
      <c r="AU47" s="92">
        <f t="shared" si="12"/>
        <v>2365.7733342040001</v>
      </c>
      <c r="AV47" s="1"/>
      <c r="AW47" s="3"/>
    </row>
    <row r="48" spans="1:49">
      <c r="A48" s="16">
        <v>41944</v>
      </c>
      <c r="B48" s="1">
        <f t="shared" si="17"/>
        <v>2377.4981269</v>
      </c>
      <c r="C48" s="33">
        <v>1097000</v>
      </c>
      <c r="D48" s="33">
        <v>1540000</v>
      </c>
      <c r="E48" s="17">
        <f t="shared" si="6"/>
        <v>1.5438299525324675</v>
      </c>
      <c r="F48" s="72">
        <f t="shared" ref="F48:F111" si="29">E48/AO48</f>
        <v>1.9400941910555671</v>
      </c>
      <c r="G48" s="22">
        <v>1394.8</v>
      </c>
      <c r="H48" s="1">
        <f t="shared" si="1"/>
        <v>500.78396940000005</v>
      </c>
      <c r="I48" s="1">
        <f t="shared" si="28"/>
        <v>203.4016575</v>
      </c>
      <c r="J48" s="5">
        <f t="shared" si="21"/>
        <v>278.51249999999999</v>
      </c>
      <c r="K48" s="5"/>
      <c r="L48" s="23">
        <v>582000</v>
      </c>
      <c r="M48" s="24"/>
      <c r="N48" s="5">
        <f t="shared" si="22"/>
        <v>633.60297779999996</v>
      </c>
      <c r="O48" s="5">
        <f t="shared" si="23"/>
        <v>1.0886649103092783</v>
      </c>
      <c r="P48" s="5">
        <f t="shared" si="26"/>
        <v>231</v>
      </c>
      <c r="Q48" s="5">
        <f t="shared" si="27"/>
        <v>253.00197779999999</v>
      </c>
      <c r="R48" s="5">
        <f t="shared" si="24"/>
        <v>70.025999999999996</v>
      </c>
      <c r="S48" s="5">
        <f t="shared" si="25"/>
        <v>79.574999999999989</v>
      </c>
      <c r="T48" s="22"/>
      <c r="U48" s="26">
        <v>746</v>
      </c>
      <c r="V48" s="26">
        <v>231</v>
      </c>
      <c r="W48" s="26">
        <v>383.83</v>
      </c>
      <c r="X48" s="27">
        <v>1043.3399999999999</v>
      </c>
      <c r="Y48" s="27">
        <v>1065.81</v>
      </c>
      <c r="Z48" s="27">
        <v>2109.63</v>
      </c>
      <c r="AA48" s="29"/>
      <c r="AB48" s="29"/>
      <c r="AC48" s="29"/>
      <c r="AD48" s="28">
        <v>88</v>
      </c>
      <c r="AE48" s="29">
        <v>191.34</v>
      </c>
      <c r="AF48" s="29">
        <v>100</v>
      </c>
      <c r="AG48" s="30">
        <v>350</v>
      </c>
      <c r="AH48" s="41"/>
      <c r="AI48" s="41"/>
      <c r="AJ48" s="30">
        <v>0</v>
      </c>
      <c r="AK48" s="30"/>
      <c r="AL48" s="30">
        <v>58.64</v>
      </c>
      <c r="AM48" s="30">
        <v>5.63</v>
      </c>
      <c r="AN48" s="32">
        <v>0.23738000000000001</v>
      </c>
      <c r="AO48" s="32">
        <v>0.79574999999999996</v>
      </c>
      <c r="AQ48" s="43"/>
      <c r="AR48" s="43"/>
      <c r="AT48" s="37">
        <f t="shared" si="11"/>
        <v>958000</v>
      </c>
      <c r="AU48" s="92">
        <f t="shared" si="12"/>
        <v>1743.8951491</v>
      </c>
      <c r="AV48" s="1"/>
      <c r="AW48" s="3"/>
    </row>
    <row r="49" spans="1:49">
      <c r="A49" s="16">
        <v>41945</v>
      </c>
      <c r="B49" s="1">
        <f t="shared" si="17"/>
        <v>2210.6308945999999</v>
      </c>
      <c r="C49" s="33">
        <v>1030000</v>
      </c>
      <c r="D49" s="33">
        <v>1449000</v>
      </c>
      <c r="E49" s="17">
        <f t="shared" si="6"/>
        <v>1.5256251860593513</v>
      </c>
      <c r="F49" s="72">
        <f t="shared" si="29"/>
        <v>1.9111164940802856</v>
      </c>
      <c r="G49" s="22">
        <v>1319.28</v>
      </c>
      <c r="H49" s="1">
        <f t="shared" si="1"/>
        <v>396.53882099999998</v>
      </c>
      <c r="I49" s="1">
        <f t="shared" si="28"/>
        <v>167.39343010000002</v>
      </c>
      <c r="J49" s="5">
        <f t="shared" si="21"/>
        <v>327.41864350000003</v>
      </c>
      <c r="K49" s="5"/>
      <c r="L49" s="23">
        <v>599000</v>
      </c>
      <c r="M49" s="24"/>
      <c r="N49" s="5">
        <f t="shared" si="22"/>
        <v>564.14048580000008</v>
      </c>
      <c r="O49" s="5">
        <f t="shared" si="23"/>
        <v>0.94180381602671137</v>
      </c>
      <c r="P49" s="5">
        <f t="shared" si="26"/>
        <v>217</v>
      </c>
      <c r="Q49" s="5">
        <f t="shared" si="27"/>
        <v>202.6499958</v>
      </c>
      <c r="R49" s="5">
        <f t="shared" si="24"/>
        <v>60.670040000000007</v>
      </c>
      <c r="S49" s="5">
        <f t="shared" si="25"/>
        <v>83.820450000000008</v>
      </c>
      <c r="T49" s="22"/>
      <c r="U49" s="26">
        <v>679</v>
      </c>
      <c r="V49" s="26">
        <v>217</v>
      </c>
      <c r="W49" s="26">
        <v>399.07</v>
      </c>
      <c r="X49" s="27">
        <v>813.23</v>
      </c>
      <c r="Y49" s="27">
        <v>850.97</v>
      </c>
      <c r="Z49" s="27">
        <v>1665.15</v>
      </c>
      <c r="AA49" s="29"/>
      <c r="AB49" s="29"/>
      <c r="AC49" s="29"/>
      <c r="AD49" s="28">
        <v>76</v>
      </c>
      <c r="AE49" s="29">
        <v>125.13</v>
      </c>
      <c r="AF49" s="29">
        <v>105</v>
      </c>
      <c r="AG49" s="30">
        <v>410.15</v>
      </c>
      <c r="AH49" s="41"/>
      <c r="AI49" s="41"/>
      <c r="AJ49" s="30">
        <v>0</v>
      </c>
      <c r="AK49" s="30"/>
      <c r="AL49" s="30">
        <v>54.52</v>
      </c>
      <c r="AM49" s="30">
        <v>30.04</v>
      </c>
      <c r="AN49" s="32">
        <v>0.23813999999999999</v>
      </c>
      <c r="AO49" s="32">
        <v>0.79829000000000006</v>
      </c>
      <c r="AQ49" s="43"/>
      <c r="AR49" s="43"/>
      <c r="AT49" s="37">
        <f t="shared" si="11"/>
        <v>850000</v>
      </c>
      <c r="AU49" s="92">
        <f t="shared" si="12"/>
        <v>1646.4904087999998</v>
      </c>
      <c r="AV49" s="1"/>
      <c r="AW49" s="3"/>
    </row>
    <row r="50" spans="1:49">
      <c r="A50" s="16">
        <v>41946</v>
      </c>
      <c r="B50" s="1">
        <f t="shared" si="17"/>
        <v>2647.2025740000004</v>
      </c>
      <c r="C50" s="33">
        <v>1623000</v>
      </c>
      <c r="D50" s="33">
        <v>1901000</v>
      </c>
      <c r="E50" s="17">
        <f t="shared" si="6"/>
        <v>1.3925316012624935</v>
      </c>
      <c r="F50" s="72">
        <f t="shared" si="29"/>
        <v>1.7443931419189687</v>
      </c>
      <c r="G50" s="22">
        <v>1531</v>
      </c>
      <c r="H50" s="1">
        <f t="shared" si="1"/>
        <v>482.5359378</v>
      </c>
      <c r="I50" s="1">
        <f t="shared" si="28"/>
        <v>238.88029960000003</v>
      </c>
      <c r="J50" s="5">
        <f t="shared" si="21"/>
        <v>394.78633660000003</v>
      </c>
      <c r="K50" s="5"/>
      <c r="L50" s="23">
        <v>582000</v>
      </c>
      <c r="M50" s="24"/>
      <c r="N50" s="5">
        <f t="shared" si="22"/>
        <v>624.40665640000009</v>
      </c>
      <c r="O50" s="5">
        <f t="shared" si="23"/>
        <v>1.0728636707903783</v>
      </c>
      <c r="P50" s="5">
        <f t="shared" si="26"/>
        <v>247</v>
      </c>
      <c r="Q50" s="5">
        <f t="shared" si="27"/>
        <v>221.5964142</v>
      </c>
      <c r="R50" s="5">
        <f t="shared" si="24"/>
        <v>80.627290000000002</v>
      </c>
      <c r="S50" s="5">
        <f t="shared" si="25"/>
        <v>75.182952200000017</v>
      </c>
      <c r="T50" s="22"/>
      <c r="U50" s="26">
        <v>900</v>
      </c>
      <c r="V50" s="26">
        <v>247</v>
      </c>
      <c r="W50" s="26">
        <v>358.47</v>
      </c>
      <c r="X50" s="27">
        <v>1094.3800000000001</v>
      </c>
      <c r="Y50" s="27">
        <v>930.53</v>
      </c>
      <c r="Z50" s="27">
        <v>2026.27</v>
      </c>
      <c r="AA50" s="29"/>
      <c r="AB50" s="29"/>
      <c r="AC50" s="29"/>
      <c r="AD50" s="28">
        <v>101</v>
      </c>
      <c r="AE50" s="29">
        <v>186.35</v>
      </c>
      <c r="AF50" s="29">
        <v>94.18</v>
      </c>
      <c r="AG50" s="30">
        <v>494.54</v>
      </c>
      <c r="AH50" s="41"/>
      <c r="AI50" s="41"/>
      <c r="AJ50" s="30">
        <v>0</v>
      </c>
      <c r="AK50" s="30"/>
      <c r="AL50" s="30">
        <v>69.89</v>
      </c>
      <c r="AM50" s="30">
        <v>43</v>
      </c>
      <c r="AN50" s="32">
        <v>0.23813999999999999</v>
      </c>
      <c r="AO50" s="32">
        <v>0.79829000000000006</v>
      </c>
      <c r="AQ50" s="43"/>
      <c r="AR50" s="43"/>
      <c r="AT50" s="37">
        <f t="shared" si="11"/>
        <v>1319000</v>
      </c>
      <c r="AU50" s="92">
        <f t="shared" si="12"/>
        <v>2022.7959176000004</v>
      </c>
      <c r="AV50" s="1"/>
      <c r="AW50" s="3"/>
    </row>
    <row r="51" spans="1:49">
      <c r="A51" s="16">
        <v>41947</v>
      </c>
      <c r="B51" s="1">
        <f t="shared" si="17"/>
        <v>2871.769288</v>
      </c>
      <c r="C51" s="33">
        <v>1746000</v>
      </c>
      <c r="D51" s="33">
        <v>2178000</v>
      </c>
      <c r="E51" s="17">
        <f t="shared" si="6"/>
        <v>1.3185350266299356</v>
      </c>
      <c r="F51" s="72">
        <f t="shared" si="29"/>
        <v>1.6472010526689764</v>
      </c>
      <c r="G51" s="22">
        <v>1582</v>
      </c>
      <c r="H51" s="1">
        <f t="shared" si="1"/>
        <v>585.03549999999996</v>
      </c>
      <c r="I51" s="1">
        <f t="shared" si="28"/>
        <v>325.91936520000002</v>
      </c>
      <c r="J51" s="5">
        <f t="shared" si="21"/>
        <v>378.81442279999999</v>
      </c>
      <c r="K51" s="5"/>
      <c r="L51" s="23">
        <v>654000</v>
      </c>
      <c r="M51" s="24"/>
      <c r="N51" s="5">
        <f t="shared" si="22"/>
        <v>699.49955019999993</v>
      </c>
      <c r="O51" s="5">
        <f t="shared" si="23"/>
        <v>1.069571177675841</v>
      </c>
      <c r="P51" s="5">
        <f t="shared" si="26"/>
        <v>255</v>
      </c>
      <c r="Q51" s="5">
        <f t="shared" si="27"/>
        <v>270.20521239999999</v>
      </c>
      <c r="R51" s="5">
        <f t="shared" si="24"/>
        <v>84.849820000000008</v>
      </c>
      <c r="S51" s="5">
        <f t="shared" si="25"/>
        <v>89.4445178</v>
      </c>
      <c r="T51" s="22"/>
      <c r="U51" s="26">
        <v>977</v>
      </c>
      <c r="V51" s="26">
        <v>255</v>
      </c>
      <c r="W51" s="26">
        <v>329.15</v>
      </c>
      <c r="X51" s="27">
        <v>1317.66</v>
      </c>
      <c r="Y51" s="27">
        <v>1131.56</v>
      </c>
      <c r="Z51" s="27">
        <v>2450</v>
      </c>
      <c r="AA51" s="29"/>
      <c r="AB51" s="29"/>
      <c r="AC51" s="29"/>
      <c r="AD51" s="28">
        <v>106</v>
      </c>
      <c r="AE51" s="29">
        <v>306.69</v>
      </c>
      <c r="AF51" s="29">
        <v>111.74</v>
      </c>
      <c r="AG51" s="30">
        <v>473.24</v>
      </c>
      <c r="AH51" s="41"/>
      <c r="AI51" s="41"/>
      <c r="AJ51" s="30">
        <v>0</v>
      </c>
      <c r="AK51" s="30"/>
      <c r="AL51" s="30">
        <v>74.78</v>
      </c>
      <c r="AM51" s="30">
        <v>25.69</v>
      </c>
      <c r="AN51" s="32">
        <v>0.23879</v>
      </c>
      <c r="AO51" s="32">
        <v>0.80047000000000001</v>
      </c>
      <c r="AQ51" s="43"/>
      <c r="AR51" s="43"/>
      <c r="AT51" s="37">
        <f t="shared" si="11"/>
        <v>1524000</v>
      </c>
      <c r="AU51" s="92">
        <f t="shared" si="12"/>
        <v>2172.2697378000003</v>
      </c>
      <c r="AV51" s="1"/>
      <c r="AW51" s="3"/>
    </row>
    <row r="52" spans="1:49">
      <c r="A52" s="16">
        <v>41948</v>
      </c>
      <c r="B52" s="1">
        <f t="shared" si="17"/>
        <v>2728.1610235999997</v>
      </c>
      <c r="C52" s="33">
        <v>1590000</v>
      </c>
      <c r="D52" s="33">
        <v>1933000</v>
      </c>
      <c r="E52" s="17">
        <f t="shared" si="6"/>
        <v>1.4113611089498188</v>
      </c>
      <c r="F52" s="72">
        <f t="shared" si="29"/>
        <v>1.7669401434095582</v>
      </c>
      <c r="G52" s="22">
        <v>1581</v>
      </c>
      <c r="H52" s="1">
        <f t="shared" si="1"/>
        <v>523.35342639999999</v>
      </c>
      <c r="I52" s="1">
        <f t="shared" si="28"/>
        <v>305.10235719999997</v>
      </c>
      <c r="J52" s="5">
        <f t="shared" si="21"/>
        <v>318.70524</v>
      </c>
      <c r="K52" s="5"/>
      <c r="L52" s="23">
        <v>562000</v>
      </c>
      <c r="M52" s="24"/>
      <c r="N52" s="5">
        <f t="shared" si="22"/>
        <v>650.86589159999994</v>
      </c>
      <c r="O52" s="5">
        <f t="shared" si="23"/>
        <v>1.1581243622775801</v>
      </c>
      <c r="P52" s="5">
        <f t="shared" si="26"/>
        <v>263</v>
      </c>
      <c r="Q52" s="5">
        <f t="shared" si="27"/>
        <v>231.41277039999997</v>
      </c>
      <c r="R52" s="5">
        <f t="shared" si="24"/>
        <v>85.467320000000001</v>
      </c>
      <c r="S52" s="5">
        <f t="shared" si="25"/>
        <v>70.985801200000012</v>
      </c>
      <c r="T52" s="22"/>
      <c r="U52" s="26">
        <v>938</v>
      </c>
      <c r="V52" s="26">
        <v>263</v>
      </c>
      <c r="W52" s="26">
        <v>370.1</v>
      </c>
      <c r="X52" s="27">
        <v>1224.03</v>
      </c>
      <c r="Y52" s="27">
        <v>971.18</v>
      </c>
      <c r="Z52" s="27">
        <v>2196.38</v>
      </c>
      <c r="AA52" s="29"/>
      <c r="AB52" s="29"/>
      <c r="AC52" s="29"/>
      <c r="AD52" s="28">
        <v>107</v>
      </c>
      <c r="AE52" s="29">
        <v>307.64</v>
      </c>
      <c r="AF52" s="29">
        <v>88.87</v>
      </c>
      <c r="AG52" s="30">
        <v>399</v>
      </c>
      <c r="AH52" s="41"/>
      <c r="AI52" s="41"/>
      <c r="AJ52" s="30">
        <v>0</v>
      </c>
      <c r="AK52" s="30"/>
      <c r="AL52" s="30">
        <v>73</v>
      </c>
      <c r="AM52" s="30">
        <v>1.33</v>
      </c>
      <c r="AN52" s="32">
        <v>0.23827999999999999</v>
      </c>
      <c r="AO52" s="32">
        <v>0.79876000000000003</v>
      </c>
      <c r="AQ52" s="43"/>
      <c r="AR52" s="43"/>
      <c r="AT52" s="37">
        <f t="shared" si="11"/>
        <v>1371000</v>
      </c>
      <c r="AU52" s="92">
        <f t="shared" si="12"/>
        <v>2077.2951319999997</v>
      </c>
      <c r="AV52" s="1"/>
      <c r="AW52" s="3"/>
    </row>
    <row r="53" spans="1:49">
      <c r="A53" s="16">
        <v>41949</v>
      </c>
      <c r="B53" s="1">
        <f t="shared" si="17"/>
        <v>3015.6428900000001</v>
      </c>
      <c r="C53" s="33">
        <v>1617000</v>
      </c>
      <c r="D53" s="33">
        <v>2021000</v>
      </c>
      <c r="E53" s="17">
        <f t="shared" si="6"/>
        <v>1.4921538297872341</v>
      </c>
      <c r="F53" s="72">
        <f t="shared" si="29"/>
        <v>1.8676435694189049</v>
      </c>
      <c r="G53" s="22">
        <v>1724</v>
      </c>
      <c r="H53" s="1">
        <f t="shared" si="1"/>
        <v>610.77769999999998</v>
      </c>
      <c r="I53" s="1">
        <f t="shared" si="28"/>
        <v>315.52133400000002</v>
      </c>
      <c r="J53" s="5">
        <f t="shared" si="21"/>
        <v>365.34385600000002</v>
      </c>
      <c r="K53" s="5"/>
      <c r="L53" s="23">
        <v>577000</v>
      </c>
      <c r="M53" s="24"/>
      <c r="N53" s="5">
        <f t="shared" si="22"/>
        <v>644.61882749999995</v>
      </c>
      <c r="O53" s="5">
        <f t="shared" si="23"/>
        <v>1.1171903422876948</v>
      </c>
      <c r="P53" s="5">
        <f t="shared" si="26"/>
        <v>262.74</v>
      </c>
      <c r="Q53" s="5">
        <f t="shared" si="27"/>
        <v>254.96562</v>
      </c>
      <c r="R53" s="5">
        <f t="shared" si="24"/>
        <v>60.720200000000006</v>
      </c>
      <c r="S53" s="5">
        <f t="shared" si="25"/>
        <v>66.193007499999993</v>
      </c>
      <c r="T53" s="22"/>
      <c r="U53" s="26">
        <v>960</v>
      </c>
      <c r="V53" s="26">
        <v>262.74</v>
      </c>
      <c r="W53" s="26">
        <v>467.75</v>
      </c>
      <c r="X53" s="27">
        <v>1435</v>
      </c>
      <c r="Y53" s="27">
        <v>1029</v>
      </c>
      <c r="Z53" s="27">
        <v>2465</v>
      </c>
      <c r="AA53" s="29"/>
      <c r="AB53" s="29"/>
      <c r="AC53" s="29"/>
      <c r="AD53" s="28">
        <v>76</v>
      </c>
      <c r="AE53" s="29">
        <v>328.66</v>
      </c>
      <c r="AF53" s="29">
        <v>82.85</v>
      </c>
      <c r="AG53" s="30">
        <v>457.28</v>
      </c>
      <c r="AH53" s="41"/>
      <c r="AI53" s="41"/>
      <c r="AJ53" s="30">
        <v>0</v>
      </c>
      <c r="AK53" s="30"/>
      <c r="AL53" s="30">
        <v>64.36</v>
      </c>
      <c r="AM53" s="30">
        <v>1.9</v>
      </c>
      <c r="AN53" s="32">
        <v>0.24778</v>
      </c>
      <c r="AO53" s="32">
        <v>0.79895000000000005</v>
      </c>
      <c r="AQ53" s="43"/>
      <c r="AR53" s="43"/>
      <c r="AT53" s="37">
        <f t="shared" si="11"/>
        <v>1444000</v>
      </c>
      <c r="AU53" s="92">
        <f t="shared" si="12"/>
        <v>2371.0240625000001</v>
      </c>
      <c r="AV53" s="1"/>
      <c r="AW53" s="3"/>
    </row>
    <row r="54" spans="1:49">
      <c r="A54" s="16">
        <v>41950</v>
      </c>
      <c r="B54" s="1">
        <f t="shared" si="17"/>
        <v>2828.3728544999999</v>
      </c>
      <c r="C54" s="33">
        <v>1447000</v>
      </c>
      <c r="D54" s="33">
        <v>1913000</v>
      </c>
      <c r="E54" s="17">
        <f t="shared" si="6"/>
        <v>1.4785012307893362</v>
      </c>
      <c r="F54" s="72">
        <f t="shared" si="29"/>
        <v>1.844092585954894</v>
      </c>
      <c r="G54" s="22">
        <v>1540.31</v>
      </c>
      <c r="H54" s="1">
        <f t="shared" si="1"/>
        <v>588.59210199999995</v>
      </c>
      <c r="I54" s="1">
        <f t="shared" si="28"/>
        <v>321.71020500000003</v>
      </c>
      <c r="J54" s="5">
        <f t="shared" si="21"/>
        <v>377.76054749999997</v>
      </c>
      <c r="K54" s="5"/>
      <c r="L54" s="23">
        <v>548000</v>
      </c>
      <c r="M54" s="24"/>
      <c r="N54" s="5">
        <f t="shared" si="22"/>
        <v>639.60588000000007</v>
      </c>
      <c r="O54" s="5">
        <f t="shared" si="23"/>
        <v>1.1671640145985402</v>
      </c>
      <c r="P54" s="5">
        <f t="shared" si="26"/>
        <v>239.38</v>
      </c>
      <c r="Q54" s="5">
        <f t="shared" si="27"/>
        <v>248.11787000000001</v>
      </c>
      <c r="R54" s="5">
        <f t="shared" si="24"/>
        <v>60.933</v>
      </c>
      <c r="S54" s="5">
        <f t="shared" si="25"/>
        <v>91.17501</v>
      </c>
      <c r="T54" s="22"/>
      <c r="U54" s="26">
        <v>887.88</v>
      </c>
      <c r="V54" s="26">
        <v>239.38</v>
      </c>
      <c r="W54" s="26">
        <v>385.42</v>
      </c>
      <c r="X54" s="27">
        <v>1372.61</v>
      </c>
      <c r="Y54" s="27">
        <v>1001</v>
      </c>
      <c r="Z54" s="27">
        <v>2374.6</v>
      </c>
      <c r="AA54" s="29"/>
      <c r="AB54" s="29"/>
      <c r="AC54" s="29"/>
      <c r="AD54" s="28">
        <v>76</v>
      </c>
      <c r="AE54" s="29">
        <v>313.66000000000003</v>
      </c>
      <c r="AF54" s="29">
        <v>113.72</v>
      </c>
      <c r="AG54" s="30">
        <v>471.17</v>
      </c>
      <c r="AH54" s="41"/>
      <c r="AI54" s="41"/>
      <c r="AJ54" s="30">
        <v>0</v>
      </c>
      <c r="AK54" s="30"/>
      <c r="AL54" s="30">
        <v>86.8</v>
      </c>
      <c r="AM54" s="30">
        <v>0.8</v>
      </c>
      <c r="AN54" s="32">
        <v>0.24787000000000001</v>
      </c>
      <c r="AO54" s="32">
        <v>0.80174999999999996</v>
      </c>
      <c r="AQ54" s="43"/>
      <c r="AR54" s="43"/>
      <c r="AT54" s="37">
        <f t="shared" si="11"/>
        <v>1365000</v>
      </c>
      <c r="AU54" s="92">
        <f t="shared" si="12"/>
        <v>2188.7669744999998</v>
      </c>
      <c r="AV54" s="1"/>
      <c r="AW54" s="3"/>
    </row>
    <row r="55" spans="1:49">
      <c r="A55" s="16">
        <v>41951</v>
      </c>
      <c r="B55" s="1">
        <f t="shared" si="17"/>
        <v>2268.0680121999999</v>
      </c>
      <c r="C55" s="33">
        <v>946000</v>
      </c>
      <c r="D55" s="33">
        <v>1442000</v>
      </c>
      <c r="E55" s="17">
        <f t="shared" ref="E55:E126" si="30">B55/D55*1000</f>
        <v>1.5728626991678223</v>
      </c>
      <c r="F55" s="72">
        <f t="shared" si="29"/>
        <v>1.950160191397496</v>
      </c>
      <c r="G55" s="22">
        <v>1254.3599999999999</v>
      </c>
      <c r="H55" s="1">
        <f t="shared" si="1"/>
        <v>484.78563819999999</v>
      </c>
      <c r="I55" s="1">
        <f t="shared" si="28"/>
        <v>229.26421779999998</v>
      </c>
      <c r="J55" s="5">
        <f t="shared" si="21"/>
        <v>299.65815620000001</v>
      </c>
      <c r="K55" s="22"/>
      <c r="L55" s="23">
        <v>537000</v>
      </c>
      <c r="M55" s="24"/>
      <c r="N55" s="5">
        <f t="shared" si="22"/>
        <v>546.8845867</v>
      </c>
      <c r="O55" s="5">
        <f t="shared" si="23"/>
        <v>1.0184070515828678</v>
      </c>
      <c r="P55" s="5">
        <f t="shared" si="26"/>
        <v>202</v>
      </c>
      <c r="Q55" s="5">
        <f t="shared" si="27"/>
        <v>224.5825719</v>
      </c>
      <c r="R55" s="5">
        <f t="shared" si="24"/>
        <v>50.004860000000001</v>
      </c>
      <c r="S55" s="5">
        <f t="shared" si="25"/>
        <v>70.297154800000001</v>
      </c>
      <c r="T55" s="22"/>
      <c r="U55" s="26">
        <v>643</v>
      </c>
      <c r="V55" s="26">
        <v>202</v>
      </c>
      <c r="W55" s="26">
        <v>385.01</v>
      </c>
      <c r="X55" s="27">
        <v>1052.58</v>
      </c>
      <c r="Y55" s="27">
        <v>908.91</v>
      </c>
      <c r="Z55" s="27">
        <v>1961.98</v>
      </c>
      <c r="AA55" s="29"/>
      <c r="AB55" s="29"/>
      <c r="AC55" s="29"/>
      <c r="AD55" s="28">
        <v>62</v>
      </c>
      <c r="AE55" s="29">
        <v>222.23</v>
      </c>
      <c r="AF55" s="29">
        <v>87.16</v>
      </c>
      <c r="AG55" s="30">
        <v>371.54</v>
      </c>
      <c r="AH55" s="41"/>
      <c r="AI55" s="41"/>
      <c r="AJ55" s="30">
        <v>0</v>
      </c>
      <c r="AK55" s="30"/>
      <c r="AL55" s="30">
        <v>61.32</v>
      </c>
      <c r="AM55" s="30">
        <v>0.71</v>
      </c>
      <c r="AN55" s="32">
        <v>0.24709</v>
      </c>
      <c r="AO55" s="32">
        <v>0.80652999999999997</v>
      </c>
      <c r="AQ55" s="43"/>
      <c r="AR55" s="43"/>
      <c r="AT55" s="37">
        <f t="shared" si="11"/>
        <v>905000</v>
      </c>
      <c r="AU55" s="92">
        <f t="shared" si="12"/>
        <v>1721.1834254999999</v>
      </c>
      <c r="AV55" s="1"/>
      <c r="AW55" s="3"/>
    </row>
    <row r="56" spans="1:49">
      <c r="A56" s="16">
        <v>41952</v>
      </c>
      <c r="B56" s="1">
        <f t="shared" si="17"/>
        <v>2091.8634725000002</v>
      </c>
      <c r="C56" s="33">
        <v>974000</v>
      </c>
      <c r="D56" s="33">
        <v>1329000</v>
      </c>
      <c r="E56" s="17">
        <f t="shared" si="30"/>
        <v>1.5740131471030852</v>
      </c>
      <c r="F56" s="72">
        <f t="shared" si="29"/>
        <v>1.9607762654663161</v>
      </c>
      <c r="G56" s="22">
        <v>1167.1400000000001</v>
      </c>
      <c r="H56" s="1">
        <f t="shared" si="1"/>
        <v>389.77890000000002</v>
      </c>
      <c r="I56" s="1">
        <f t="shared" si="28"/>
        <v>250.77107249999997</v>
      </c>
      <c r="J56" s="5">
        <f t="shared" si="21"/>
        <v>284.17349999999999</v>
      </c>
      <c r="K56" s="22"/>
      <c r="L56" s="23">
        <v>498000</v>
      </c>
      <c r="M56" s="24"/>
      <c r="N56" s="5">
        <f t="shared" si="22"/>
        <v>535.86063000000001</v>
      </c>
      <c r="O56" s="5">
        <f t="shared" si="23"/>
        <v>1.0760253614457833</v>
      </c>
      <c r="P56" s="5">
        <f t="shared" si="26"/>
        <v>185</v>
      </c>
      <c r="Q56" s="5">
        <f t="shared" si="27"/>
        <v>186.29688000000002</v>
      </c>
      <c r="R56" s="5">
        <f t="shared" si="24"/>
        <v>102.752</v>
      </c>
      <c r="S56" s="5">
        <f t="shared" si="25"/>
        <v>61.811749999999996</v>
      </c>
      <c r="T56" s="22"/>
      <c r="U56" s="26">
        <v>649</v>
      </c>
      <c r="V56" s="26">
        <v>185</v>
      </c>
      <c r="W56" s="26">
        <v>314.39999999999998</v>
      </c>
      <c r="X56" s="27">
        <v>816</v>
      </c>
      <c r="Y56" s="27">
        <v>748</v>
      </c>
      <c r="Z56" s="27">
        <v>1565</v>
      </c>
      <c r="AA56" s="29"/>
      <c r="AB56" s="29"/>
      <c r="AC56" s="29"/>
      <c r="AD56" s="28">
        <v>128</v>
      </c>
      <c r="AE56" s="29">
        <v>244.79</v>
      </c>
      <c r="AF56" s="29">
        <v>77</v>
      </c>
      <c r="AG56" s="30">
        <v>354</v>
      </c>
      <c r="AH56" s="41"/>
      <c r="AI56" s="41"/>
      <c r="AJ56" s="30">
        <v>0</v>
      </c>
      <c r="AK56" s="30"/>
      <c r="AL56" s="30">
        <v>67</v>
      </c>
      <c r="AM56" s="30">
        <v>0.6</v>
      </c>
      <c r="AN56" s="32">
        <v>0.24906</v>
      </c>
      <c r="AO56" s="32">
        <v>0.80274999999999996</v>
      </c>
      <c r="AQ56" s="43"/>
      <c r="AR56" s="43"/>
      <c r="AT56" s="37">
        <f t="shared" si="11"/>
        <v>831000</v>
      </c>
      <c r="AU56" s="92">
        <f t="shared" si="12"/>
        <v>1556.0028425</v>
      </c>
      <c r="AV56" s="1"/>
      <c r="AW56" s="3"/>
    </row>
    <row r="57" spans="1:49">
      <c r="A57" s="16">
        <v>41953</v>
      </c>
      <c r="B57" s="1">
        <f t="shared" si="17"/>
        <v>2882.6889154</v>
      </c>
      <c r="C57" s="33">
        <v>1580000</v>
      </c>
      <c r="D57" s="33">
        <v>1920000</v>
      </c>
      <c r="E57" s="17">
        <f t="shared" si="30"/>
        <v>1.5014004767708333</v>
      </c>
      <c r="F57" s="72">
        <f t="shared" si="29"/>
        <v>1.8702980676302174</v>
      </c>
      <c r="G57" s="22">
        <v>1609.16</v>
      </c>
      <c r="H57" s="1">
        <f t="shared" si="1"/>
        <v>519.82557900000006</v>
      </c>
      <c r="I57" s="1">
        <f t="shared" si="28"/>
        <v>368.1939016</v>
      </c>
      <c r="J57" s="5">
        <f t="shared" si="21"/>
        <v>385.50943480000001</v>
      </c>
      <c r="K57" s="22"/>
      <c r="L57" s="23">
        <v>636000</v>
      </c>
      <c r="M57" s="24"/>
      <c r="N57" s="5">
        <f t="shared" si="22"/>
        <v>632.67245579999997</v>
      </c>
      <c r="O57" s="5">
        <f t="shared" si="23"/>
        <v>0.9947680122641509</v>
      </c>
      <c r="P57" s="5">
        <f t="shared" si="26"/>
        <v>266</v>
      </c>
      <c r="Q57" s="5">
        <f t="shared" si="27"/>
        <v>223.05066420000003</v>
      </c>
      <c r="R57" s="5">
        <f t="shared" si="24"/>
        <v>77.867720000000006</v>
      </c>
      <c r="S57" s="5">
        <f t="shared" si="25"/>
        <v>65.754071600000003</v>
      </c>
      <c r="T57" s="22"/>
      <c r="U57" s="26">
        <v>957</v>
      </c>
      <c r="V57" s="26">
        <v>266</v>
      </c>
      <c r="W57" s="26">
        <v>366</v>
      </c>
      <c r="X57" s="27">
        <v>1190.18</v>
      </c>
      <c r="Y57" s="27">
        <v>895.57</v>
      </c>
      <c r="Z57" s="27">
        <v>2087.15</v>
      </c>
      <c r="AA57" s="29"/>
      <c r="AB57" s="29"/>
      <c r="AC57" s="29"/>
      <c r="AD57" s="28">
        <v>97</v>
      </c>
      <c r="AE57" s="29">
        <v>377.27</v>
      </c>
      <c r="AF57" s="29">
        <v>81.91</v>
      </c>
      <c r="AG57" s="30">
        <v>480.23</v>
      </c>
      <c r="AH57" s="41"/>
      <c r="AI57" s="41"/>
      <c r="AJ57" s="30">
        <v>0</v>
      </c>
      <c r="AK57" s="30"/>
      <c r="AL57" s="30">
        <v>80.12</v>
      </c>
      <c r="AM57" s="30">
        <v>1.27</v>
      </c>
      <c r="AN57" s="32">
        <v>0.24906</v>
      </c>
      <c r="AO57" s="32">
        <v>0.80276000000000003</v>
      </c>
      <c r="AQ57" s="43"/>
      <c r="AR57" s="43"/>
      <c r="AT57" s="37">
        <f t="shared" si="11"/>
        <v>1284000</v>
      </c>
      <c r="AU57" s="92">
        <f t="shared" si="12"/>
        <v>2250.0164596</v>
      </c>
      <c r="AV57" s="1"/>
    </row>
    <row r="58" spans="1:49">
      <c r="A58" s="16">
        <v>41954</v>
      </c>
      <c r="B58" s="1">
        <f t="shared" ref="B58:B126" si="31">SUM(G58:K58)</f>
        <v>2955.8519023470003</v>
      </c>
      <c r="C58" s="33">
        <v>1608000</v>
      </c>
      <c r="D58" s="33">
        <v>2021000</v>
      </c>
      <c r="E58" s="17">
        <f t="shared" si="30"/>
        <v>1.4625689769158834</v>
      </c>
      <c r="F58" s="72">
        <f t="shared" si="29"/>
        <v>1.8230383498272194</v>
      </c>
      <c r="G58" s="22">
        <v>1588.63</v>
      </c>
      <c r="H58" s="1">
        <f t="shared" si="1"/>
        <v>645.9602331000001</v>
      </c>
      <c r="I58" s="1">
        <f t="shared" si="28"/>
        <v>332.26501434700003</v>
      </c>
      <c r="J58" s="5">
        <f t="shared" si="21"/>
        <v>388.99665490000001</v>
      </c>
      <c r="K58" s="22"/>
      <c r="L58" s="23">
        <v>586000</v>
      </c>
      <c r="M58" s="24"/>
      <c r="N58" s="5">
        <f t="shared" si="22"/>
        <v>664.26308549999999</v>
      </c>
      <c r="O58" s="5">
        <f t="shared" si="23"/>
        <v>1.1335547534129693</v>
      </c>
      <c r="P58" s="5">
        <f t="shared" si="26"/>
        <v>252</v>
      </c>
      <c r="Q58" s="5">
        <f t="shared" si="27"/>
        <v>274.71389399999998</v>
      </c>
      <c r="R58" s="5">
        <f t="shared" si="24"/>
        <v>70.599760000000003</v>
      </c>
      <c r="S58" s="5">
        <f t="shared" si="25"/>
        <v>66.949431500000003</v>
      </c>
      <c r="T58" s="22"/>
      <c r="U58" s="26">
        <v>979</v>
      </c>
      <c r="V58" s="26">
        <v>252</v>
      </c>
      <c r="W58" s="26">
        <v>385</v>
      </c>
      <c r="X58" s="27">
        <v>1493.63</v>
      </c>
      <c r="Y58" s="27">
        <v>1105.8</v>
      </c>
      <c r="Z58" s="27">
        <v>2600.17</v>
      </c>
      <c r="AA58" s="29"/>
      <c r="AB58" s="29"/>
      <c r="AC58" s="29"/>
      <c r="AD58" s="28">
        <v>88</v>
      </c>
      <c r="AE58" s="29">
        <v>334.1</v>
      </c>
      <c r="AF58" s="29">
        <v>83.45</v>
      </c>
      <c r="AG58" s="30">
        <v>484.87</v>
      </c>
      <c r="AH58" s="41"/>
      <c r="AI58" s="41"/>
      <c r="AJ58" s="30">
        <v>0</v>
      </c>
      <c r="AK58" s="30"/>
      <c r="AL58" s="30">
        <v>79.366100000000003</v>
      </c>
      <c r="AM58" s="30">
        <v>0.69</v>
      </c>
      <c r="AN58" s="32">
        <v>0.24843000000000001</v>
      </c>
      <c r="AO58" s="32">
        <v>0.80227000000000004</v>
      </c>
      <c r="AQ58" s="43"/>
      <c r="AR58" s="43"/>
      <c r="AT58" s="37">
        <f t="shared" si="11"/>
        <v>1435000</v>
      </c>
      <c r="AU58" s="92">
        <f t="shared" si="12"/>
        <v>2291.5888168470001</v>
      </c>
    </row>
    <row r="59" spans="1:49">
      <c r="A59" s="16">
        <v>41955</v>
      </c>
      <c r="B59" s="1">
        <f t="shared" si="31"/>
        <v>2830.7499953709998</v>
      </c>
      <c r="C59" s="33">
        <v>1447000</v>
      </c>
      <c r="D59" s="33">
        <v>1881000</v>
      </c>
      <c r="E59" s="17">
        <f t="shared" si="30"/>
        <v>1.5049175945619351</v>
      </c>
      <c r="F59" s="72">
        <f t="shared" si="29"/>
        <v>1.8710200969277972</v>
      </c>
      <c r="G59" s="22">
        <v>1481.35</v>
      </c>
      <c r="H59" s="1">
        <f t="shared" si="1"/>
        <v>668.17374749999999</v>
      </c>
      <c r="I59" s="1">
        <f t="shared" si="28"/>
        <v>291.68118557099996</v>
      </c>
      <c r="J59" s="5">
        <f t="shared" si="21"/>
        <v>389.54506229999998</v>
      </c>
      <c r="K59" s="22"/>
      <c r="L59" s="23">
        <v>526000</v>
      </c>
      <c r="M59" s="24"/>
      <c r="N59" s="5">
        <f t="shared" si="22"/>
        <v>660.87743169999999</v>
      </c>
      <c r="O59" s="5">
        <f t="shared" si="23"/>
        <v>1.2564209728136881</v>
      </c>
      <c r="P59" s="5">
        <f t="shared" si="26"/>
        <v>238</v>
      </c>
      <c r="Q59" s="5">
        <f t="shared" si="27"/>
        <v>291.37752</v>
      </c>
      <c r="R59" s="5">
        <f t="shared" si="24"/>
        <v>58.716090000000001</v>
      </c>
      <c r="S59" s="5">
        <f t="shared" si="25"/>
        <v>72.78382169999999</v>
      </c>
      <c r="T59" s="22"/>
      <c r="U59" s="26">
        <v>840</v>
      </c>
      <c r="V59" s="26">
        <v>238</v>
      </c>
      <c r="W59" s="26">
        <v>376</v>
      </c>
      <c r="X59" s="27">
        <v>1519.13</v>
      </c>
      <c r="Y59" s="27">
        <v>1176</v>
      </c>
      <c r="Z59" s="27">
        <v>2696.75</v>
      </c>
      <c r="AA59" s="29"/>
      <c r="AB59" s="29"/>
      <c r="AC59" s="29"/>
      <c r="AD59" s="28">
        <v>73</v>
      </c>
      <c r="AE59" s="29">
        <v>278.83</v>
      </c>
      <c r="AF59" s="29">
        <v>90.49</v>
      </c>
      <c r="AG59" s="30">
        <v>484.31</v>
      </c>
      <c r="AH59" s="41"/>
      <c r="AI59" s="41"/>
      <c r="AJ59" s="30">
        <v>0</v>
      </c>
      <c r="AK59" s="30"/>
      <c r="AL59" s="30">
        <v>82.688699999999997</v>
      </c>
      <c r="AM59" s="30">
        <v>1.1200000000000001</v>
      </c>
      <c r="AN59" s="32">
        <v>0.24776999999999999</v>
      </c>
      <c r="AO59" s="32">
        <v>0.80432999999999999</v>
      </c>
      <c r="AQ59" s="43"/>
      <c r="AR59" s="43"/>
      <c r="AT59" s="37">
        <f t="shared" si="11"/>
        <v>1355000</v>
      </c>
      <c r="AU59" s="92">
        <f t="shared" si="12"/>
        <v>2169.8725636709996</v>
      </c>
    </row>
    <row r="60" spans="1:49">
      <c r="A60" s="16">
        <v>41956</v>
      </c>
      <c r="B60" s="1">
        <f t="shared" si="31"/>
        <v>2935.8546036719995</v>
      </c>
      <c r="C60" s="33">
        <v>1566000</v>
      </c>
      <c r="D60" s="33">
        <v>1945000</v>
      </c>
      <c r="E60" s="17">
        <f t="shared" si="30"/>
        <v>1.509436814227249</v>
      </c>
      <c r="F60" s="72">
        <f t="shared" si="29"/>
        <v>1.8812463410778815</v>
      </c>
      <c r="G60" s="22">
        <v>1550.51</v>
      </c>
      <c r="H60" s="1">
        <f t="shared" si="1"/>
        <v>678.77017999999998</v>
      </c>
      <c r="I60" s="1">
        <f t="shared" si="28"/>
        <v>292.66097047199997</v>
      </c>
      <c r="J60" s="5">
        <f t="shared" si="21"/>
        <v>413.91345319999999</v>
      </c>
      <c r="K60" s="22"/>
      <c r="L60" s="23">
        <v>563000</v>
      </c>
      <c r="M60" s="24"/>
      <c r="N60" s="5">
        <f t="shared" si="22"/>
        <v>636.53874099999996</v>
      </c>
      <c r="O60" s="5">
        <f t="shared" si="23"/>
        <v>1.1306194333925399</v>
      </c>
      <c r="P60" s="5">
        <f t="shared" si="26"/>
        <v>221</v>
      </c>
      <c r="Q60" s="5">
        <f t="shared" si="27"/>
        <v>275.7435582</v>
      </c>
      <c r="R60" s="5">
        <f t="shared" si="24"/>
        <v>60.97936</v>
      </c>
      <c r="S60" s="5">
        <f t="shared" si="25"/>
        <v>78.815822800000007</v>
      </c>
      <c r="T60" s="22"/>
      <c r="U60" s="26">
        <v>900</v>
      </c>
      <c r="V60" s="26">
        <v>221</v>
      </c>
      <c r="W60" s="26">
        <v>400</v>
      </c>
      <c r="X60" s="27">
        <v>1622.18</v>
      </c>
      <c r="Y60" s="27">
        <v>1110.6600000000001</v>
      </c>
      <c r="Z60" s="27">
        <v>2734</v>
      </c>
      <c r="AA60" s="29"/>
      <c r="AB60" s="29"/>
      <c r="AC60" s="29"/>
      <c r="AD60" s="28">
        <v>76</v>
      </c>
      <c r="AE60" s="29">
        <v>282.67</v>
      </c>
      <c r="AF60" s="29">
        <v>98.23</v>
      </c>
      <c r="AG60" s="30">
        <v>515.87</v>
      </c>
      <c r="AH60" s="41"/>
      <c r="AI60" s="41"/>
      <c r="AJ60" s="30">
        <v>0</v>
      </c>
      <c r="AK60" s="30"/>
      <c r="AL60" s="30">
        <v>80.950199999999995</v>
      </c>
      <c r="AM60" s="30">
        <v>1.1299999999999999</v>
      </c>
      <c r="AN60" s="32">
        <v>0.24826999999999999</v>
      </c>
      <c r="AO60" s="32">
        <v>0.80235999999999996</v>
      </c>
      <c r="AQ60" s="43"/>
      <c r="AR60" s="43"/>
      <c r="AT60" s="37">
        <f t="shared" si="11"/>
        <v>1382000</v>
      </c>
      <c r="AU60" s="92">
        <f t="shared" si="12"/>
        <v>2299.3158626719996</v>
      </c>
    </row>
    <row r="61" spans="1:49">
      <c r="A61" s="16">
        <v>41957</v>
      </c>
      <c r="B61" s="1">
        <f t="shared" si="31"/>
        <v>2879.3544224700004</v>
      </c>
      <c r="C61" s="33">
        <v>1519000</v>
      </c>
      <c r="D61" s="33">
        <v>1945000</v>
      </c>
      <c r="E61" s="17">
        <f t="shared" si="30"/>
        <v>1.4803878778766069</v>
      </c>
      <c r="F61" s="72">
        <f t="shared" si="29"/>
        <v>1.8440537100320218</v>
      </c>
      <c r="G61" s="22">
        <v>1449.89</v>
      </c>
      <c r="H61" s="1">
        <f t="shared" si="1"/>
        <v>739.23120000000006</v>
      </c>
      <c r="I61" s="1">
        <f t="shared" si="28"/>
        <v>296.42458797000006</v>
      </c>
      <c r="J61" s="5">
        <f t="shared" ref="J61:J78" si="32">AG61*AO61+AI61</f>
        <v>393.80863450000004</v>
      </c>
      <c r="K61" s="22"/>
      <c r="L61" s="23">
        <v>593000</v>
      </c>
      <c r="M61" s="24"/>
      <c r="N61" s="5">
        <f t="shared" si="22"/>
        <v>716.14474680000012</v>
      </c>
      <c r="O61" s="5">
        <f t="shared" si="23"/>
        <v>1.2076639912310287</v>
      </c>
      <c r="P61" s="5">
        <f t="shared" si="26"/>
        <v>195</v>
      </c>
      <c r="Q61" s="5">
        <f t="shared" si="27"/>
        <v>366.10994199999999</v>
      </c>
      <c r="R61" s="5">
        <f t="shared" si="24"/>
        <v>56.998089999999998</v>
      </c>
      <c r="S61" s="5">
        <f t="shared" si="25"/>
        <v>98.036714799999999</v>
      </c>
      <c r="T61" s="22"/>
      <c r="U61" s="26">
        <v>841</v>
      </c>
      <c r="V61" s="26">
        <v>195</v>
      </c>
      <c r="W61" s="26">
        <v>389</v>
      </c>
      <c r="X61" s="27">
        <v>1499.1</v>
      </c>
      <c r="Y61" s="27">
        <v>1479.83</v>
      </c>
      <c r="Z61" s="27">
        <v>2988</v>
      </c>
      <c r="AA61" s="29"/>
      <c r="AB61" s="29"/>
      <c r="AC61" s="29"/>
      <c r="AD61" s="28">
        <v>71</v>
      </c>
      <c r="AE61" s="29">
        <v>291</v>
      </c>
      <c r="AF61" s="29">
        <v>122.12</v>
      </c>
      <c r="AG61" s="30">
        <v>490.55</v>
      </c>
      <c r="AH61" s="41"/>
      <c r="AI61" s="41"/>
      <c r="AJ61" s="30">
        <v>0</v>
      </c>
      <c r="AK61" s="30"/>
      <c r="AL61" s="30">
        <v>77.013000000000005</v>
      </c>
      <c r="AM61" s="30">
        <v>1.23</v>
      </c>
      <c r="AN61" s="32">
        <v>0.24740000000000001</v>
      </c>
      <c r="AO61" s="32">
        <v>0.80279</v>
      </c>
      <c r="AQ61" s="43"/>
      <c r="AR61" s="43"/>
      <c r="AT61" s="37">
        <f t="shared" si="11"/>
        <v>1352000</v>
      </c>
      <c r="AU61" s="92">
        <f t="shared" si="12"/>
        <v>2163.2096756700003</v>
      </c>
    </row>
    <row r="62" spans="1:49">
      <c r="A62" s="16">
        <v>41958</v>
      </c>
      <c r="B62" s="1">
        <f t="shared" si="31"/>
        <v>2746.9678904039997</v>
      </c>
      <c r="C62" s="33">
        <v>1234000</v>
      </c>
      <c r="D62" s="33">
        <v>1705000</v>
      </c>
      <c r="E62" s="17">
        <f t="shared" si="30"/>
        <v>1.611124862407038</v>
      </c>
      <c r="F62" s="72">
        <f t="shared" si="29"/>
        <v>2.0086584577878268</v>
      </c>
      <c r="G62" s="22">
        <v>1376.33</v>
      </c>
      <c r="H62" s="1">
        <f t="shared" si="1"/>
        <v>727.01232000000005</v>
      </c>
      <c r="I62" s="1">
        <f t="shared" si="28"/>
        <v>290.272841804</v>
      </c>
      <c r="J62" s="5">
        <f t="shared" si="32"/>
        <v>353.35272859999998</v>
      </c>
      <c r="K62" s="22"/>
      <c r="L62" s="23">
        <v>506000</v>
      </c>
      <c r="M62" s="24"/>
      <c r="N62" s="5">
        <f t="shared" ref="N62:N70" si="33">SUM(P62:T62)</f>
        <v>712.2547037999999</v>
      </c>
      <c r="O62" s="5">
        <f t="shared" si="23"/>
        <v>1.4076179916996046</v>
      </c>
      <c r="P62" s="5">
        <f t="shared" si="26"/>
        <v>213</v>
      </c>
      <c r="Q62" s="5">
        <f t="shared" si="27"/>
        <v>335.77271999999999</v>
      </c>
      <c r="R62" s="5">
        <f t="shared" si="24"/>
        <v>65.771379999999994</v>
      </c>
      <c r="S62" s="5">
        <f t="shared" si="25"/>
        <v>97.710603799999987</v>
      </c>
      <c r="T62" s="22"/>
      <c r="U62" s="26">
        <v>755</v>
      </c>
      <c r="V62" s="26">
        <v>213</v>
      </c>
      <c r="W62" s="26">
        <v>375.31</v>
      </c>
      <c r="X62" s="27">
        <v>1569</v>
      </c>
      <c r="Y62" s="27">
        <v>1356</v>
      </c>
      <c r="Z62" s="27">
        <v>2936</v>
      </c>
      <c r="AA62" s="29"/>
      <c r="AB62" s="29"/>
      <c r="AC62" s="29"/>
      <c r="AD62" s="28">
        <v>82</v>
      </c>
      <c r="AE62" s="29">
        <v>287.8</v>
      </c>
      <c r="AF62" s="29">
        <v>121.82</v>
      </c>
      <c r="AG62" s="30">
        <v>440.54</v>
      </c>
      <c r="AH62" s="41"/>
      <c r="AI62" s="41"/>
      <c r="AJ62" s="30">
        <v>0</v>
      </c>
      <c r="AK62" s="30"/>
      <c r="AL62" s="30">
        <v>72.705600000000004</v>
      </c>
      <c r="AM62" s="30">
        <v>1.39</v>
      </c>
      <c r="AN62" s="32">
        <v>0.24762000000000001</v>
      </c>
      <c r="AO62" s="32">
        <v>0.80208999999999997</v>
      </c>
      <c r="AQ62" s="43"/>
      <c r="AR62" s="43"/>
      <c r="AT62" s="37">
        <f t="shared" si="11"/>
        <v>1199000</v>
      </c>
      <c r="AU62" s="92">
        <f t="shared" si="12"/>
        <v>2034.7131866039999</v>
      </c>
    </row>
    <row r="63" spans="1:49">
      <c r="A63" s="16">
        <v>41959</v>
      </c>
      <c r="B63" s="1">
        <f t="shared" si="31"/>
        <v>2420.8481879999999</v>
      </c>
      <c r="C63" s="33">
        <v>1122000</v>
      </c>
      <c r="D63" s="33">
        <v>1506000</v>
      </c>
      <c r="E63" s="17">
        <f t="shared" si="30"/>
        <v>1.6074689163346614</v>
      </c>
      <c r="F63" s="72">
        <f t="shared" si="29"/>
        <v>2.0138673469489619</v>
      </c>
      <c r="G63" s="22">
        <v>1200.04</v>
      </c>
      <c r="H63" s="1">
        <f t="shared" si="1"/>
        <v>582.13643999999999</v>
      </c>
      <c r="I63" s="1">
        <f t="shared" si="28"/>
        <v>299.88373999999999</v>
      </c>
      <c r="J63" s="5">
        <f t="shared" si="32"/>
        <v>338.78800799999999</v>
      </c>
      <c r="K63" s="22"/>
      <c r="L63" s="23">
        <v>500000</v>
      </c>
      <c r="M63" s="24"/>
      <c r="N63" s="5">
        <f t="shared" si="33"/>
        <v>637.97971940000002</v>
      </c>
      <c r="O63" s="5">
        <f t="shared" si="23"/>
        <v>1.2759594388000002</v>
      </c>
      <c r="P63" s="5">
        <f t="shared" si="26"/>
        <v>208</v>
      </c>
      <c r="Q63" s="5">
        <f t="shared" si="27"/>
        <v>280.52475140000001</v>
      </c>
      <c r="R63" s="5">
        <f t="shared" si="24"/>
        <v>59.865000000000002</v>
      </c>
      <c r="S63" s="5">
        <f t="shared" si="25"/>
        <v>89.589967999999999</v>
      </c>
      <c r="T63" s="22"/>
      <c r="U63" s="26">
        <v>650</v>
      </c>
      <c r="V63" s="26">
        <v>208</v>
      </c>
      <c r="W63" s="26">
        <v>314</v>
      </c>
      <c r="X63" s="27">
        <v>1115</v>
      </c>
      <c r="Y63" s="27">
        <v>1130.51</v>
      </c>
      <c r="Z63" s="27">
        <v>2346</v>
      </c>
      <c r="AA63" s="29"/>
      <c r="AB63" s="29"/>
      <c r="AC63" s="29"/>
      <c r="AD63" s="28">
        <v>75</v>
      </c>
      <c r="AE63" s="29">
        <v>283.88</v>
      </c>
      <c r="AF63" s="29">
        <v>112.24</v>
      </c>
      <c r="AG63" s="30">
        <v>424.44</v>
      </c>
      <c r="AH63" s="41"/>
      <c r="AI63" s="41"/>
      <c r="AJ63" s="30">
        <v>0</v>
      </c>
      <c r="AK63" s="30"/>
      <c r="AL63" s="30">
        <v>90.55</v>
      </c>
      <c r="AM63" s="30">
        <v>1.27</v>
      </c>
      <c r="AN63" s="32">
        <v>0.24814</v>
      </c>
      <c r="AO63" s="32">
        <v>0.79820000000000002</v>
      </c>
      <c r="AQ63" s="43"/>
      <c r="AR63" s="43"/>
      <c r="AT63" s="37">
        <f t="shared" si="11"/>
        <v>1006000</v>
      </c>
      <c r="AU63" s="92">
        <f t="shared" si="12"/>
        <v>1782.8684685999999</v>
      </c>
    </row>
    <row r="64" spans="1:49">
      <c r="A64" s="16">
        <v>41960</v>
      </c>
      <c r="B64" s="1">
        <f t="shared" si="31"/>
        <v>3284.0491579999998</v>
      </c>
      <c r="C64" s="33">
        <v>2067000</v>
      </c>
      <c r="D64" s="33">
        <v>2248000</v>
      </c>
      <c r="E64" s="17">
        <f t="shared" si="30"/>
        <v>1.4608759599644128</v>
      </c>
      <c r="F64" s="72">
        <f t="shared" si="29"/>
        <v>1.8302129290458691</v>
      </c>
      <c r="G64" s="22">
        <v>1778.81</v>
      </c>
      <c r="H64" s="1">
        <f t="shared" si="1"/>
        <v>650.37494000000004</v>
      </c>
      <c r="I64" s="1">
        <f t="shared" si="28"/>
        <v>448.221228</v>
      </c>
      <c r="J64" s="5">
        <f t="shared" si="32"/>
        <v>406.64299</v>
      </c>
      <c r="K64" s="22">
        <v>0</v>
      </c>
      <c r="L64" s="23">
        <v>638000</v>
      </c>
      <c r="M64" s="24"/>
      <c r="N64" s="5">
        <f t="shared" si="33"/>
        <v>713.19949980000001</v>
      </c>
      <c r="O64" s="5">
        <f t="shared" si="23"/>
        <v>1.1178675545454546</v>
      </c>
      <c r="P64" s="5">
        <f t="shared" si="26"/>
        <v>293</v>
      </c>
      <c r="Q64" s="5">
        <f t="shared" si="27"/>
        <v>237.83474580000001</v>
      </c>
      <c r="R64" s="5">
        <f t="shared" si="24"/>
        <v>92.192099999999996</v>
      </c>
      <c r="S64" s="5">
        <f t="shared" si="25"/>
        <v>90.172654000000009</v>
      </c>
      <c r="T64" s="22"/>
      <c r="U64" s="26">
        <v>1048</v>
      </c>
      <c r="V64" s="26">
        <v>293</v>
      </c>
      <c r="W64" s="26">
        <v>407</v>
      </c>
      <c r="X64" s="27">
        <v>1661.26</v>
      </c>
      <c r="Y64" s="27">
        <v>958.47</v>
      </c>
      <c r="Z64" s="27">
        <v>2621</v>
      </c>
      <c r="AA64" s="29"/>
      <c r="AB64" s="29"/>
      <c r="AC64" s="29"/>
      <c r="AD64" s="28">
        <v>115.5</v>
      </c>
      <c r="AE64" s="29">
        <v>451.07</v>
      </c>
      <c r="AF64" s="29">
        <v>112.97</v>
      </c>
      <c r="AG64" s="30">
        <v>509.45</v>
      </c>
      <c r="AH64" s="41"/>
      <c r="AI64" s="41"/>
      <c r="AJ64" s="30">
        <v>0</v>
      </c>
      <c r="AK64" s="30"/>
      <c r="AL64" s="30">
        <v>108.74</v>
      </c>
      <c r="AM64" s="30">
        <v>1.73</v>
      </c>
      <c r="AN64" s="32">
        <v>0.24814</v>
      </c>
      <c r="AO64" s="32">
        <v>0.79820000000000002</v>
      </c>
      <c r="AQ64" s="43"/>
      <c r="AR64" s="43"/>
      <c r="AT64" s="37">
        <f t="shared" si="11"/>
        <v>1610000</v>
      </c>
      <c r="AU64" s="92">
        <f t="shared" si="12"/>
        <v>2570.8496581999998</v>
      </c>
    </row>
    <row r="65" spans="1:47">
      <c r="A65" s="16">
        <v>41961</v>
      </c>
      <c r="B65" s="1">
        <f t="shared" si="31"/>
        <v>2993.2494051000003</v>
      </c>
      <c r="C65" s="33">
        <v>1873000</v>
      </c>
      <c r="D65" s="33">
        <v>2093000</v>
      </c>
      <c r="E65" s="17">
        <f t="shared" si="30"/>
        <v>1.4301239393693264</v>
      </c>
      <c r="F65" s="72">
        <f t="shared" si="29"/>
        <v>1.7886163054758513</v>
      </c>
      <c r="G65" s="22">
        <v>1568.86</v>
      </c>
      <c r="H65" s="1">
        <f t="shared" si="1"/>
        <v>597.23216000000002</v>
      </c>
      <c r="I65" s="1">
        <f t="shared" si="28"/>
        <v>342.95956010000003</v>
      </c>
      <c r="J65" s="5">
        <f t="shared" si="32"/>
        <v>376.19768499999998</v>
      </c>
      <c r="K65" s="22">
        <v>108</v>
      </c>
      <c r="L65" s="23">
        <v>463954</v>
      </c>
      <c r="M65" s="24"/>
      <c r="N65" s="5">
        <f t="shared" si="33"/>
        <v>624.63410399999998</v>
      </c>
      <c r="O65" s="5">
        <f t="shared" si="23"/>
        <v>1.3463276617940572</v>
      </c>
      <c r="P65" s="5">
        <f t="shared" si="26"/>
        <v>285</v>
      </c>
      <c r="Q65" s="5">
        <f t="shared" si="27"/>
        <v>186.72433720000001</v>
      </c>
      <c r="R65" s="5">
        <f t="shared" si="24"/>
        <v>80.756569999999996</v>
      </c>
      <c r="S65" s="5">
        <f t="shared" si="25"/>
        <v>72.153196799999989</v>
      </c>
      <c r="T65" s="22"/>
      <c r="U65" s="26">
        <v>886</v>
      </c>
      <c r="V65" s="26">
        <v>285</v>
      </c>
      <c r="W65" s="26">
        <v>368</v>
      </c>
      <c r="X65" s="27">
        <v>1654</v>
      </c>
      <c r="Y65" s="27">
        <v>752.86</v>
      </c>
      <c r="Z65" s="27">
        <v>2408</v>
      </c>
      <c r="AA65" s="29"/>
      <c r="AB65" s="29">
        <v>0</v>
      </c>
      <c r="AC65" s="29"/>
      <c r="AD65" s="28">
        <v>101</v>
      </c>
      <c r="AE65" s="29">
        <v>332.69</v>
      </c>
      <c r="AF65" s="29">
        <v>90.24</v>
      </c>
      <c r="AG65" s="30">
        <v>470.5</v>
      </c>
      <c r="AH65" s="41"/>
      <c r="AI65" s="41"/>
      <c r="AJ65" s="30">
        <v>0</v>
      </c>
      <c r="AK65" s="30"/>
      <c r="AL65" s="30">
        <v>95.26</v>
      </c>
      <c r="AM65" s="30">
        <v>0.98</v>
      </c>
      <c r="AN65" s="32">
        <v>0.24801999999999999</v>
      </c>
      <c r="AO65" s="32">
        <v>0.79957</v>
      </c>
      <c r="AQ65" s="43"/>
      <c r="AR65" s="43"/>
      <c r="AT65" s="37">
        <f t="shared" si="11"/>
        <v>1629046</v>
      </c>
      <c r="AU65" s="92">
        <f t="shared" si="12"/>
        <v>2368.6153011000006</v>
      </c>
    </row>
    <row r="66" spans="1:47">
      <c r="A66" s="16">
        <v>41962</v>
      </c>
      <c r="B66" s="1">
        <f t="shared" si="31"/>
        <v>3480.8347656999995</v>
      </c>
      <c r="C66" s="33">
        <v>1956000</v>
      </c>
      <c r="D66" s="33">
        <v>2226000</v>
      </c>
      <c r="E66" s="17">
        <f t="shared" si="30"/>
        <v>1.5637173251123089</v>
      </c>
      <c r="F66" s="72">
        <f t="shared" si="29"/>
        <v>1.9540604382589086</v>
      </c>
      <c r="G66" s="22">
        <v>1773.82</v>
      </c>
      <c r="H66" s="1">
        <f t="shared" si="1"/>
        <v>697.19902969999998</v>
      </c>
      <c r="I66" s="1">
        <f t="shared" si="28"/>
        <v>379.17771920000001</v>
      </c>
      <c r="J66" s="5">
        <f t="shared" si="32"/>
        <v>440.18801680000001</v>
      </c>
      <c r="K66" s="22">
        <v>190.45</v>
      </c>
      <c r="L66" s="23">
        <v>528620</v>
      </c>
      <c r="M66" s="24"/>
      <c r="N66" s="5">
        <f t="shared" si="33"/>
        <v>742.72400259999995</v>
      </c>
      <c r="O66" s="5">
        <f t="shared" si="23"/>
        <v>1.4050244080814196</v>
      </c>
      <c r="P66" s="5">
        <f t="shared" si="26"/>
        <v>305</v>
      </c>
      <c r="Q66" s="5">
        <f t="shared" si="27"/>
        <v>229.59758339999999</v>
      </c>
      <c r="R66" s="5">
        <f t="shared" si="24"/>
        <v>104.83144</v>
      </c>
      <c r="S66" s="5">
        <f t="shared" si="25"/>
        <v>103.2949792</v>
      </c>
      <c r="T66" s="22">
        <v>0</v>
      </c>
      <c r="U66" s="26">
        <v>987</v>
      </c>
      <c r="V66" s="26">
        <v>305</v>
      </c>
      <c r="W66" s="26">
        <v>455</v>
      </c>
      <c r="X66" s="27">
        <v>1868.07</v>
      </c>
      <c r="Y66" s="27">
        <v>927.18</v>
      </c>
      <c r="Z66" s="27">
        <v>2797.39</v>
      </c>
      <c r="AA66" s="29"/>
      <c r="AB66" s="29">
        <v>5.6</v>
      </c>
      <c r="AC66" s="29"/>
      <c r="AD66" s="28">
        <v>119</v>
      </c>
      <c r="AE66" s="29">
        <v>361.66</v>
      </c>
      <c r="AF66" s="29">
        <v>129.08000000000001</v>
      </c>
      <c r="AG66" s="30">
        <v>550.07000000000005</v>
      </c>
      <c r="AH66" s="41"/>
      <c r="AI66" s="41"/>
      <c r="AJ66" s="30">
        <v>12</v>
      </c>
      <c r="AK66" s="30"/>
      <c r="AL66" s="30">
        <v>111.25</v>
      </c>
      <c r="AM66" s="30">
        <v>0.92</v>
      </c>
      <c r="AN66" s="32">
        <v>0.24762999999999999</v>
      </c>
      <c r="AO66" s="32">
        <v>0.80023999999999995</v>
      </c>
      <c r="AQ66" s="43"/>
      <c r="AR66" s="43"/>
      <c r="AT66" s="37">
        <f t="shared" si="11"/>
        <v>1697380</v>
      </c>
      <c r="AU66" s="92">
        <f t="shared" si="12"/>
        <v>2738.1107630999995</v>
      </c>
    </row>
    <row r="67" spans="1:47">
      <c r="A67" s="16">
        <v>41963</v>
      </c>
      <c r="B67" s="1">
        <f t="shared" si="31"/>
        <v>3392.3184179999998</v>
      </c>
      <c r="C67" s="33">
        <v>1885000</v>
      </c>
      <c r="D67" s="33">
        <v>2201000</v>
      </c>
      <c r="E67" s="17">
        <f t="shared" si="30"/>
        <v>1.5412623434802364</v>
      </c>
      <c r="F67" s="72">
        <f t="shared" si="29"/>
        <v>1.9320117122911142</v>
      </c>
      <c r="G67" s="22">
        <v>1636.54</v>
      </c>
      <c r="H67" s="1">
        <f t="shared" ref="H67:H80" si="34">Z67*AN67+(AB67+AC67)*AO67</f>
        <v>701.53632049999999</v>
      </c>
      <c r="I67" s="1">
        <f t="shared" si="28"/>
        <v>491.64534749999996</v>
      </c>
      <c r="J67" s="5">
        <f t="shared" si="32"/>
        <v>380.52674999999999</v>
      </c>
      <c r="K67" s="22">
        <v>182.07</v>
      </c>
      <c r="L67" s="23">
        <v>520000</v>
      </c>
      <c r="M67" s="24"/>
      <c r="N67" s="5">
        <f t="shared" si="33"/>
        <v>875.2966424391999</v>
      </c>
      <c r="O67" s="5">
        <f t="shared" si="23"/>
        <v>1.6832627739215382</v>
      </c>
      <c r="P67" s="5">
        <f t="shared" si="26"/>
        <v>315</v>
      </c>
      <c r="Q67" s="5">
        <f t="shared" si="27"/>
        <v>242.89418300000003</v>
      </c>
      <c r="R67" s="5">
        <f t="shared" si="24"/>
        <v>202.30939999999998</v>
      </c>
      <c r="S67" s="5">
        <f t="shared" si="25"/>
        <v>93.480345</v>
      </c>
      <c r="T67" s="39">
        <v>21.612714439200001</v>
      </c>
      <c r="U67" s="26">
        <v>907</v>
      </c>
      <c r="V67" s="26">
        <v>315</v>
      </c>
      <c r="W67" s="26">
        <v>384</v>
      </c>
      <c r="X67" s="27">
        <v>1829.06</v>
      </c>
      <c r="Y67" s="27">
        <v>978.82</v>
      </c>
      <c r="Z67" s="27">
        <v>2809.77</v>
      </c>
      <c r="AA67" s="29"/>
      <c r="AB67" s="29">
        <v>5.38</v>
      </c>
      <c r="AC67" s="29"/>
      <c r="AD67" s="28">
        <v>242</v>
      </c>
      <c r="AE67" s="29">
        <v>515.59</v>
      </c>
      <c r="AF67" s="29">
        <v>117.18</v>
      </c>
      <c r="AG67" s="30">
        <v>477</v>
      </c>
      <c r="AH67" s="41"/>
      <c r="AI67" s="41"/>
      <c r="AJ67" s="30">
        <v>11.6</v>
      </c>
      <c r="AK67" s="30"/>
      <c r="AL67" s="30">
        <v>99.64</v>
      </c>
      <c r="AM67" s="30">
        <v>1.06</v>
      </c>
      <c r="AN67" s="32">
        <v>0.24815000000000001</v>
      </c>
      <c r="AO67" s="32">
        <v>0.79774999999999996</v>
      </c>
      <c r="AQ67" s="43"/>
      <c r="AR67" s="43"/>
      <c r="AT67" s="37">
        <f t="shared" si="11"/>
        <v>1681000</v>
      </c>
      <c r="AU67" s="92">
        <f t="shared" si="12"/>
        <v>2517.0217755608001</v>
      </c>
    </row>
    <row r="68" spans="1:47">
      <c r="A68" s="16">
        <v>41964</v>
      </c>
      <c r="B68" s="1">
        <f t="shared" si="31"/>
        <v>3360.6474304000003</v>
      </c>
      <c r="C68" s="33">
        <v>1707000</v>
      </c>
      <c r="D68" s="33">
        <v>2035000</v>
      </c>
      <c r="E68" s="17">
        <f t="shared" si="30"/>
        <v>1.6514237987223588</v>
      </c>
      <c r="F68" s="72">
        <f t="shared" si="29"/>
        <v>2.0710365050005124</v>
      </c>
      <c r="G68" s="22">
        <v>1668</v>
      </c>
      <c r="H68" s="1">
        <f t="shared" si="34"/>
        <v>670.09803410000006</v>
      </c>
      <c r="I68" s="1">
        <f t="shared" si="28"/>
        <v>470.67539529999999</v>
      </c>
      <c r="J68" s="5">
        <f t="shared" si="32"/>
        <v>371.50400100000002</v>
      </c>
      <c r="K68" s="22">
        <v>180.37</v>
      </c>
      <c r="L68" s="23">
        <v>500000</v>
      </c>
      <c r="M68" s="24"/>
      <c r="N68" s="5">
        <f t="shared" si="33"/>
        <v>891.81793746079995</v>
      </c>
      <c r="O68" s="5">
        <f t="shared" si="23"/>
        <v>1.7836358749215999</v>
      </c>
      <c r="P68" s="5">
        <f t="shared" si="26"/>
        <v>324</v>
      </c>
      <c r="Q68" s="5">
        <f t="shared" si="27"/>
        <v>233.08362</v>
      </c>
      <c r="R68" s="5">
        <f t="shared" si="24"/>
        <v>210.51096000000001</v>
      </c>
      <c r="S68" s="5">
        <f t="shared" si="25"/>
        <v>85.089486899999997</v>
      </c>
      <c r="T68" s="39">
        <v>39.133870560799998</v>
      </c>
      <c r="U68" s="26">
        <v>887</v>
      </c>
      <c r="V68" s="26">
        <v>324</v>
      </c>
      <c r="W68" s="26">
        <v>440</v>
      </c>
      <c r="X68" s="27">
        <v>1741</v>
      </c>
      <c r="Y68" s="27">
        <v>938</v>
      </c>
      <c r="Z68" s="27">
        <v>2680.86</v>
      </c>
      <c r="AA68" s="29"/>
      <c r="AB68" s="29">
        <v>4.93</v>
      </c>
      <c r="AC68" s="29"/>
      <c r="AD68" s="28">
        <v>251</v>
      </c>
      <c r="AE68" s="29">
        <v>490.63</v>
      </c>
      <c r="AF68" s="29">
        <v>106.71</v>
      </c>
      <c r="AG68" s="30">
        <v>465.9</v>
      </c>
      <c r="AH68" s="41"/>
      <c r="AI68" s="41"/>
      <c r="AJ68" s="30">
        <v>13</v>
      </c>
      <c r="AK68" s="30"/>
      <c r="AL68" s="30">
        <v>98.77</v>
      </c>
      <c r="AM68" s="30">
        <v>0.87</v>
      </c>
      <c r="AN68" s="32">
        <v>0.24848999999999999</v>
      </c>
      <c r="AO68" s="32">
        <v>0.79739000000000004</v>
      </c>
      <c r="AQ68" s="43"/>
      <c r="AR68" s="43"/>
      <c r="AT68" s="37">
        <f t="shared" ref="AT68:AT131" si="35">D68-L68</f>
        <v>1535000</v>
      </c>
      <c r="AU68" s="92">
        <f t="shared" ref="AU68:AU131" si="36">B68-N68</f>
        <v>2468.8294929392005</v>
      </c>
    </row>
    <row r="69" spans="1:47">
      <c r="A69" s="16">
        <v>41965</v>
      </c>
      <c r="B69" s="1">
        <f t="shared" si="31"/>
        <v>2797.3088895000001</v>
      </c>
      <c r="C69" s="33">
        <v>1198000</v>
      </c>
      <c r="D69" s="33">
        <v>1654000</v>
      </c>
      <c r="E69" s="17">
        <f t="shared" si="30"/>
        <v>1.6912387481862152</v>
      </c>
      <c r="F69" s="72">
        <f t="shared" si="29"/>
        <v>2.1108821120646719</v>
      </c>
      <c r="G69" s="22">
        <v>1347.9</v>
      </c>
      <c r="H69" s="1">
        <f t="shared" si="34"/>
        <v>614.2741575</v>
      </c>
      <c r="I69" s="1">
        <f t="shared" si="28"/>
        <v>368.71224000000001</v>
      </c>
      <c r="J69" s="5">
        <f t="shared" si="32"/>
        <v>316.80249200000003</v>
      </c>
      <c r="K69" s="22">
        <v>149.62</v>
      </c>
      <c r="L69" s="23">
        <v>422000</v>
      </c>
      <c r="M69" s="24"/>
      <c r="N69" s="5">
        <f t="shared" si="33"/>
        <v>736.67002026090006</v>
      </c>
      <c r="O69" s="5">
        <f t="shared" si="23"/>
        <v>1.7456635551206163</v>
      </c>
      <c r="P69" s="5">
        <f t="shared" si="26"/>
        <v>231</v>
      </c>
      <c r="Q69" s="5">
        <f t="shared" si="27"/>
        <v>220.57306510000001</v>
      </c>
      <c r="R69" s="5">
        <f t="shared" si="24"/>
        <v>180.27</v>
      </c>
      <c r="S69" s="5">
        <f t="shared" si="25"/>
        <v>75.304788000000002</v>
      </c>
      <c r="T69" s="39">
        <v>29.5221671609</v>
      </c>
      <c r="U69" s="26">
        <v>682</v>
      </c>
      <c r="V69" s="26">
        <v>231</v>
      </c>
      <c r="W69" s="26">
        <v>409</v>
      </c>
      <c r="X69" s="27">
        <v>1547.07</v>
      </c>
      <c r="Y69" s="27">
        <v>882.61</v>
      </c>
      <c r="Z69" s="27">
        <v>2430.25</v>
      </c>
      <c r="AA69" s="29"/>
      <c r="AB69" s="29">
        <v>8.65</v>
      </c>
      <c r="AC69" s="29"/>
      <c r="AD69" s="28">
        <v>207</v>
      </c>
      <c r="AE69" s="29">
        <v>376.13</v>
      </c>
      <c r="AF69" s="29">
        <v>93.99</v>
      </c>
      <c r="AG69" s="30">
        <v>395.41</v>
      </c>
      <c r="AH69" s="41"/>
      <c r="AI69" s="41"/>
      <c r="AJ69" s="30">
        <v>18</v>
      </c>
      <c r="AK69" s="30"/>
      <c r="AL69" s="30">
        <v>82.63</v>
      </c>
      <c r="AM69" s="30">
        <v>1.44</v>
      </c>
      <c r="AN69" s="32">
        <v>0.24990999999999999</v>
      </c>
      <c r="AO69" s="32">
        <v>0.80120000000000002</v>
      </c>
      <c r="AQ69" s="43"/>
      <c r="AR69" s="43"/>
      <c r="AT69" s="37">
        <f t="shared" si="35"/>
        <v>1232000</v>
      </c>
      <c r="AU69" s="92">
        <f t="shared" si="36"/>
        <v>2060.6388692391001</v>
      </c>
    </row>
    <row r="70" spans="1:47">
      <c r="A70" s="16">
        <v>41966</v>
      </c>
      <c r="B70" s="1">
        <f t="shared" si="31"/>
        <v>2704.5328577999999</v>
      </c>
      <c r="C70" s="33">
        <v>1103000</v>
      </c>
      <c r="D70" s="33">
        <v>1478000</v>
      </c>
      <c r="E70" s="17">
        <f t="shared" si="30"/>
        <v>1.8298598496617051</v>
      </c>
      <c r="F70" s="72">
        <f t="shared" si="29"/>
        <v>2.2684681704105936</v>
      </c>
      <c r="G70" s="22">
        <v>1333</v>
      </c>
      <c r="H70" s="1">
        <f t="shared" si="34"/>
        <v>531.11115929999994</v>
      </c>
      <c r="I70" s="1">
        <f t="shared" si="28"/>
        <v>402.80874399999999</v>
      </c>
      <c r="J70" s="5">
        <f t="shared" si="32"/>
        <v>286.14295450000003</v>
      </c>
      <c r="K70" s="22">
        <v>151.47</v>
      </c>
      <c r="L70" s="23">
        <v>380000</v>
      </c>
      <c r="M70" s="24"/>
      <c r="N70" s="5">
        <f t="shared" si="33"/>
        <v>687.3914276731</v>
      </c>
      <c r="O70" s="5">
        <f t="shared" si="23"/>
        <v>1.8089248096660526</v>
      </c>
      <c r="P70" s="5">
        <f t="shared" si="26"/>
        <v>215</v>
      </c>
      <c r="Q70" s="5">
        <f t="shared" si="27"/>
        <v>197.10624179999999</v>
      </c>
      <c r="R70" s="5">
        <f t="shared" si="24"/>
        <v>183.10954999999998</v>
      </c>
      <c r="S70" s="5">
        <f t="shared" si="25"/>
        <v>56.368701999999992</v>
      </c>
      <c r="T70" s="39">
        <v>35.8069338731</v>
      </c>
      <c r="U70" s="26">
        <v>663</v>
      </c>
      <c r="V70" s="26">
        <v>215</v>
      </c>
      <c r="W70" s="26">
        <v>360</v>
      </c>
      <c r="X70" s="27">
        <v>1306.04</v>
      </c>
      <c r="Y70" s="27">
        <v>783.38</v>
      </c>
      <c r="Z70" s="27">
        <v>2089.98</v>
      </c>
      <c r="AA70" s="29"/>
      <c r="AB70" s="29">
        <v>6.51</v>
      </c>
      <c r="AC70" s="29"/>
      <c r="AD70" s="28">
        <v>199</v>
      </c>
      <c r="AE70" s="29">
        <v>383.86</v>
      </c>
      <c r="AF70" s="29">
        <v>69.88</v>
      </c>
      <c r="AG70" s="30">
        <v>354.73</v>
      </c>
      <c r="AH70" s="41"/>
      <c r="AI70" s="41"/>
      <c r="AJ70" s="30">
        <v>28</v>
      </c>
      <c r="AK70" s="30"/>
      <c r="AL70" s="30">
        <v>114.86</v>
      </c>
      <c r="AM70" s="30">
        <v>0.64</v>
      </c>
      <c r="AN70" s="32">
        <v>0.25161</v>
      </c>
      <c r="AO70" s="32">
        <v>0.80664999999999998</v>
      </c>
      <c r="AQ70" s="43"/>
      <c r="AR70" s="43"/>
      <c r="AT70" s="37">
        <f t="shared" si="35"/>
        <v>1098000</v>
      </c>
      <c r="AU70" s="92">
        <f t="shared" si="36"/>
        <v>2017.1414301268999</v>
      </c>
    </row>
    <row r="71" spans="1:47">
      <c r="A71" s="16">
        <v>41967</v>
      </c>
      <c r="B71" s="1">
        <f t="shared" si="31"/>
        <v>3574.8537638999996</v>
      </c>
      <c r="C71" s="33">
        <v>1866000</v>
      </c>
      <c r="D71" s="33">
        <v>2173000</v>
      </c>
      <c r="E71" s="17">
        <f t="shared" si="30"/>
        <v>1.645123683341003</v>
      </c>
      <c r="F71" s="72">
        <f t="shared" si="29"/>
        <v>2.0395022294496896</v>
      </c>
      <c r="G71" s="22">
        <v>1776.66</v>
      </c>
      <c r="H71" s="1">
        <f t="shared" si="34"/>
        <v>727.25579920000007</v>
      </c>
      <c r="I71" s="1">
        <f t="shared" si="28"/>
        <v>470.01523470000001</v>
      </c>
      <c r="J71" s="5">
        <f t="shared" si="32"/>
        <v>379.92273</v>
      </c>
      <c r="K71" s="22">
        <v>221</v>
      </c>
      <c r="L71" s="23">
        <v>538000</v>
      </c>
      <c r="M71" s="24"/>
      <c r="N71" s="5">
        <f t="shared" ref="N71:N102" si="37">SUM(P71:T71)</f>
        <v>923.7789464</v>
      </c>
      <c r="O71" s="5">
        <f t="shared" si="23"/>
        <v>1.7170612386617099</v>
      </c>
      <c r="P71" s="5">
        <f t="shared" si="26"/>
        <v>352</v>
      </c>
      <c r="Q71" s="5">
        <f t="shared" si="27"/>
        <v>249.94530000000003</v>
      </c>
      <c r="R71" s="5">
        <f t="shared" si="24"/>
        <v>188.99340899999999</v>
      </c>
      <c r="S71" s="5">
        <f t="shared" si="25"/>
        <v>79.840237399999992</v>
      </c>
      <c r="T71" s="39">
        <v>53</v>
      </c>
      <c r="U71" s="26">
        <v>964</v>
      </c>
      <c r="V71" s="26">
        <v>352</v>
      </c>
      <c r="W71" s="26">
        <v>427</v>
      </c>
      <c r="X71" s="27">
        <v>1866</v>
      </c>
      <c r="Y71" s="27">
        <v>990</v>
      </c>
      <c r="Z71" s="27">
        <v>2858.55</v>
      </c>
      <c r="AA71" s="29"/>
      <c r="AB71" s="29">
        <v>6.89</v>
      </c>
      <c r="AC71" s="29"/>
      <c r="AD71" s="28">
        <v>211</v>
      </c>
      <c r="AE71" s="29">
        <v>440.11</v>
      </c>
      <c r="AF71" s="29">
        <v>98.98</v>
      </c>
      <c r="AG71" s="30">
        <v>471</v>
      </c>
      <c r="AH71" s="41"/>
      <c r="AI71" s="41"/>
      <c r="AJ71" s="30">
        <v>23.3</v>
      </c>
      <c r="AK71" s="30"/>
      <c r="AL71" s="30">
        <v>141.76</v>
      </c>
      <c r="AM71" s="30">
        <v>0.82</v>
      </c>
      <c r="AN71" s="32">
        <v>0.25247000000000003</v>
      </c>
      <c r="AO71" s="32">
        <v>0.80662999999999996</v>
      </c>
      <c r="AQ71" s="43"/>
      <c r="AR71" s="43"/>
      <c r="AT71" s="37">
        <f t="shared" si="35"/>
        <v>1635000</v>
      </c>
      <c r="AU71" s="92">
        <f t="shared" si="36"/>
        <v>2651.0748174999999</v>
      </c>
    </row>
    <row r="72" spans="1:47">
      <c r="A72" s="16">
        <v>41968</v>
      </c>
      <c r="B72" s="1">
        <f t="shared" si="31"/>
        <v>3700.4043143999997</v>
      </c>
      <c r="C72" s="33">
        <v>1968000</v>
      </c>
      <c r="D72" s="33">
        <v>2274000</v>
      </c>
      <c r="E72" s="17">
        <f t="shared" si="30"/>
        <v>1.6272666290237465</v>
      </c>
      <c r="F72" s="72">
        <f t="shared" si="29"/>
        <v>2.0186406850391339</v>
      </c>
      <c r="G72" s="22">
        <v>1845.07</v>
      </c>
      <c r="H72" s="1">
        <f t="shared" si="34"/>
        <v>747.49267280000004</v>
      </c>
      <c r="I72" s="1">
        <f t="shared" si="28"/>
        <v>460.68145759999999</v>
      </c>
      <c r="J72" s="5">
        <f t="shared" si="32"/>
        <v>409.67018399999995</v>
      </c>
      <c r="K72" s="22">
        <v>237.49</v>
      </c>
      <c r="L72" s="23">
        <v>570000</v>
      </c>
      <c r="M72" s="24"/>
      <c r="N72" s="5">
        <f t="shared" si="37"/>
        <v>937.02701219999994</v>
      </c>
      <c r="O72" s="5">
        <f t="shared" si="23"/>
        <v>1.6439070389473684</v>
      </c>
      <c r="P72" s="5">
        <f t="shared" si="26"/>
        <v>349</v>
      </c>
      <c r="Q72" s="5">
        <f t="shared" si="27"/>
        <v>258.17184459999999</v>
      </c>
      <c r="R72" s="5">
        <f t="shared" ref="R72:R103" si="38">SUM(AD72+AJ72)*AO72</f>
        <v>188.63207999999997</v>
      </c>
      <c r="S72" s="5">
        <f t="shared" ref="S72:S103" si="39">AF72*AO72</f>
        <v>92.083087599999999</v>
      </c>
      <c r="T72" s="39">
        <v>49.14</v>
      </c>
      <c r="U72" s="26">
        <v>995</v>
      </c>
      <c r="V72" s="26">
        <v>349</v>
      </c>
      <c r="W72" s="26">
        <v>470</v>
      </c>
      <c r="X72" s="27">
        <v>1932.86</v>
      </c>
      <c r="Y72" s="27">
        <v>1032.77</v>
      </c>
      <c r="Z72" s="27">
        <v>2967.54</v>
      </c>
      <c r="AA72" s="29"/>
      <c r="AB72" s="29">
        <v>7.03</v>
      </c>
      <c r="AC72" s="29"/>
      <c r="AD72" s="28">
        <v>211</v>
      </c>
      <c r="AE72" s="29">
        <v>449.38</v>
      </c>
      <c r="AF72" s="29">
        <v>114.23</v>
      </c>
      <c r="AG72" s="30">
        <v>508.2</v>
      </c>
      <c r="AH72" s="41"/>
      <c r="AI72" s="41"/>
      <c r="AJ72" s="30">
        <v>23</v>
      </c>
      <c r="AK72" s="30"/>
      <c r="AL72" s="30">
        <v>120</v>
      </c>
      <c r="AM72" s="30">
        <v>2.1</v>
      </c>
      <c r="AN72" s="32">
        <v>0.24998000000000001</v>
      </c>
      <c r="AO72" s="32">
        <v>0.80611999999999995</v>
      </c>
      <c r="AQ72" s="43"/>
      <c r="AR72" s="43"/>
      <c r="AT72" s="37">
        <f t="shared" si="35"/>
        <v>1704000</v>
      </c>
      <c r="AU72" s="92">
        <f t="shared" si="36"/>
        <v>2763.3773021999996</v>
      </c>
    </row>
    <row r="73" spans="1:47">
      <c r="A73" s="16">
        <v>41969</v>
      </c>
      <c r="B73" s="1">
        <f t="shared" si="31"/>
        <v>3872.5666006000001</v>
      </c>
      <c r="C73" s="33">
        <v>1974000</v>
      </c>
      <c r="D73" s="33">
        <v>2341000</v>
      </c>
      <c r="E73" s="17">
        <f t="shared" si="30"/>
        <v>1.6542360532251175</v>
      </c>
      <c r="F73" s="72">
        <f t="shared" si="29"/>
        <v>2.058070682556318</v>
      </c>
      <c r="G73" s="22">
        <v>1782.77</v>
      </c>
      <c r="H73" s="1">
        <f t="shared" si="34"/>
        <v>852.74560580000013</v>
      </c>
      <c r="I73" s="1">
        <f t="shared" si="28"/>
        <v>534.24041480000005</v>
      </c>
      <c r="J73" s="5">
        <f t="shared" si="32"/>
        <v>450.92058000000003</v>
      </c>
      <c r="K73" s="22">
        <v>251.89</v>
      </c>
      <c r="L73" s="23">
        <v>564000</v>
      </c>
      <c r="M73" s="24"/>
      <c r="N73" s="5">
        <f t="shared" si="37"/>
        <v>1003.5856113999998</v>
      </c>
      <c r="O73" s="5">
        <f t="shared" si="23"/>
        <v>1.7794071124113471</v>
      </c>
      <c r="P73" s="5">
        <f t="shared" si="26"/>
        <v>291.33999999999997</v>
      </c>
      <c r="Q73" s="5">
        <f t="shared" si="27"/>
        <v>280.65105640000002</v>
      </c>
      <c r="R73" s="5">
        <f t="shared" si="38"/>
        <v>251.58314000000001</v>
      </c>
      <c r="S73" s="5">
        <f t="shared" si="39"/>
        <v>130.011415</v>
      </c>
      <c r="T73" s="39">
        <v>50</v>
      </c>
      <c r="U73" s="26">
        <v>1028.81</v>
      </c>
      <c r="V73" s="26">
        <v>291.33999999999997</v>
      </c>
      <c r="W73" s="26">
        <v>420.94</v>
      </c>
      <c r="X73" s="27">
        <v>2260.4</v>
      </c>
      <c r="Y73" s="27">
        <v>1120.99</v>
      </c>
      <c r="Z73" s="27">
        <v>3381.71</v>
      </c>
      <c r="AA73" s="29"/>
      <c r="AB73" s="29">
        <v>7.59</v>
      </c>
      <c r="AC73" s="29"/>
      <c r="AD73" s="28">
        <v>287</v>
      </c>
      <c r="AE73" s="29">
        <v>518.03</v>
      </c>
      <c r="AF73" s="29">
        <v>161.75</v>
      </c>
      <c r="AG73" s="30">
        <v>561</v>
      </c>
      <c r="AH73" s="41"/>
      <c r="AI73" s="41"/>
      <c r="AJ73" s="30">
        <v>26</v>
      </c>
      <c r="AK73" s="30"/>
      <c r="AL73" s="30">
        <v>145.6</v>
      </c>
      <c r="AM73" s="30">
        <v>1.03</v>
      </c>
      <c r="AN73" s="32">
        <v>0.25036000000000003</v>
      </c>
      <c r="AO73" s="32">
        <v>0.80378000000000005</v>
      </c>
      <c r="AQ73" s="43"/>
      <c r="AR73" s="43"/>
      <c r="AT73" s="37">
        <f t="shared" si="35"/>
        <v>1777000</v>
      </c>
      <c r="AU73" s="92">
        <f t="shared" si="36"/>
        <v>2868.9809892000003</v>
      </c>
    </row>
    <row r="74" spans="1:47">
      <c r="A74" s="16">
        <v>41970</v>
      </c>
      <c r="B74" s="1">
        <f t="shared" si="31"/>
        <v>4130.3238972999998</v>
      </c>
      <c r="C74" s="33">
        <v>2054000</v>
      </c>
      <c r="D74" s="33">
        <v>2371000</v>
      </c>
      <c r="E74" s="17">
        <f t="shared" si="30"/>
        <v>1.7420176707296497</v>
      </c>
      <c r="F74" s="72">
        <f t="shared" si="29"/>
        <v>2.1744506768310381</v>
      </c>
      <c r="G74" s="22">
        <v>1981.5</v>
      </c>
      <c r="H74" s="1">
        <f t="shared" si="34"/>
        <v>966.04455359999997</v>
      </c>
      <c r="I74" s="1">
        <f t="shared" si="28"/>
        <v>507.50784370000002</v>
      </c>
      <c r="J74" s="5">
        <f t="shared" si="32"/>
        <v>440.62150000000003</v>
      </c>
      <c r="K74" s="22">
        <v>234.65</v>
      </c>
      <c r="L74" s="23">
        <v>575000</v>
      </c>
      <c r="M74" s="24"/>
      <c r="N74" s="5">
        <f t="shared" si="37"/>
        <v>1029.8950399999999</v>
      </c>
      <c r="O74" s="5">
        <f t="shared" si="23"/>
        <v>1.791121808695652</v>
      </c>
      <c r="P74" s="5">
        <f t="shared" si="26"/>
        <v>320</v>
      </c>
      <c r="Q74" s="5">
        <f t="shared" si="27"/>
        <v>323.28721999999999</v>
      </c>
      <c r="R74" s="5">
        <f t="shared" si="38"/>
        <v>243.54352</v>
      </c>
      <c r="S74" s="5">
        <f t="shared" si="39"/>
        <v>88.124300000000005</v>
      </c>
      <c r="T74" s="39">
        <v>54.94</v>
      </c>
      <c r="U74" s="26">
        <v>1139</v>
      </c>
      <c r="V74" s="26">
        <v>320</v>
      </c>
      <c r="W74" s="26">
        <v>486</v>
      </c>
      <c r="X74" s="27">
        <v>2556.38</v>
      </c>
      <c r="Y74" s="27">
        <v>1297.04</v>
      </c>
      <c r="Z74" s="27">
        <v>3855.01</v>
      </c>
      <c r="AA74" s="29"/>
      <c r="AB74" s="29">
        <v>6.47</v>
      </c>
      <c r="AC74" s="29"/>
      <c r="AD74" s="28">
        <v>282</v>
      </c>
      <c r="AE74" s="29">
        <v>481.32</v>
      </c>
      <c r="AF74" s="29">
        <v>110</v>
      </c>
      <c r="AG74" s="30">
        <v>550</v>
      </c>
      <c r="AH74" s="41"/>
      <c r="AI74" s="41"/>
      <c r="AJ74" s="30">
        <v>22</v>
      </c>
      <c r="AK74" s="30"/>
      <c r="AL74" s="30">
        <v>150.82</v>
      </c>
      <c r="AM74" s="30">
        <v>1.35</v>
      </c>
      <c r="AN74" s="32">
        <v>0.24925</v>
      </c>
      <c r="AO74" s="32">
        <v>0.80113000000000001</v>
      </c>
      <c r="AQ74" s="43"/>
      <c r="AR74" s="43"/>
      <c r="AT74" s="37">
        <f t="shared" si="35"/>
        <v>1796000</v>
      </c>
      <c r="AU74" s="92">
        <f t="shared" si="36"/>
        <v>3100.4288572999999</v>
      </c>
    </row>
    <row r="75" spans="1:47">
      <c r="A75" s="16">
        <v>41971</v>
      </c>
      <c r="B75" s="1">
        <f t="shared" si="31"/>
        <v>4067.5844578000006</v>
      </c>
      <c r="C75" s="33">
        <v>1893000</v>
      </c>
      <c r="D75" s="33">
        <v>2303000</v>
      </c>
      <c r="E75" s="17">
        <f t="shared" si="30"/>
        <v>1.7662112278766828</v>
      </c>
      <c r="F75" s="72">
        <f t="shared" si="29"/>
        <v>2.2063023595326632</v>
      </c>
      <c r="G75" s="22">
        <v>1891.14</v>
      </c>
      <c r="H75" s="1">
        <f t="shared" si="34"/>
        <v>1036.6974608999999</v>
      </c>
      <c r="I75" s="1">
        <f t="shared" si="28"/>
        <v>453.88449939999992</v>
      </c>
      <c r="J75" s="5">
        <f t="shared" si="32"/>
        <v>456.90249749999998</v>
      </c>
      <c r="K75" s="22">
        <v>228.96</v>
      </c>
      <c r="L75" s="23">
        <v>523000</v>
      </c>
      <c r="M75" s="24"/>
      <c r="N75" s="5">
        <f t="shared" si="37"/>
        <v>1015.3081116</v>
      </c>
      <c r="O75" s="5">
        <f t="shared" si="23"/>
        <v>1.9413157009560229</v>
      </c>
      <c r="P75" s="5">
        <f t="shared" si="26"/>
        <v>305</v>
      </c>
      <c r="Q75" s="5">
        <f t="shared" si="27"/>
        <v>355.81128630000001</v>
      </c>
      <c r="R75" s="5">
        <f t="shared" si="38"/>
        <v>212.14044999999999</v>
      </c>
      <c r="S75" s="5">
        <f t="shared" si="39"/>
        <v>103.27637529999998</v>
      </c>
      <c r="T75" s="39">
        <v>39.08</v>
      </c>
      <c r="U75" s="26">
        <v>1095</v>
      </c>
      <c r="V75" s="26">
        <v>305</v>
      </c>
      <c r="W75" s="26">
        <v>462</v>
      </c>
      <c r="X75" s="27">
        <v>2713.39</v>
      </c>
      <c r="Y75" s="27">
        <v>1428.33</v>
      </c>
      <c r="Z75" s="27">
        <v>4143.32</v>
      </c>
      <c r="AA75" s="29"/>
      <c r="AB75" s="29">
        <v>5.69</v>
      </c>
      <c r="AC75" s="29"/>
      <c r="AD75" s="28">
        <v>236</v>
      </c>
      <c r="AE75" s="29">
        <v>402.91</v>
      </c>
      <c r="AF75" s="29">
        <v>129.01</v>
      </c>
      <c r="AG75" s="30">
        <v>570.75</v>
      </c>
      <c r="AH75" s="41"/>
      <c r="AI75" s="41"/>
      <c r="AJ75" s="30">
        <v>29</v>
      </c>
      <c r="AK75" s="30"/>
      <c r="AL75" s="30">
        <v>162.88999999999999</v>
      </c>
      <c r="AM75" s="30">
        <v>1.18</v>
      </c>
      <c r="AN75" s="32">
        <v>0.24911</v>
      </c>
      <c r="AO75" s="32">
        <v>0.80052999999999996</v>
      </c>
      <c r="AQ75" s="43"/>
      <c r="AR75" s="43"/>
      <c r="AT75" s="37">
        <f t="shared" si="35"/>
        <v>1780000</v>
      </c>
      <c r="AU75" s="92">
        <f t="shared" si="36"/>
        <v>3052.2763462000007</v>
      </c>
    </row>
    <row r="76" spans="1:47">
      <c r="A76" s="16">
        <v>41972</v>
      </c>
      <c r="B76" s="1">
        <f t="shared" si="31"/>
        <v>3328.9561821000002</v>
      </c>
      <c r="C76" s="33">
        <v>1276000</v>
      </c>
      <c r="D76" s="33">
        <v>1753000</v>
      </c>
      <c r="E76" s="17">
        <f t="shared" si="30"/>
        <v>1.8990052379349687</v>
      </c>
      <c r="F76" s="72">
        <f t="shared" si="29"/>
        <v>2.3653889838882063</v>
      </c>
      <c r="G76" s="22">
        <v>1565.73</v>
      </c>
      <c r="H76" s="1">
        <f t="shared" si="34"/>
        <v>892.2336669</v>
      </c>
      <c r="I76" s="1">
        <f t="shared" si="28"/>
        <v>359.2985382</v>
      </c>
      <c r="J76" s="5">
        <f t="shared" si="32"/>
        <v>338.713977</v>
      </c>
      <c r="K76" s="22">
        <v>172.98</v>
      </c>
      <c r="L76" s="23">
        <v>441000</v>
      </c>
      <c r="M76" s="24"/>
      <c r="N76" s="5">
        <f t="shared" si="37"/>
        <v>875.51030780000008</v>
      </c>
      <c r="O76" s="5">
        <f t="shared" si="23"/>
        <v>1.985284144671202</v>
      </c>
      <c r="P76" s="5">
        <f t="shared" si="26"/>
        <v>279</v>
      </c>
      <c r="Q76" s="5">
        <f t="shared" si="27"/>
        <v>309.18255540000001</v>
      </c>
      <c r="R76" s="5">
        <f t="shared" si="38"/>
        <v>162.97449</v>
      </c>
      <c r="S76" s="5">
        <f t="shared" si="39"/>
        <v>87.733262400000001</v>
      </c>
      <c r="T76" s="39">
        <v>36.619999999999997</v>
      </c>
      <c r="U76" s="26">
        <v>847</v>
      </c>
      <c r="V76" s="26">
        <v>279</v>
      </c>
      <c r="W76" s="26">
        <v>411</v>
      </c>
      <c r="X76" s="27">
        <v>2320.3200000000002</v>
      </c>
      <c r="Y76" s="27">
        <v>1239.01</v>
      </c>
      <c r="Z76" s="27">
        <v>3559.91</v>
      </c>
      <c r="AA76" s="29"/>
      <c r="AB76" s="29">
        <v>4.8499999999999996</v>
      </c>
      <c r="AC76" s="29"/>
      <c r="AD76" s="28">
        <v>188</v>
      </c>
      <c r="AE76" s="29">
        <v>339.53</v>
      </c>
      <c r="AF76" s="29">
        <v>109.28</v>
      </c>
      <c r="AG76" s="30">
        <v>421.9</v>
      </c>
      <c r="AH76" s="41"/>
      <c r="AI76" s="41"/>
      <c r="AJ76" s="30">
        <v>15</v>
      </c>
      <c r="AK76" s="30"/>
      <c r="AL76" s="30">
        <v>107.23</v>
      </c>
      <c r="AM76" s="30">
        <v>0.78</v>
      </c>
      <c r="AN76" s="32">
        <v>0.24954000000000001</v>
      </c>
      <c r="AO76" s="32">
        <v>0.80283000000000004</v>
      </c>
      <c r="AQ76" s="43"/>
      <c r="AR76" s="43"/>
      <c r="AT76" s="37">
        <f t="shared" si="35"/>
        <v>1312000</v>
      </c>
      <c r="AU76" s="92">
        <f t="shared" si="36"/>
        <v>2453.4458743</v>
      </c>
    </row>
    <row r="77" spans="1:47">
      <c r="A77" s="16">
        <v>41973</v>
      </c>
      <c r="B77" s="1">
        <f t="shared" si="31"/>
        <v>3208.1587895999996</v>
      </c>
      <c r="C77" s="33">
        <v>1305000</v>
      </c>
      <c r="D77" s="33">
        <v>1627000</v>
      </c>
      <c r="E77" s="17">
        <f t="shared" si="30"/>
        <v>1.9718247016594959</v>
      </c>
      <c r="F77" s="72">
        <f t="shared" si="29"/>
        <v>2.455878318171</v>
      </c>
      <c r="G77" s="22">
        <v>1557.18</v>
      </c>
      <c r="H77" s="1">
        <f t="shared" si="34"/>
        <v>769.68987159999995</v>
      </c>
      <c r="I77" s="1">
        <f t="shared" si="28"/>
        <v>359.97218600000002</v>
      </c>
      <c r="J77" s="5">
        <f t="shared" si="32"/>
        <v>341.29673199999996</v>
      </c>
      <c r="K77" s="22">
        <v>180.02</v>
      </c>
      <c r="L77" s="23">
        <v>440000</v>
      </c>
      <c r="M77" s="24"/>
      <c r="N77" s="5">
        <f t="shared" si="37"/>
        <v>853.63814639999998</v>
      </c>
      <c r="O77" s="5">
        <f t="shared" si="23"/>
        <v>1.9400866963636363</v>
      </c>
      <c r="P77" s="5">
        <f t="shared" ref="P77:P108" si="40">V77</f>
        <v>283.27</v>
      </c>
      <c r="Q77" s="5">
        <f t="shared" si="27"/>
        <v>282.89982240000001</v>
      </c>
      <c r="R77" s="5">
        <f t="shared" si="38"/>
        <v>153.75534999999999</v>
      </c>
      <c r="S77" s="5">
        <f t="shared" si="39"/>
        <v>89.972973999999994</v>
      </c>
      <c r="T77" s="39">
        <v>43.74</v>
      </c>
      <c r="U77" s="26">
        <v>823.43</v>
      </c>
      <c r="V77" s="26">
        <v>283.27</v>
      </c>
      <c r="W77" s="26">
        <v>417.58</v>
      </c>
      <c r="X77" s="27">
        <v>1940.12</v>
      </c>
      <c r="Y77" s="27">
        <v>1137.24</v>
      </c>
      <c r="Z77" s="27">
        <v>3077.71</v>
      </c>
      <c r="AA77" s="29"/>
      <c r="AB77" s="29">
        <v>5.08</v>
      </c>
      <c r="AC77" s="29">
        <v>0</v>
      </c>
      <c r="AD77" s="28">
        <v>180</v>
      </c>
      <c r="AE77" s="29">
        <v>350.38</v>
      </c>
      <c r="AF77" s="29">
        <v>112.06</v>
      </c>
      <c r="AG77" s="30">
        <v>425.08</v>
      </c>
      <c r="AH77" s="41"/>
      <c r="AI77" s="41"/>
      <c r="AJ77" s="30">
        <v>11.5</v>
      </c>
      <c r="AK77" s="30"/>
      <c r="AL77" s="30">
        <v>96.84</v>
      </c>
      <c r="AM77" s="30">
        <v>1.1200000000000001</v>
      </c>
      <c r="AN77" s="32">
        <v>0.24876000000000001</v>
      </c>
      <c r="AO77" s="32">
        <v>0.80289999999999995</v>
      </c>
      <c r="AQ77" s="39"/>
      <c r="AR77" s="43"/>
      <c r="AT77" s="37">
        <f t="shared" si="35"/>
        <v>1187000</v>
      </c>
      <c r="AU77" s="92">
        <f t="shared" si="36"/>
        <v>2354.5206431999995</v>
      </c>
    </row>
    <row r="78" spans="1:47">
      <c r="A78" s="16">
        <v>41974</v>
      </c>
      <c r="B78" s="1">
        <f t="shared" si="31"/>
        <v>3679.6171899419001</v>
      </c>
      <c r="C78" s="33">
        <v>2087000</v>
      </c>
      <c r="D78" s="33">
        <v>2223000</v>
      </c>
      <c r="E78" s="17">
        <f t="shared" si="30"/>
        <v>1.655248398534368</v>
      </c>
      <c r="F78" s="72">
        <f t="shared" si="29"/>
        <v>2.0616385992108008</v>
      </c>
      <c r="G78" s="22">
        <v>1804.52</v>
      </c>
      <c r="H78" s="1">
        <f t="shared" si="34"/>
        <v>924.24401680000005</v>
      </c>
      <c r="I78" s="1">
        <f>AO78*(AL78+AE78+AM78)+(AQ78)</f>
        <v>288.51492800000005</v>
      </c>
      <c r="J78" s="5">
        <f t="shared" si="32"/>
        <v>451.14630080000001</v>
      </c>
      <c r="K78" s="22">
        <v>211.19194434190001</v>
      </c>
      <c r="L78" s="23">
        <v>500000</v>
      </c>
      <c r="M78" s="24"/>
      <c r="N78" s="5">
        <f t="shared" si="37"/>
        <v>699.69335480000007</v>
      </c>
      <c r="O78" s="5">
        <f t="shared" si="23"/>
        <v>1.3993867096000001</v>
      </c>
      <c r="P78" s="5">
        <f t="shared" si="40"/>
        <v>221</v>
      </c>
      <c r="Q78" s="5">
        <f t="shared" ref="Q78:Q83" si="41">Y78*AN78+AC78*AO78</f>
        <v>309.36710519999997</v>
      </c>
      <c r="R78" s="5">
        <f t="shared" si="38"/>
        <v>44.961280000000002</v>
      </c>
      <c r="S78" s="5">
        <f t="shared" si="39"/>
        <v>97.284969600000011</v>
      </c>
      <c r="T78" s="39">
        <v>27.08</v>
      </c>
      <c r="U78" s="26">
        <v>1037</v>
      </c>
      <c r="V78" s="26">
        <v>221</v>
      </c>
      <c r="W78" s="26">
        <v>517</v>
      </c>
      <c r="X78" s="27">
        <v>2451.6999999999998</v>
      </c>
      <c r="Y78" s="27">
        <v>697.72</v>
      </c>
      <c r="Z78" s="27">
        <v>3150.16</v>
      </c>
      <c r="AA78" s="29"/>
      <c r="AB78" s="29">
        <v>6.08</v>
      </c>
      <c r="AC78" s="29">
        <v>169.17</v>
      </c>
      <c r="AD78" s="28">
        <v>41</v>
      </c>
      <c r="AE78" s="29">
        <v>253.1</v>
      </c>
      <c r="AF78" s="29">
        <v>121.17</v>
      </c>
      <c r="AG78" s="30">
        <v>561.91</v>
      </c>
      <c r="AH78" s="41"/>
      <c r="AI78" s="41"/>
      <c r="AJ78" s="30">
        <v>15</v>
      </c>
      <c r="AK78" s="30"/>
      <c r="AL78" s="30">
        <v>105.58</v>
      </c>
      <c r="AM78" s="30">
        <v>0.67</v>
      </c>
      <c r="AN78" s="32">
        <v>0.24873000000000001</v>
      </c>
      <c r="AO78" s="32">
        <v>0.80288000000000004</v>
      </c>
      <c r="AP78" t="s">
        <v>58</v>
      </c>
      <c r="AQ78" s="46"/>
      <c r="AR78" s="43"/>
      <c r="AT78" s="37">
        <f t="shared" si="35"/>
        <v>1723000</v>
      </c>
      <c r="AU78" s="92">
        <f t="shared" si="36"/>
        <v>2979.9238351418999</v>
      </c>
    </row>
    <row r="79" spans="1:47">
      <c r="A79" s="16">
        <v>41975</v>
      </c>
      <c r="B79" s="1">
        <f t="shared" si="31"/>
        <v>3408.3332947616</v>
      </c>
      <c r="C79" s="33">
        <v>2091000</v>
      </c>
      <c r="D79" s="33">
        <v>2202000</v>
      </c>
      <c r="E79" s="17">
        <f t="shared" si="30"/>
        <v>1.5478352837246139</v>
      </c>
      <c r="F79" s="72">
        <f t="shared" si="29"/>
        <v>1.9288868885595538</v>
      </c>
      <c r="G79" s="22">
        <v>1670.76</v>
      </c>
      <c r="H79" s="1">
        <f t="shared" si="34"/>
        <v>838.32905390000008</v>
      </c>
      <c r="I79" s="1">
        <f t="shared" ref="I79:I92" si="42">AO79*(AL79+AE79+AM79)+(AQ79)</f>
        <v>254.50011100000003</v>
      </c>
      <c r="J79" s="5">
        <f t="shared" ref="J79:J84" si="43">AG79*AO79+AI79</f>
        <v>456.61812349999997</v>
      </c>
      <c r="K79" s="22">
        <v>188.12600636159999</v>
      </c>
      <c r="L79" s="23"/>
      <c r="M79" s="24"/>
      <c r="N79" s="5">
        <f t="shared" si="37"/>
        <v>637.02036350000014</v>
      </c>
      <c r="O79" s="5"/>
      <c r="P79" s="5">
        <f t="shared" si="40"/>
        <v>225</v>
      </c>
      <c r="Q79" s="5">
        <f t="shared" si="41"/>
        <v>284.55679450000002</v>
      </c>
      <c r="R79" s="5">
        <f t="shared" si="38"/>
        <v>10.431850000000001</v>
      </c>
      <c r="S79" s="5">
        <f t="shared" si="39"/>
        <v>93.581719000000007</v>
      </c>
      <c r="T79" s="39">
        <v>23.45</v>
      </c>
      <c r="U79" s="26">
        <v>971</v>
      </c>
      <c r="V79" s="26">
        <v>225</v>
      </c>
      <c r="W79" s="26">
        <v>443</v>
      </c>
      <c r="X79" s="27"/>
      <c r="Y79" s="27"/>
      <c r="Z79" s="27">
        <v>2204.2800000000002</v>
      </c>
      <c r="AA79" s="29"/>
      <c r="AB79" s="29">
        <v>5.62</v>
      </c>
      <c r="AC79" s="29">
        <v>354.61</v>
      </c>
      <c r="AD79" s="28">
        <v>3</v>
      </c>
      <c r="AE79" s="29">
        <v>221.91</v>
      </c>
      <c r="AF79" s="29">
        <v>116.62</v>
      </c>
      <c r="AG79" s="30">
        <v>569.03</v>
      </c>
      <c r="AH79" s="41"/>
      <c r="AI79" s="41">
        <v>0</v>
      </c>
      <c r="AJ79" s="30">
        <v>10</v>
      </c>
      <c r="AK79" s="30"/>
      <c r="AL79" s="30">
        <v>94.08</v>
      </c>
      <c r="AM79" s="30">
        <v>0.79</v>
      </c>
      <c r="AN79" s="32">
        <v>0.24918000000000001</v>
      </c>
      <c r="AO79" s="32">
        <v>0.80245</v>
      </c>
      <c r="AQ79" s="39">
        <v>0.3</v>
      </c>
      <c r="AR79" s="43"/>
      <c r="AT79" s="37">
        <f t="shared" si="35"/>
        <v>2202000</v>
      </c>
      <c r="AU79" s="92">
        <f t="shared" si="36"/>
        <v>2771.3129312615997</v>
      </c>
    </row>
    <row r="80" spans="1:47">
      <c r="A80" s="16">
        <v>41976</v>
      </c>
      <c r="B80" s="1">
        <f t="shared" si="31"/>
        <v>3479.379000553</v>
      </c>
      <c r="C80" s="33">
        <v>2006000</v>
      </c>
      <c r="D80" s="33">
        <v>2139000</v>
      </c>
      <c r="E80" s="17">
        <f t="shared" si="30"/>
        <v>1.6266381489261337</v>
      </c>
      <c r="F80" s="72">
        <f t="shared" si="29"/>
        <v>2.0233076048586773</v>
      </c>
      <c r="G80" s="22">
        <v>1702.49</v>
      </c>
      <c r="H80" s="1">
        <f t="shared" si="34"/>
        <v>821.6214966</v>
      </c>
      <c r="I80" s="1">
        <f t="shared" si="42"/>
        <v>251.60496749999999</v>
      </c>
      <c r="J80" s="5">
        <f t="shared" si="43"/>
        <v>514.28762400000005</v>
      </c>
      <c r="K80" s="22">
        <v>189.37491245300001</v>
      </c>
      <c r="L80" s="23"/>
      <c r="M80" s="24"/>
      <c r="N80" s="5">
        <f t="shared" si="37"/>
        <v>636.45359050000002</v>
      </c>
      <c r="O80" s="5"/>
      <c r="P80" s="5">
        <f t="shared" si="40"/>
        <v>196</v>
      </c>
      <c r="Q80" s="5">
        <f t="shared" si="41"/>
        <v>290.72439900000001</v>
      </c>
      <c r="R80" s="5">
        <f t="shared" si="38"/>
        <v>9.8323084999999999</v>
      </c>
      <c r="S80" s="5">
        <f t="shared" si="39"/>
        <v>117.006883</v>
      </c>
      <c r="T80" s="39">
        <v>22.89</v>
      </c>
      <c r="U80" s="26">
        <v>1039</v>
      </c>
      <c r="V80" s="26">
        <v>196</v>
      </c>
      <c r="W80" s="26">
        <v>433</v>
      </c>
      <c r="X80" s="27"/>
      <c r="Y80" s="27"/>
      <c r="Z80" s="27">
        <v>2110.13</v>
      </c>
      <c r="AA80" s="29"/>
      <c r="AB80" s="29">
        <v>4.92</v>
      </c>
      <c r="AC80" s="29">
        <v>361.62</v>
      </c>
      <c r="AD80" s="28">
        <v>3.03</v>
      </c>
      <c r="AE80" s="29">
        <v>217.62</v>
      </c>
      <c r="AF80" s="29">
        <v>145.54</v>
      </c>
      <c r="AG80" s="30">
        <v>537.12</v>
      </c>
      <c r="AH80" s="41"/>
      <c r="AI80" s="41">
        <v>82.47</v>
      </c>
      <c r="AJ80" s="30">
        <v>9.1999999999999993</v>
      </c>
      <c r="AK80" s="30"/>
      <c r="AL80" s="30">
        <v>94.2</v>
      </c>
      <c r="AM80" s="30">
        <v>0.83</v>
      </c>
      <c r="AN80" s="32">
        <v>0.24972</v>
      </c>
      <c r="AO80" s="32">
        <v>0.80395000000000005</v>
      </c>
      <c r="AQ80" s="39">
        <v>0.25</v>
      </c>
      <c r="AR80" s="43"/>
      <c r="AT80" s="37">
        <f t="shared" si="35"/>
        <v>2139000</v>
      </c>
      <c r="AU80" s="92">
        <f t="shared" si="36"/>
        <v>2842.9254100529997</v>
      </c>
    </row>
    <row r="81" spans="1:47">
      <c r="A81" s="16">
        <v>41977</v>
      </c>
      <c r="B81" s="1">
        <f t="shared" si="31"/>
        <v>3500.1623019408999</v>
      </c>
      <c r="C81" s="33">
        <v>1969000</v>
      </c>
      <c r="D81" s="33">
        <v>2165000</v>
      </c>
      <c r="E81" s="17">
        <f t="shared" si="30"/>
        <v>1.6167031417740876</v>
      </c>
      <c r="F81" s="72">
        <f t="shared" si="29"/>
        <v>1.9966693118118903</v>
      </c>
      <c r="G81" s="22">
        <v>1605.79</v>
      </c>
      <c r="H81" s="1">
        <f t="shared" ref="H81:H86" si="44">Z81*AN81+(AB81+AC81)*AO81</f>
        <v>845.08692419999988</v>
      </c>
      <c r="I81" s="1">
        <f t="shared" si="42"/>
        <v>300.16761900000006</v>
      </c>
      <c r="J81" s="5">
        <f t="shared" si="43"/>
        <v>555.895712</v>
      </c>
      <c r="K81" s="22">
        <v>193.2220467409</v>
      </c>
      <c r="L81" s="23">
        <v>591000</v>
      </c>
      <c r="M81" s="24">
        <v>72000</v>
      </c>
      <c r="N81" s="5">
        <f t="shared" si="37"/>
        <v>638.76097899999991</v>
      </c>
      <c r="O81" s="5">
        <f t="shared" ref="O81:O112" si="45">N81/L81*1000</f>
        <v>1.0808138392554989</v>
      </c>
      <c r="P81" s="5">
        <f t="shared" si="40"/>
        <v>190</v>
      </c>
      <c r="Q81" s="5">
        <f t="shared" si="41"/>
        <v>284.67432599999995</v>
      </c>
      <c r="R81" s="5">
        <f t="shared" si="38"/>
        <v>12.574641</v>
      </c>
      <c r="S81" s="5">
        <f t="shared" si="39"/>
        <v>123.042012</v>
      </c>
      <c r="T81" s="39">
        <v>28.47</v>
      </c>
      <c r="U81" s="26">
        <v>977</v>
      </c>
      <c r="V81" s="26">
        <v>190</v>
      </c>
      <c r="W81" s="26">
        <v>403</v>
      </c>
      <c r="X81" s="27"/>
      <c r="Y81" s="27"/>
      <c r="Z81" s="27">
        <v>2206.98</v>
      </c>
      <c r="AA81" s="29"/>
      <c r="AB81" s="29">
        <v>7.87</v>
      </c>
      <c r="AC81" s="29">
        <v>351.58</v>
      </c>
      <c r="AD81" s="28">
        <v>3.53</v>
      </c>
      <c r="AE81" s="29">
        <v>271.91000000000003</v>
      </c>
      <c r="AF81" s="29">
        <v>151.96</v>
      </c>
      <c r="AG81" s="30">
        <v>472.96</v>
      </c>
      <c r="AH81" s="41"/>
      <c r="AI81" s="41">
        <v>172.94</v>
      </c>
      <c r="AJ81" s="30">
        <v>12</v>
      </c>
      <c r="AK81" s="30"/>
      <c r="AL81" s="30">
        <v>97.54</v>
      </c>
      <c r="AM81" s="30">
        <v>0.82</v>
      </c>
      <c r="AN81" s="32">
        <v>0.25103999999999999</v>
      </c>
      <c r="AO81" s="32">
        <v>0.80969999999999998</v>
      </c>
      <c r="AQ81" s="39">
        <v>0.36</v>
      </c>
      <c r="AR81" s="43"/>
      <c r="AT81" s="37">
        <f t="shared" si="35"/>
        <v>1574000</v>
      </c>
      <c r="AU81" s="92">
        <f t="shared" si="36"/>
        <v>2861.4013229409002</v>
      </c>
    </row>
    <row r="82" spans="1:47">
      <c r="A82" s="16">
        <v>41978</v>
      </c>
      <c r="B82" s="1">
        <f t="shared" si="31"/>
        <v>3191.1174090723002</v>
      </c>
      <c r="C82" s="33">
        <v>1581000</v>
      </c>
      <c r="D82" s="33">
        <v>1907000</v>
      </c>
      <c r="E82" s="17">
        <f t="shared" si="30"/>
        <v>1.6733704295082854</v>
      </c>
      <c r="F82" s="72">
        <f t="shared" si="29"/>
        <v>2.0666038007067695</v>
      </c>
      <c r="G82" s="22">
        <v>1444.15</v>
      </c>
      <c r="H82" s="1">
        <f t="shared" si="44"/>
        <v>800.9208271</v>
      </c>
      <c r="I82" s="1">
        <f t="shared" si="42"/>
        <v>250.27642879999996</v>
      </c>
      <c r="J82" s="5">
        <f t="shared" si="43"/>
        <v>478.28619639999999</v>
      </c>
      <c r="K82" s="22">
        <v>217.48395677229999</v>
      </c>
      <c r="L82" s="23">
        <v>602000</v>
      </c>
      <c r="M82" s="24">
        <v>80000</v>
      </c>
      <c r="N82" s="5">
        <f t="shared" si="37"/>
        <v>647.23469679999994</v>
      </c>
      <c r="O82" s="5">
        <f t="shared" si="45"/>
        <v>1.0751406923588038</v>
      </c>
      <c r="P82" s="5">
        <f t="shared" si="40"/>
        <v>190</v>
      </c>
      <c r="Q82" s="5">
        <f t="shared" si="41"/>
        <v>286.03359</v>
      </c>
      <c r="R82" s="5">
        <f t="shared" si="38"/>
        <v>10.963608799999999</v>
      </c>
      <c r="S82" s="5">
        <f t="shared" si="39"/>
        <v>127.24749800000001</v>
      </c>
      <c r="T82" s="39">
        <v>32.99</v>
      </c>
      <c r="U82" s="26">
        <v>823</v>
      </c>
      <c r="V82" s="26">
        <v>190</v>
      </c>
      <c r="W82" s="26">
        <v>406</v>
      </c>
      <c r="X82" s="27"/>
      <c r="Y82" s="27"/>
      <c r="Z82" s="27">
        <v>2021.21</v>
      </c>
      <c r="AA82" s="29"/>
      <c r="AB82" s="29">
        <v>6.67</v>
      </c>
      <c r="AC82" s="29">
        <v>353.25</v>
      </c>
      <c r="AD82" s="28">
        <v>3</v>
      </c>
      <c r="AE82" s="29">
        <v>214.17</v>
      </c>
      <c r="AF82" s="29">
        <v>157.15</v>
      </c>
      <c r="AG82" s="30">
        <v>405.37</v>
      </c>
      <c r="AH82" s="41"/>
      <c r="AI82" s="41">
        <v>150.05000000000001</v>
      </c>
      <c r="AJ82" s="30">
        <v>10.54</v>
      </c>
      <c r="AK82" s="30"/>
      <c r="AL82" s="30">
        <v>91.84</v>
      </c>
      <c r="AM82" s="30">
        <v>1.03</v>
      </c>
      <c r="AN82" s="32">
        <v>0.25207000000000002</v>
      </c>
      <c r="AO82" s="32">
        <v>0.80972</v>
      </c>
      <c r="AQ82" s="39">
        <v>1.66</v>
      </c>
      <c r="AR82" s="43"/>
      <c r="AT82" s="37">
        <f t="shared" si="35"/>
        <v>1305000</v>
      </c>
      <c r="AU82" s="92">
        <f t="shared" si="36"/>
        <v>2543.8827122723005</v>
      </c>
    </row>
    <row r="83" spans="1:47">
      <c r="A83" s="16">
        <v>41979</v>
      </c>
      <c r="B83" s="1">
        <f t="shared" si="31"/>
        <v>2594.9694128570004</v>
      </c>
      <c r="C83" s="33">
        <v>1200000</v>
      </c>
      <c r="D83" s="33">
        <v>1467000</v>
      </c>
      <c r="E83" s="17">
        <f t="shared" si="30"/>
        <v>1.7688953052876624</v>
      </c>
      <c r="F83" s="72">
        <f t="shared" si="29"/>
        <v>2.1845765268088506</v>
      </c>
      <c r="G83" s="22">
        <v>1229.3800000000001</v>
      </c>
      <c r="H83" s="1">
        <f t="shared" si="44"/>
        <v>622.16516350000006</v>
      </c>
      <c r="I83" s="1">
        <f t="shared" si="42"/>
        <v>191.79521319999998</v>
      </c>
      <c r="J83" s="5">
        <f t="shared" si="43"/>
        <v>392.40338320000001</v>
      </c>
      <c r="K83" s="22">
        <v>159.22565295699999</v>
      </c>
      <c r="L83" s="23">
        <v>499000</v>
      </c>
      <c r="M83" s="24">
        <v>62000</v>
      </c>
      <c r="N83" s="5">
        <f t="shared" si="37"/>
        <v>578.73620040000003</v>
      </c>
      <c r="O83" s="5">
        <f t="shared" si="45"/>
        <v>1.1597919847695393</v>
      </c>
      <c r="P83" s="5">
        <f t="shared" si="40"/>
        <v>175</v>
      </c>
      <c r="Q83" s="5">
        <f t="shared" si="41"/>
        <v>247.02937759999998</v>
      </c>
      <c r="R83" s="5">
        <f t="shared" si="38"/>
        <v>15.570915600000001</v>
      </c>
      <c r="S83" s="5">
        <f t="shared" si="39"/>
        <v>114.7859072</v>
      </c>
      <c r="T83" s="39">
        <v>26.35</v>
      </c>
      <c r="U83" s="26">
        <v>655</v>
      </c>
      <c r="V83" s="26">
        <v>175</v>
      </c>
      <c r="W83" s="26">
        <v>375</v>
      </c>
      <c r="X83" s="27"/>
      <c r="Y83" s="27"/>
      <c r="Z83" s="27">
        <v>1468.69</v>
      </c>
      <c r="AA83" s="29"/>
      <c r="AB83" s="29">
        <v>6.08</v>
      </c>
      <c r="AC83" s="29">
        <v>305.08</v>
      </c>
      <c r="AD83" s="28">
        <v>2.23</v>
      </c>
      <c r="AE83" s="29">
        <v>147.15</v>
      </c>
      <c r="AF83" s="29">
        <v>141.76</v>
      </c>
      <c r="AG83" s="30">
        <v>340.06</v>
      </c>
      <c r="AH83" s="41"/>
      <c r="AI83" s="41">
        <v>117.05</v>
      </c>
      <c r="AJ83" s="30">
        <v>17</v>
      </c>
      <c r="AK83" s="30"/>
      <c r="AL83" s="30">
        <v>87.42</v>
      </c>
      <c r="AM83" s="30">
        <v>0.74</v>
      </c>
      <c r="AN83" s="32">
        <v>0.25207000000000002</v>
      </c>
      <c r="AO83" s="32">
        <v>0.80972</v>
      </c>
      <c r="AQ83" s="39">
        <v>1.26</v>
      </c>
      <c r="AR83" s="43"/>
      <c r="AT83" s="37">
        <f t="shared" si="35"/>
        <v>968000</v>
      </c>
      <c r="AU83" s="92">
        <f t="shared" si="36"/>
        <v>2016.2332124570003</v>
      </c>
    </row>
    <row r="84" spans="1:47">
      <c r="A84" s="16">
        <v>41980</v>
      </c>
      <c r="B84" s="1">
        <f t="shared" si="31"/>
        <v>2649.4028289999997</v>
      </c>
      <c r="C84" s="33">
        <v>1370000</v>
      </c>
      <c r="D84" s="33">
        <v>1546000</v>
      </c>
      <c r="E84" s="17">
        <f t="shared" si="30"/>
        <v>1.7137146371280723</v>
      </c>
      <c r="F84" s="72">
        <f t="shared" si="29"/>
        <v>2.1063355913570212</v>
      </c>
      <c r="G84" s="22">
        <v>1256.02</v>
      </c>
      <c r="H84" s="1">
        <f t="shared" si="44"/>
        <v>586.65950099999998</v>
      </c>
      <c r="I84" s="1">
        <f t="shared" si="42"/>
        <v>215.50546399999999</v>
      </c>
      <c r="J84" s="5">
        <f t="shared" si="43"/>
        <v>414.807864</v>
      </c>
      <c r="K84" s="22">
        <v>176.41</v>
      </c>
      <c r="L84" s="23">
        <v>590000</v>
      </c>
      <c r="M84" s="24">
        <v>72000</v>
      </c>
      <c r="N84" s="5">
        <f t="shared" si="37"/>
        <v>615.26948800000002</v>
      </c>
      <c r="O84" s="5">
        <f t="shared" si="45"/>
        <v>1.042829640677966</v>
      </c>
      <c r="P84" s="5">
        <f t="shared" si="40"/>
        <v>192</v>
      </c>
      <c r="Q84" s="5">
        <f t="shared" ref="Q84:Q115" si="46">Y84*AN84+AC84*AO84</f>
        <v>245.27599200000003</v>
      </c>
      <c r="R84" s="5">
        <f t="shared" si="38"/>
        <v>18.712800000000001</v>
      </c>
      <c r="S84" s="5">
        <f t="shared" si="39"/>
        <v>125.79069600000001</v>
      </c>
      <c r="T84" s="39">
        <v>33.49</v>
      </c>
      <c r="U84" s="26">
        <v>686</v>
      </c>
      <c r="V84" s="26">
        <v>192</v>
      </c>
      <c r="W84" s="26">
        <v>334</v>
      </c>
      <c r="X84" s="27"/>
      <c r="Y84" s="27"/>
      <c r="Z84" s="27">
        <v>1317.3</v>
      </c>
      <c r="AA84" s="29"/>
      <c r="AB84" s="29">
        <v>7.94</v>
      </c>
      <c r="AC84" s="29">
        <v>301.47000000000003</v>
      </c>
      <c r="AD84" s="28">
        <v>2</v>
      </c>
      <c r="AE84" s="29">
        <v>164.54</v>
      </c>
      <c r="AF84" s="29">
        <v>154.61000000000001</v>
      </c>
      <c r="AG84" s="30">
        <v>359.99</v>
      </c>
      <c r="AH84" s="41"/>
      <c r="AI84" s="41">
        <v>121.92</v>
      </c>
      <c r="AJ84" s="30">
        <v>21</v>
      </c>
      <c r="AK84" s="30"/>
      <c r="AL84" s="30">
        <v>98.03</v>
      </c>
      <c r="AM84" s="30">
        <v>0.92</v>
      </c>
      <c r="AN84" s="32">
        <v>0.25424999999999998</v>
      </c>
      <c r="AO84" s="32">
        <v>0.81359999999999999</v>
      </c>
      <c r="AQ84" s="39">
        <v>1.1299999999999999</v>
      </c>
      <c r="AR84" s="43"/>
      <c r="AT84" s="37">
        <f t="shared" si="35"/>
        <v>956000</v>
      </c>
      <c r="AU84" s="92">
        <f t="shared" si="36"/>
        <v>2034.1333409999997</v>
      </c>
    </row>
    <row r="85" spans="1:47">
      <c r="A85" s="16">
        <v>41981</v>
      </c>
      <c r="B85" s="1">
        <f t="shared" si="31"/>
        <v>3519.2796112000005</v>
      </c>
      <c r="C85" s="33">
        <v>2205000</v>
      </c>
      <c r="D85" s="33">
        <v>2158000</v>
      </c>
      <c r="E85" s="17">
        <f t="shared" si="30"/>
        <v>1.6308061219647825</v>
      </c>
      <c r="F85" s="72">
        <f t="shared" si="29"/>
        <v>2.0044323032998803</v>
      </c>
      <c r="G85" s="22">
        <v>1580.68</v>
      </c>
      <c r="H85" s="1">
        <f t="shared" si="44"/>
        <v>800.01184319999993</v>
      </c>
      <c r="I85" s="1">
        <f t="shared" si="42"/>
        <v>433.88903199999999</v>
      </c>
      <c r="J85" s="5">
        <f t="shared" ref="J85:J116" si="47">AG85*AO85+AI85</f>
        <v>495.39873599999999</v>
      </c>
      <c r="K85" s="22">
        <v>209.3</v>
      </c>
      <c r="L85" s="23">
        <v>717000</v>
      </c>
      <c r="M85" s="24">
        <v>85000</v>
      </c>
      <c r="N85" s="5">
        <f t="shared" si="37"/>
        <v>815.32850399999995</v>
      </c>
      <c r="O85" s="5">
        <f t="shared" si="45"/>
        <v>1.1371387782426778</v>
      </c>
      <c r="P85" s="5">
        <f t="shared" si="40"/>
        <v>218</v>
      </c>
      <c r="Q85" s="5">
        <f t="shared" si="46"/>
        <v>291.34202399999998</v>
      </c>
      <c r="R85" s="5">
        <f t="shared" si="38"/>
        <v>151.768944</v>
      </c>
      <c r="S85" s="5">
        <f t="shared" si="39"/>
        <v>120.217536</v>
      </c>
      <c r="T85" s="39">
        <v>34</v>
      </c>
      <c r="U85" s="26">
        <v>916</v>
      </c>
      <c r="V85" s="26">
        <v>218</v>
      </c>
      <c r="W85" s="26">
        <v>420</v>
      </c>
      <c r="X85" s="27"/>
      <c r="Y85" s="27"/>
      <c r="Z85" s="27">
        <v>1973.52</v>
      </c>
      <c r="AA85" s="29"/>
      <c r="AB85" s="29">
        <v>10.4</v>
      </c>
      <c r="AC85" s="29">
        <v>358.09</v>
      </c>
      <c r="AD85" s="28">
        <v>161.47999999999999</v>
      </c>
      <c r="AE85" s="29">
        <v>402.76</v>
      </c>
      <c r="AF85" s="29">
        <v>147.76</v>
      </c>
      <c r="AG85" s="30">
        <v>427.26</v>
      </c>
      <c r="AH85" s="41"/>
      <c r="AI85" s="41">
        <v>147.78</v>
      </c>
      <c r="AJ85" s="30">
        <v>25.06</v>
      </c>
      <c r="AK85" s="30"/>
      <c r="AL85" s="30">
        <v>126.16</v>
      </c>
      <c r="AM85" s="30">
        <v>1.45</v>
      </c>
      <c r="AN85" s="32">
        <v>0.25346000000000002</v>
      </c>
      <c r="AO85" s="32">
        <v>0.81359999999999999</v>
      </c>
      <c r="AQ85" s="39">
        <v>2.38</v>
      </c>
      <c r="AR85" s="43"/>
      <c r="AT85" s="37">
        <f t="shared" si="35"/>
        <v>1441000</v>
      </c>
      <c r="AU85" s="92">
        <f t="shared" si="36"/>
        <v>2703.9511072000005</v>
      </c>
    </row>
    <row r="86" spans="1:47">
      <c r="A86" s="16">
        <v>41982</v>
      </c>
      <c r="B86" s="1">
        <f t="shared" si="31"/>
        <v>3367.9796219</v>
      </c>
      <c r="C86" s="33">
        <v>2145000</v>
      </c>
      <c r="D86" s="33">
        <v>2215000</v>
      </c>
      <c r="E86" s="17">
        <f t="shared" si="30"/>
        <v>1.5205325606772009</v>
      </c>
      <c r="F86" s="72">
        <f t="shared" si="29"/>
        <v>1.8683663181219674</v>
      </c>
      <c r="G86" s="22">
        <v>1478.02</v>
      </c>
      <c r="H86" s="1">
        <f t="shared" si="44"/>
        <v>798.75910690000001</v>
      </c>
      <c r="I86" s="1">
        <f t="shared" si="42"/>
        <v>423.03734400000008</v>
      </c>
      <c r="J86" s="5">
        <f t="shared" si="47"/>
        <v>460.50317100000007</v>
      </c>
      <c r="K86" s="22">
        <v>207.66</v>
      </c>
      <c r="L86" s="23">
        <v>721000</v>
      </c>
      <c r="M86" s="24">
        <v>89000</v>
      </c>
      <c r="N86" s="5">
        <f t="shared" si="37"/>
        <v>809.90796369999998</v>
      </c>
      <c r="O86" s="5">
        <f t="shared" si="45"/>
        <v>1.1233120162274619</v>
      </c>
      <c r="P86" s="5">
        <f t="shared" si="40"/>
        <v>228</v>
      </c>
      <c r="Q86" s="5">
        <f t="shared" si="46"/>
        <v>278.54959409999998</v>
      </c>
      <c r="R86" s="5">
        <f t="shared" si="38"/>
        <v>162.7008936</v>
      </c>
      <c r="S86" s="5">
        <f t="shared" si="39"/>
        <v>111.657476</v>
      </c>
      <c r="T86" s="39">
        <v>29</v>
      </c>
      <c r="U86" s="26">
        <v>852</v>
      </c>
      <c r="V86" s="26">
        <v>228</v>
      </c>
      <c r="W86" s="26">
        <v>370</v>
      </c>
      <c r="X86" s="27"/>
      <c r="Y86" s="27"/>
      <c r="Z86" s="27">
        <v>2030.3</v>
      </c>
      <c r="AA86" s="29"/>
      <c r="AB86" s="29">
        <v>10.66</v>
      </c>
      <c r="AC86" s="29">
        <v>342.27</v>
      </c>
      <c r="AD86" s="28">
        <v>177.92</v>
      </c>
      <c r="AE86" s="29">
        <v>401.95</v>
      </c>
      <c r="AF86" s="29">
        <v>137.19999999999999</v>
      </c>
      <c r="AG86" s="30">
        <v>403.7</v>
      </c>
      <c r="AH86" s="41"/>
      <c r="AI86" s="41">
        <v>131.96</v>
      </c>
      <c r="AJ86" s="30">
        <v>22</v>
      </c>
      <c r="AK86" s="30"/>
      <c r="AL86" s="30">
        <v>114.02</v>
      </c>
      <c r="AM86" s="30">
        <v>0.83</v>
      </c>
      <c r="AN86" s="32">
        <v>0.25195000000000001</v>
      </c>
      <c r="AO86" s="32">
        <v>0.81383000000000005</v>
      </c>
      <c r="AQ86" s="39">
        <v>2.4500000000000002</v>
      </c>
      <c r="AR86" s="43"/>
      <c r="AT86" s="37">
        <f t="shared" si="35"/>
        <v>1494000</v>
      </c>
      <c r="AU86" s="92">
        <f t="shared" si="36"/>
        <v>2558.0716582</v>
      </c>
    </row>
    <row r="87" spans="1:47">
      <c r="A87" s="16">
        <v>41983</v>
      </c>
      <c r="B87" s="1">
        <f t="shared" si="31"/>
        <v>3387.5609770000001</v>
      </c>
      <c r="C87" s="33">
        <v>2065000</v>
      </c>
      <c r="D87" s="33">
        <v>2007000</v>
      </c>
      <c r="E87" s="17">
        <f t="shared" si="30"/>
        <v>1.6878729332336821</v>
      </c>
      <c r="F87" s="72">
        <f t="shared" si="29"/>
        <v>2.0845143175834635</v>
      </c>
      <c r="G87" s="22">
        <v>1569.16</v>
      </c>
      <c r="H87" s="1">
        <f t="shared" ref="H87:H118" si="48">Z87*AN87+(AB87+AC87)*AO87</f>
        <v>786.17095979999999</v>
      </c>
      <c r="I87" s="1">
        <f t="shared" si="42"/>
        <v>390.32932319999998</v>
      </c>
      <c r="J87" s="5">
        <f t="shared" si="47"/>
        <v>462.41069399999998</v>
      </c>
      <c r="K87" s="22">
        <v>179.49</v>
      </c>
      <c r="L87" s="23">
        <v>707000</v>
      </c>
      <c r="M87" s="24">
        <v>78000</v>
      </c>
      <c r="N87" s="5">
        <f t="shared" si="37"/>
        <v>813.13590119999992</v>
      </c>
      <c r="O87" s="5">
        <f t="shared" si="45"/>
        <v>1.1501215009900989</v>
      </c>
      <c r="P87" s="5">
        <f t="shared" si="40"/>
        <v>231</v>
      </c>
      <c r="Q87" s="5">
        <f t="shared" si="46"/>
        <v>288.97287360000001</v>
      </c>
      <c r="R87" s="5">
        <f t="shared" si="38"/>
        <v>145.16660159999998</v>
      </c>
      <c r="S87" s="5">
        <f t="shared" si="39"/>
        <v>112.99642600000001</v>
      </c>
      <c r="T87" s="39">
        <v>35</v>
      </c>
      <c r="U87" s="26">
        <v>842</v>
      </c>
      <c r="V87" s="26">
        <v>231</v>
      </c>
      <c r="W87" s="26">
        <v>472</v>
      </c>
      <c r="X87" s="27"/>
      <c r="Y87" s="27"/>
      <c r="Z87" s="27">
        <v>1929.14</v>
      </c>
      <c r="AA87" s="29"/>
      <c r="AB87" s="29">
        <v>14.01</v>
      </c>
      <c r="AC87" s="29">
        <v>356.88</v>
      </c>
      <c r="AD87" s="28">
        <v>162.63999999999999</v>
      </c>
      <c r="AE87" s="29">
        <v>384.44</v>
      </c>
      <c r="AF87" s="29">
        <v>139.55000000000001</v>
      </c>
      <c r="AG87" s="30">
        <v>406.45</v>
      </c>
      <c r="AH87" s="41"/>
      <c r="AI87" s="41">
        <v>133.30000000000001</v>
      </c>
      <c r="AJ87" s="30">
        <v>16.64</v>
      </c>
      <c r="AK87" s="30"/>
      <c r="AL87" s="30">
        <v>94.36</v>
      </c>
      <c r="AM87" s="30">
        <v>0.76</v>
      </c>
      <c r="AN87" s="32">
        <v>0.25185000000000002</v>
      </c>
      <c r="AO87" s="32">
        <v>0.80972</v>
      </c>
      <c r="AQ87" s="39">
        <v>2.02</v>
      </c>
      <c r="AR87" s="43"/>
      <c r="AT87" s="37">
        <f t="shared" si="35"/>
        <v>1300000</v>
      </c>
      <c r="AU87" s="92">
        <f t="shared" si="36"/>
        <v>2574.4250758000003</v>
      </c>
    </row>
    <row r="88" spans="1:47">
      <c r="A88" s="16">
        <v>41984</v>
      </c>
      <c r="B88" s="1">
        <f t="shared" si="31"/>
        <v>3788.1318528999996</v>
      </c>
      <c r="C88" s="33">
        <v>2157000</v>
      </c>
      <c r="D88" s="33">
        <v>2063000</v>
      </c>
      <c r="E88" s="17">
        <f t="shared" si="30"/>
        <v>1.836224843868153</v>
      </c>
      <c r="F88" s="72">
        <f t="shared" si="29"/>
        <v>2.2760202336082811</v>
      </c>
      <c r="G88" s="22">
        <v>1751.35</v>
      </c>
      <c r="H88" s="1">
        <f t="shared" si="48"/>
        <v>831.5547206</v>
      </c>
      <c r="I88" s="1">
        <f t="shared" si="42"/>
        <v>401.04095259999997</v>
      </c>
      <c r="J88" s="5">
        <f t="shared" si="47"/>
        <v>607.25617970000008</v>
      </c>
      <c r="K88" s="22">
        <v>196.93</v>
      </c>
      <c r="L88" s="23">
        <v>726000</v>
      </c>
      <c r="M88" s="24">
        <v>85000</v>
      </c>
      <c r="N88" s="5">
        <f t="shared" si="37"/>
        <v>825.13218549999999</v>
      </c>
      <c r="O88" s="5">
        <f t="shared" si="45"/>
        <v>1.1365457100550964</v>
      </c>
      <c r="P88" s="5">
        <f t="shared" si="40"/>
        <v>212</v>
      </c>
      <c r="Q88" s="5">
        <f t="shared" si="46"/>
        <v>301.3608658</v>
      </c>
      <c r="R88" s="5">
        <f t="shared" si="38"/>
        <v>158.42542489999997</v>
      </c>
      <c r="S88" s="5">
        <f t="shared" si="39"/>
        <v>122.01589480000001</v>
      </c>
      <c r="T88" s="39">
        <v>31.33</v>
      </c>
      <c r="U88" s="26">
        <v>1071</v>
      </c>
      <c r="V88" s="26">
        <v>212</v>
      </c>
      <c r="W88" s="26">
        <v>434</v>
      </c>
      <c r="X88" s="27"/>
      <c r="Y88" s="27"/>
      <c r="Z88" s="27">
        <v>2065.81</v>
      </c>
      <c r="AA88" s="29"/>
      <c r="AB88" s="29">
        <v>12.91</v>
      </c>
      <c r="AC88" s="29">
        <v>373.54</v>
      </c>
      <c r="AD88" s="28">
        <v>173.92</v>
      </c>
      <c r="AE88" s="29">
        <v>390.01</v>
      </c>
      <c r="AF88" s="29">
        <v>151.24</v>
      </c>
      <c r="AG88" s="30">
        <v>265.61</v>
      </c>
      <c r="AH88" s="41"/>
      <c r="AI88" s="41">
        <v>392.97</v>
      </c>
      <c r="AJ88" s="30">
        <v>22.45</v>
      </c>
      <c r="AK88" s="30"/>
      <c r="AL88" s="30">
        <v>103.28</v>
      </c>
      <c r="AM88" s="30">
        <v>1.0900000000000001</v>
      </c>
      <c r="AN88" s="32">
        <v>0.25161</v>
      </c>
      <c r="AO88" s="32">
        <v>0.80676999999999999</v>
      </c>
      <c r="AQ88" s="39">
        <v>2.19</v>
      </c>
      <c r="AR88" s="43"/>
      <c r="AT88" s="37">
        <f t="shared" si="35"/>
        <v>1337000</v>
      </c>
      <c r="AU88" s="92">
        <f t="shared" si="36"/>
        <v>2962.9996673999995</v>
      </c>
    </row>
    <row r="89" spans="1:47">
      <c r="A89" s="16">
        <v>41985</v>
      </c>
      <c r="B89" s="1">
        <f t="shared" si="31"/>
        <v>3561.3326953999999</v>
      </c>
      <c r="C89" s="33">
        <v>2007000</v>
      </c>
      <c r="D89" s="33">
        <v>1944000</v>
      </c>
      <c r="E89" s="17">
        <f t="shared" si="30"/>
        <v>1.8319612630658437</v>
      </c>
      <c r="F89" s="72">
        <f t="shared" si="29"/>
        <v>2.2777938541358544</v>
      </c>
      <c r="G89" s="22">
        <v>1542.4</v>
      </c>
      <c r="H89" s="1">
        <f t="shared" si="48"/>
        <v>797.8804090000001</v>
      </c>
      <c r="I89" s="1">
        <f t="shared" si="42"/>
        <v>351.78791280000007</v>
      </c>
      <c r="J89" s="5">
        <f t="shared" si="47"/>
        <v>697.74437360000002</v>
      </c>
      <c r="K89" s="22">
        <v>171.52</v>
      </c>
      <c r="L89" s="23">
        <v>730000</v>
      </c>
      <c r="M89" s="24">
        <v>83000</v>
      </c>
      <c r="N89" s="5">
        <f t="shared" si="37"/>
        <v>786.02291459999992</v>
      </c>
      <c r="O89" s="5">
        <f t="shared" si="45"/>
        <v>1.076743718630137</v>
      </c>
      <c r="P89" s="5">
        <f t="shared" si="40"/>
        <v>198</v>
      </c>
      <c r="Q89" s="5">
        <f t="shared" si="46"/>
        <v>290.08410359999999</v>
      </c>
      <c r="R89" s="5">
        <f t="shared" si="38"/>
        <v>142.85443740000002</v>
      </c>
      <c r="S89" s="5">
        <f t="shared" si="39"/>
        <v>130.03437360000001</v>
      </c>
      <c r="T89" s="39">
        <v>25.05</v>
      </c>
      <c r="U89" s="26">
        <v>891</v>
      </c>
      <c r="V89" s="26">
        <v>198</v>
      </c>
      <c r="W89" s="26">
        <v>426</v>
      </c>
      <c r="X89" s="27"/>
      <c r="Y89" s="27"/>
      <c r="Z89" s="27">
        <v>1997.48</v>
      </c>
      <c r="AA89" s="29"/>
      <c r="AB89" s="29">
        <v>9.26</v>
      </c>
      <c r="AC89" s="29">
        <v>360.68</v>
      </c>
      <c r="AD89" s="28">
        <v>155.36000000000001</v>
      </c>
      <c r="AE89" s="29">
        <v>329.06</v>
      </c>
      <c r="AF89" s="29">
        <v>161.68</v>
      </c>
      <c r="AG89" s="30">
        <v>161.68</v>
      </c>
      <c r="AH89" s="41"/>
      <c r="AI89" s="41">
        <v>567.71</v>
      </c>
      <c r="AJ89" s="30">
        <v>22.26</v>
      </c>
      <c r="AK89" s="30"/>
      <c r="AL89" s="30">
        <v>104.54</v>
      </c>
      <c r="AM89" s="30">
        <v>1.04</v>
      </c>
      <c r="AN89" s="32">
        <v>0.25048999999999999</v>
      </c>
      <c r="AO89" s="32">
        <v>0.80427000000000004</v>
      </c>
      <c r="AQ89" s="39">
        <v>2.2200000000000002</v>
      </c>
      <c r="AR89" s="43"/>
      <c r="AT89" s="37">
        <f t="shared" si="35"/>
        <v>1214000</v>
      </c>
      <c r="AU89" s="92">
        <f t="shared" si="36"/>
        <v>2775.3097808000002</v>
      </c>
    </row>
    <row r="90" spans="1:47">
      <c r="A90" s="16">
        <v>41986</v>
      </c>
      <c r="B90" s="1">
        <f t="shared" si="31"/>
        <v>3014.0845770000005</v>
      </c>
      <c r="C90" s="33">
        <v>1499000</v>
      </c>
      <c r="D90" s="33">
        <v>1514000</v>
      </c>
      <c r="E90" s="17">
        <f t="shared" si="30"/>
        <v>1.9908088355350069</v>
      </c>
      <c r="F90" s="72">
        <f t="shared" si="29"/>
        <v>2.4738227220068429</v>
      </c>
      <c r="G90" s="22">
        <v>1346.26</v>
      </c>
      <c r="H90" s="1">
        <f t="shared" si="48"/>
        <v>715.17410699999994</v>
      </c>
      <c r="I90" s="1">
        <f t="shared" si="42"/>
        <v>274.75835000000001</v>
      </c>
      <c r="J90" s="5">
        <f t="shared" si="47"/>
        <v>541.13211999999999</v>
      </c>
      <c r="K90" s="22">
        <v>136.76</v>
      </c>
      <c r="L90" s="23">
        <v>710000</v>
      </c>
      <c r="M90" s="24">
        <v>81000</v>
      </c>
      <c r="N90" s="5">
        <f t="shared" si="37"/>
        <v>678.65815249999991</v>
      </c>
      <c r="O90" s="5">
        <f t="shared" si="45"/>
        <v>0.95585655281690129</v>
      </c>
      <c r="P90" s="5">
        <f t="shared" si="40"/>
        <v>148</v>
      </c>
      <c r="Q90" s="5">
        <f t="shared" si="46"/>
        <v>286.41052499999995</v>
      </c>
      <c r="R90" s="5">
        <f t="shared" si="38"/>
        <v>120.2055075</v>
      </c>
      <c r="S90" s="5">
        <f t="shared" si="39"/>
        <v>107.77211999999999</v>
      </c>
      <c r="T90" s="39">
        <v>16.27</v>
      </c>
      <c r="U90" s="26">
        <v>768</v>
      </c>
      <c r="V90" s="26">
        <v>148</v>
      </c>
      <c r="W90" s="26">
        <v>404</v>
      </c>
      <c r="X90" s="27"/>
      <c r="Y90" s="27"/>
      <c r="Z90" s="27">
        <v>1682.4</v>
      </c>
      <c r="AA90" s="29"/>
      <c r="AB90" s="29">
        <v>8.1999999999999993</v>
      </c>
      <c r="AC90" s="29">
        <v>355.9</v>
      </c>
      <c r="AD90" s="28">
        <v>131.16</v>
      </c>
      <c r="AE90" s="29">
        <v>253.15</v>
      </c>
      <c r="AF90" s="29">
        <v>133.91999999999999</v>
      </c>
      <c r="AG90" s="30">
        <v>133.91999999999999</v>
      </c>
      <c r="AH90" s="41"/>
      <c r="AI90" s="41">
        <v>433.36</v>
      </c>
      <c r="AJ90" s="30">
        <v>18.21</v>
      </c>
      <c r="AK90" s="30"/>
      <c r="AL90" s="30">
        <v>84.6</v>
      </c>
      <c r="AM90" s="30">
        <v>0.85</v>
      </c>
      <c r="AN90" s="32">
        <v>0.25092999999999999</v>
      </c>
      <c r="AO90" s="32">
        <v>0.80474999999999997</v>
      </c>
      <c r="AQ90" s="39">
        <v>2.27</v>
      </c>
      <c r="AR90" s="43"/>
      <c r="AT90" s="37">
        <f t="shared" si="35"/>
        <v>804000</v>
      </c>
      <c r="AU90" s="92">
        <f t="shared" si="36"/>
        <v>2335.4264245000004</v>
      </c>
    </row>
    <row r="91" spans="1:47">
      <c r="A91" s="16">
        <v>41987</v>
      </c>
      <c r="B91" s="1">
        <f t="shared" si="31"/>
        <v>3102.6137309999999</v>
      </c>
      <c r="C91" s="33">
        <v>1493000</v>
      </c>
      <c r="D91" s="33">
        <v>1419000</v>
      </c>
      <c r="E91" s="17">
        <f t="shared" si="30"/>
        <v>2.1864790211416492</v>
      </c>
      <c r="F91" s="72">
        <f t="shared" si="29"/>
        <v>2.7252636434521365</v>
      </c>
      <c r="G91" s="22">
        <v>1449.1</v>
      </c>
      <c r="H91" s="1">
        <f t="shared" si="48"/>
        <v>665.01639100000011</v>
      </c>
      <c r="I91" s="1">
        <f t="shared" si="42"/>
        <v>264.43233000000004</v>
      </c>
      <c r="J91" s="5">
        <f t="shared" si="47"/>
        <v>595.27500999999995</v>
      </c>
      <c r="K91" s="22">
        <v>128.79</v>
      </c>
      <c r="L91" s="23">
        <v>705000</v>
      </c>
      <c r="M91" s="24">
        <v>70000</v>
      </c>
      <c r="N91" s="5">
        <f t="shared" si="37"/>
        <v>733.426918</v>
      </c>
      <c r="O91" s="5">
        <f t="shared" si="45"/>
        <v>1.0403218695035461</v>
      </c>
      <c r="P91" s="5">
        <f t="shared" si="40"/>
        <v>205</v>
      </c>
      <c r="Q91" s="5">
        <f t="shared" si="46"/>
        <v>263.82833199999999</v>
      </c>
      <c r="R91" s="5">
        <f t="shared" si="38"/>
        <v>121.243576</v>
      </c>
      <c r="S91" s="5">
        <f t="shared" si="39"/>
        <v>127.32500999999999</v>
      </c>
      <c r="T91" s="39">
        <v>16.03</v>
      </c>
      <c r="U91" s="26">
        <v>791</v>
      </c>
      <c r="V91" s="26">
        <v>205</v>
      </c>
      <c r="W91" s="26">
        <v>424</v>
      </c>
      <c r="X91" s="27"/>
      <c r="Y91" s="27"/>
      <c r="Z91" s="27">
        <v>1564.4</v>
      </c>
      <c r="AA91" s="29"/>
      <c r="AB91" s="29">
        <v>11.17</v>
      </c>
      <c r="AC91" s="29">
        <v>328.84</v>
      </c>
      <c r="AD91" s="28">
        <v>128.15</v>
      </c>
      <c r="AE91" s="29">
        <v>234.53</v>
      </c>
      <c r="AF91" s="29">
        <v>158.69999999999999</v>
      </c>
      <c r="AG91" s="30">
        <v>158.69999999999999</v>
      </c>
      <c r="AH91" s="41"/>
      <c r="AI91" s="41">
        <v>467.95</v>
      </c>
      <c r="AJ91" s="30">
        <v>22.97</v>
      </c>
      <c r="AK91" s="30"/>
      <c r="AL91" s="30">
        <v>91.95</v>
      </c>
      <c r="AM91" s="30">
        <v>0.62</v>
      </c>
      <c r="AN91" s="32">
        <v>0.25072</v>
      </c>
      <c r="AO91" s="32">
        <v>0.80230000000000001</v>
      </c>
      <c r="AQ91" s="39">
        <v>2</v>
      </c>
      <c r="AR91" s="43"/>
      <c r="AT91" s="37">
        <f t="shared" si="35"/>
        <v>714000</v>
      </c>
      <c r="AU91" s="92">
        <f t="shared" si="36"/>
        <v>2369.1868129999998</v>
      </c>
    </row>
    <row r="92" spans="1:47">
      <c r="A92" s="16">
        <v>41988</v>
      </c>
      <c r="B92" s="1">
        <f t="shared" si="31"/>
        <v>3643.8579683999992</v>
      </c>
      <c r="C92" s="33">
        <v>2326000</v>
      </c>
      <c r="D92" s="33">
        <v>1923000</v>
      </c>
      <c r="E92" s="17">
        <f t="shared" si="30"/>
        <v>1.8948819388455533</v>
      </c>
      <c r="F92" s="72">
        <f t="shared" si="29"/>
        <v>2.3618416518285823</v>
      </c>
      <c r="G92" s="22">
        <v>1688.6</v>
      </c>
      <c r="H92" s="1">
        <f t="shared" si="48"/>
        <v>771.4123022</v>
      </c>
      <c r="I92" s="1">
        <f t="shared" si="42"/>
        <v>352.9734246999999</v>
      </c>
      <c r="J92" s="5">
        <f t="shared" si="47"/>
        <v>663.4622415</v>
      </c>
      <c r="K92" s="22">
        <v>167.41</v>
      </c>
      <c r="L92" s="23">
        <v>847500</v>
      </c>
      <c r="M92" s="24">
        <v>80000</v>
      </c>
      <c r="N92" s="5">
        <f t="shared" si="37"/>
        <v>767.6572878999998</v>
      </c>
      <c r="O92" s="5">
        <f t="shared" si="45"/>
        <v>0.90579031020648948</v>
      </c>
      <c r="P92" s="5">
        <f t="shared" si="40"/>
        <v>240</v>
      </c>
      <c r="Q92" s="5">
        <f t="shared" si="46"/>
        <v>253.74025829999997</v>
      </c>
      <c r="R92" s="5">
        <f t="shared" si="38"/>
        <v>141.11478809999997</v>
      </c>
      <c r="S92" s="5">
        <f t="shared" si="39"/>
        <v>109.39224149999998</v>
      </c>
      <c r="T92" s="39">
        <v>23.41</v>
      </c>
      <c r="U92" s="26">
        <v>994</v>
      </c>
      <c r="V92" s="26">
        <v>240</v>
      </c>
      <c r="W92" s="26">
        <v>426</v>
      </c>
      <c r="X92" s="27"/>
      <c r="Y92" s="27"/>
      <c r="Z92" s="27">
        <v>2038.16</v>
      </c>
      <c r="AA92" s="29"/>
      <c r="AB92" s="29">
        <v>12.27</v>
      </c>
      <c r="AC92" s="29">
        <v>316.27</v>
      </c>
      <c r="AD92" s="28">
        <v>157.31</v>
      </c>
      <c r="AE92" s="29">
        <v>325.89999999999998</v>
      </c>
      <c r="AF92" s="29">
        <v>136.35</v>
      </c>
      <c r="AG92" s="29">
        <v>136.35</v>
      </c>
      <c r="AH92" s="39"/>
      <c r="AI92" s="41">
        <v>554.07000000000005</v>
      </c>
      <c r="AJ92" s="30">
        <v>18.579999999999998</v>
      </c>
      <c r="AK92" s="30"/>
      <c r="AL92" s="30">
        <v>109.53</v>
      </c>
      <c r="AM92" s="30">
        <v>1</v>
      </c>
      <c r="AN92" s="32">
        <v>0.24915999999999999</v>
      </c>
      <c r="AO92" s="32">
        <v>0.80228999999999995</v>
      </c>
      <c r="AQ92" s="39">
        <v>2.83</v>
      </c>
      <c r="AR92" s="43"/>
      <c r="AT92" s="37">
        <f t="shared" si="35"/>
        <v>1075500</v>
      </c>
      <c r="AU92" s="92">
        <f t="shared" si="36"/>
        <v>2876.2006804999992</v>
      </c>
    </row>
    <row r="93" spans="1:47">
      <c r="A93" s="16">
        <v>41989</v>
      </c>
      <c r="B93" s="1">
        <f t="shared" si="31"/>
        <v>3221.5981284</v>
      </c>
      <c r="C93" s="33">
        <v>2101000</v>
      </c>
      <c r="D93" s="33">
        <v>2035000</v>
      </c>
      <c r="E93" s="17">
        <f t="shared" si="30"/>
        <v>1.5830949033906634</v>
      </c>
      <c r="F93" s="72">
        <f t="shared" si="29"/>
        <v>1.9701997503368471</v>
      </c>
      <c r="G93" s="22">
        <v>1435.7</v>
      </c>
      <c r="H93" s="1">
        <f t="shared" si="48"/>
        <v>780.53128680000009</v>
      </c>
      <c r="I93" s="1">
        <f t="shared" ref="I93:I112" si="49">AO93*(AL93+AE93+AM93)+(AQ93)</f>
        <v>328.91281599999996</v>
      </c>
      <c r="J93" s="5">
        <f t="shared" si="47"/>
        <v>533.37402559999998</v>
      </c>
      <c r="K93" s="22">
        <v>143.08000000000001</v>
      </c>
      <c r="L93" s="23">
        <v>754000</v>
      </c>
      <c r="M93" s="24">
        <v>90000</v>
      </c>
      <c r="N93" s="5">
        <f t="shared" si="37"/>
        <v>680.25236800000016</v>
      </c>
      <c r="O93" s="5">
        <f t="shared" si="45"/>
        <v>0.90219146949602147</v>
      </c>
      <c r="P93" s="5">
        <f t="shared" si="40"/>
        <v>190</v>
      </c>
      <c r="Q93" s="5">
        <f t="shared" si="46"/>
        <v>248.01448320000003</v>
      </c>
      <c r="R93" s="5">
        <f t="shared" si="38"/>
        <v>115.47385920000001</v>
      </c>
      <c r="S93" s="5">
        <f t="shared" si="39"/>
        <v>107.2940256</v>
      </c>
      <c r="T93" s="39">
        <v>19.47</v>
      </c>
      <c r="U93" s="26">
        <v>865</v>
      </c>
      <c r="V93" s="26">
        <v>190</v>
      </c>
      <c r="W93" s="26">
        <v>357</v>
      </c>
      <c r="X93" s="27"/>
      <c r="Y93" s="27"/>
      <c r="Z93" s="27">
        <v>2095.41</v>
      </c>
      <c r="AA93" s="29"/>
      <c r="AB93" s="29">
        <v>10.47</v>
      </c>
      <c r="AC93" s="29">
        <v>308.66000000000003</v>
      </c>
      <c r="AD93" s="28">
        <v>138.13</v>
      </c>
      <c r="AE93" s="29">
        <v>325.95</v>
      </c>
      <c r="AF93" s="29">
        <v>133.53</v>
      </c>
      <c r="AG93" s="29">
        <v>133.53</v>
      </c>
      <c r="AH93" s="39"/>
      <c r="AI93" s="41">
        <v>426.08</v>
      </c>
      <c r="AJ93" s="30">
        <v>5.58</v>
      </c>
      <c r="AK93" s="30"/>
      <c r="AL93" s="30">
        <v>79.91</v>
      </c>
      <c r="AM93" s="30">
        <v>1.19</v>
      </c>
      <c r="AN93" s="32">
        <v>0.25012000000000001</v>
      </c>
      <c r="AO93" s="32">
        <v>0.80352000000000001</v>
      </c>
      <c r="AQ93" s="39">
        <v>1.84</v>
      </c>
      <c r="AR93" s="43"/>
      <c r="AT93" s="37">
        <f t="shared" si="35"/>
        <v>1281000</v>
      </c>
      <c r="AU93" s="92">
        <f t="shared" si="36"/>
        <v>2541.3457603999996</v>
      </c>
    </row>
    <row r="94" spans="1:47">
      <c r="A94" s="16">
        <v>41990</v>
      </c>
      <c r="B94" s="1">
        <f t="shared" si="31"/>
        <v>3202.3420734000001</v>
      </c>
      <c r="C94" s="33">
        <v>2177000</v>
      </c>
      <c r="D94" s="33">
        <v>1677000</v>
      </c>
      <c r="E94" s="17">
        <f t="shared" si="30"/>
        <v>1.9095659352415026</v>
      </c>
      <c r="F94" s="72">
        <f t="shared" si="29"/>
        <v>2.3833525982470296</v>
      </c>
      <c r="G94" s="22">
        <v>1537.67</v>
      </c>
      <c r="H94" s="1">
        <f t="shared" si="48"/>
        <v>665.14772349999998</v>
      </c>
      <c r="I94" s="1">
        <f t="shared" si="49"/>
        <v>376.67386860000005</v>
      </c>
      <c r="J94" s="5">
        <f t="shared" si="47"/>
        <v>482.79048130000001</v>
      </c>
      <c r="K94" s="22">
        <v>140.06</v>
      </c>
      <c r="L94" s="23">
        <v>809000</v>
      </c>
      <c r="M94" s="24">
        <v>70000</v>
      </c>
      <c r="N94" s="5">
        <f t="shared" si="37"/>
        <v>654.72375469999997</v>
      </c>
      <c r="O94" s="5">
        <f t="shared" si="45"/>
        <v>0.8093000676143387</v>
      </c>
      <c r="P94" s="5">
        <f t="shared" si="40"/>
        <v>208</v>
      </c>
      <c r="Q94" s="5">
        <f t="shared" si="46"/>
        <v>198.90038250000001</v>
      </c>
      <c r="R94" s="5">
        <f t="shared" si="38"/>
        <v>139.6428909</v>
      </c>
      <c r="S94" s="5">
        <f t="shared" si="39"/>
        <v>83.750481300000004</v>
      </c>
      <c r="T94" s="39">
        <v>24.43</v>
      </c>
      <c r="U94" s="26">
        <v>904</v>
      </c>
      <c r="V94" s="26">
        <v>208</v>
      </c>
      <c r="W94" s="26">
        <v>379</v>
      </c>
      <c r="X94" s="27"/>
      <c r="Y94" s="27"/>
      <c r="Z94" s="27">
        <v>1842.44</v>
      </c>
      <c r="AA94" s="29"/>
      <c r="AB94" s="29">
        <v>7.22</v>
      </c>
      <c r="AC94" s="29">
        <v>248.25</v>
      </c>
      <c r="AD94" s="28">
        <v>169.73</v>
      </c>
      <c r="AE94" s="29">
        <v>383.84</v>
      </c>
      <c r="AF94" s="29">
        <v>104.53</v>
      </c>
      <c r="AG94" s="29">
        <v>104.53</v>
      </c>
      <c r="AH94" s="39"/>
      <c r="AI94" s="41">
        <v>399.04</v>
      </c>
      <c r="AJ94" s="30">
        <v>4.5599999999999996</v>
      </c>
      <c r="AK94" s="30"/>
      <c r="AL94" s="30">
        <v>83.16</v>
      </c>
      <c r="AM94" s="30">
        <v>0.66</v>
      </c>
      <c r="AN94" s="32">
        <v>0.24992</v>
      </c>
      <c r="AO94" s="32">
        <v>0.80120999999999998</v>
      </c>
      <c r="AQ94" s="39">
        <v>1.98</v>
      </c>
      <c r="AR94" s="43"/>
      <c r="AT94" s="37">
        <f t="shared" si="35"/>
        <v>868000</v>
      </c>
      <c r="AU94" s="92">
        <f t="shared" si="36"/>
        <v>2547.6183187000001</v>
      </c>
    </row>
    <row r="95" spans="1:47">
      <c r="A95" s="16">
        <v>41991</v>
      </c>
      <c r="B95" s="1">
        <f t="shared" si="31"/>
        <v>3387.9706767000007</v>
      </c>
      <c r="C95" s="33">
        <v>2114000</v>
      </c>
      <c r="D95" s="33">
        <v>1926000</v>
      </c>
      <c r="E95" s="17">
        <f t="shared" si="30"/>
        <v>1.7590709640186919</v>
      </c>
      <c r="F95" s="72">
        <f t="shared" si="29"/>
        <v>2.1925351664199075</v>
      </c>
      <c r="G95" s="22">
        <v>1580.46</v>
      </c>
      <c r="H95" s="1">
        <f t="shared" si="48"/>
        <v>767.03197969999997</v>
      </c>
      <c r="I95" s="1">
        <f t="shared" si="49"/>
        <v>334.83638400000001</v>
      </c>
      <c r="J95" s="5">
        <f t="shared" si="47"/>
        <v>541.64231300000006</v>
      </c>
      <c r="K95" s="22">
        <v>164</v>
      </c>
      <c r="L95" s="23">
        <v>817000</v>
      </c>
      <c r="M95" s="24">
        <v>93000</v>
      </c>
      <c r="N95" s="5">
        <f t="shared" si="37"/>
        <v>724.19651099999999</v>
      </c>
      <c r="O95" s="5">
        <f t="shared" si="45"/>
        <v>0.88640943818849449</v>
      </c>
      <c r="P95" s="5">
        <f t="shared" si="40"/>
        <v>217</v>
      </c>
      <c r="Q95" s="5">
        <f t="shared" si="46"/>
        <v>261.71026000000001</v>
      </c>
      <c r="R95" s="5">
        <f t="shared" si="38"/>
        <v>117.183938</v>
      </c>
      <c r="S95" s="5">
        <f t="shared" si="39"/>
        <v>106.15231300000001</v>
      </c>
      <c r="T95" s="39">
        <v>22.15</v>
      </c>
      <c r="U95" s="26">
        <v>956</v>
      </c>
      <c r="V95" s="26">
        <v>217</v>
      </c>
      <c r="W95" s="26">
        <v>361</v>
      </c>
      <c r="X95" s="27"/>
      <c r="Y95" s="27"/>
      <c r="Z95" s="27">
        <v>2001.51</v>
      </c>
      <c r="AA95" s="29"/>
      <c r="AB95" s="29">
        <v>9.73</v>
      </c>
      <c r="AC95" s="29">
        <v>326.2</v>
      </c>
      <c r="AD95" s="28">
        <v>139.29</v>
      </c>
      <c r="AE95" s="29">
        <v>314.63</v>
      </c>
      <c r="AF95" s="29">
        <v>132.31</v>
      </c>
      <c r="AG95" s="29">
        <v>132.31</v>
      </c>
      <c r="AH95" s="39"/>
      <c r="AI95" s="41">
        <v>435.49</v>
      </c>
      <c r="AJ95" s="30">
        <v>6.77</v>
      </c>
      <c r="AK95" s="30"/>
      <c r="AL95" s="30">
        <v>98.82</v>
      </c>
      <c r="AM95" s="30">
        <v>0.63</v>
      </c>
      <c r="AN95" s="32">
        <v>0.24857000000000001</v>
      </c>
      <c r="AO95" s="32">
        <v>0.80230000000000001</v>
      </c>
      <c r="AQ95" s="39">
        <v>2.62</v>
      </c>
      <c r="AR95" s="43"/>
      <c r="AT95" s="37">
        <f t="shared" si="35"/>
        <v>1109000</v>
      </c>
      <c r="AU95" s="92">
        <f t="shared" si="36"/>
        <v>2663.7741657000006</v>
      </c>
    </row>
    <row r="96" spans="1:47">
      <c r="A96" s="16">
        <v>41992</v>
      </c>
      <c r="B96" s="1">
        <f t="shared" si="31"/>
        <v>3284.2924611999997</v>
      </c>
      <c r="C96" s="33">
        <v>1843000</v>
      </c>
      <c r="D96" s="33">
        <v>1742000</v>
      </c>
      <c r="E96" s="17">
        <f t="shared" si="30"/>
        <v>1.8853573256027554</v>
      </c>
      <c r="F96" s="72">
        <f t="shared" si="29"/>
        <v>2.3217542554587896</v>
      </c>
      <c r="G96" s="22">
        <v>1486.39</v>
      </c>
      <c r="H96" s="1">
        <f t="shared" si="48"/>
        <v>807.55416360000004</v>
      </c>
      <c r="I96" s="1">
        <f t="shared" si="49"/>
        <v>318.64085759999995</v>
      </c>
      <c r="J96" s="5">
        <f t="shared" si="47"/>
        <v>527.08744000000002</v>
      </c>
      <c r="K96" s="22">
        <v>144.62</v>
      </c>
      <c r="L96" s="23">
        <v>738000</v>
      </c>
      <c r="M96" s="24">
        <v>84000</v>
      </c>
      <c r="N96" s="5">
        <f t="shared" si="37"/>
        <v>756.75648320000005</v>
      </c>
      <c r="O96" s="5">
        <f t="shared" si="45"/>
        <v>1.025415288888889</v>
      </c>
      <c r="P96" s="5">
        <f t="shared" si="40"/>
        <v>219</v>
      </c>
      <c r="Q96" s="5">
        <f t="shared" si="46"/>
        <v>284.49821400000002</v>
      </c>
      <c r="R96" s="5">
        <f t="shared" si="38"/>
        <v>123.21082919999999</v>
      </c>
      <c r="S96" s="5">
        <f t="shared" si="39"/>
        <v>110.43744</v>
      </c>
      <c r="T96" s="39">
        <v>19.61</v>
      </c>
      <c r="U96" s="26">
        <v>871</v>
      </c>
      <c r="V96" s="26">
        <v>219</v>
      </c>
      <c r="W96" s="26">
        <v>370</v>
      </c>
      <c r="X96" s="27"/>
      <c r="Y96" s="27"/>
      <c r="Z96" s="27">
        <v>2056.7399999999998</v>
      </c>
      <c r="AA96" s="29"/>
      <c r="AB96" s="29">
        <v>9.0500000000000007</v>
      </c>
      <c r="AC96" s="29">
        <v>350.35</v>
      </c>
      <c r="AD96" s="28">
        <v>129.66</v>
      </c>
      <c r="AE96" s="29">
        <v>284.25</v>
      </c>
      <c r="AF96" s="29">
        <v>136</v>
      </c>
      <c r="AG96" s="29">
        <v>136</v>
      </c>
      <c r="AH96" s="39"/>
      <c r="AI96" s="41">
        <v>416.65</v>
      </c>
      <c r="AJ96" s="30">
        <v>22.07</v>
      </c>
      <c r="AK96" s="30"/>
      <c r="AL96" s="30">
        <v>104.74</v>
      </c>
      <c r="AM96" s="30">
        <v>0.45</v>
      </c>
      <c r="AN96" s="32">
        <v>0.25074000000000002</v>
      </c>
      <c r="AO96" s="32">
        <v>0.81203999999999998</v>
      </c>
      <c r="AQ96" s="39">
        <v>2.4</v>
      </c>
      <c r="AR96" s="43"/>
      <c r="AT96" s="37">
        <f t="shared" si="35"/>
        <v>1004000</v>
      </c>
      <c r="AU96" s="92">
        <f t="shared" si="36"/>
        <v>2527.5359779999999</v>
      </c>
    </row>
    <row r="97" spans="1:47">
      <c r="A97" s="16">
        <v>41993</v>
      </c>
      <c r="B97" s="1">
        <f t="shared" si="31"/>
        <v>3433.0604577999998</v>
      </c>
      <c r="C97" s="33">
        <v>1942000</v>
      </c>
      <c r="D97" s="33">
        <v>1686000</v>
      </c>
      <c r="E97" s="17">
        <f t="shared" si="30"/>
        <v>2.0362161671411623</v>
      </c>
      <c r="F97" s="72">
        <f t="shared" si="29"/>
        <v>2.4987313377606606</v>
      </c>
      <c r="G97" s="22">
        <v>1553.5</v>
      </c>
      <c r="H97" s="1">
        <f t="shared" si="48"/>
        <v>829.8927248</v>
      </c>
      <c r="I97" s="1">
        <f t="shared" si="49"/>
        <v>370.11141300000003</v>
      </c>
      <c r="J97" s="5">
        <f t="shared" si="47"/>
        <v>528.49631999999997</v>
      </c>
      <c r="K97" s="22">
        <v>151.06</v>
      </c>
      <c r="L97" s="23">
        <v>970000</v>
      </c>
      <c r="M97" s="24">
        <v>84000</v>
      </c>
      <c r="N97" s="5">
        <f t="shared" si="37"/>
        <v>911.52483299999994</v>
      </c>
      <c r="O97" s="5">
        <f t="shared" si="45"/>
        <v>0.93971632268041227</v>
      </c>
      <c r="P97" s="5">
        <f t="shared" si="40"/>
        <v>245</v>
      </c>
      <c r="Q97" s="5">
        <f t="shared" si="46"/>
        <v>335.526926</v>
      </c>
      <c r="R97" s="5">
        <f t="shared" si="38"/>
        <v>178.161587</v>
      </c>
      <c r="S97" s="5">
        <f t="shared" si="39"/>
        <v>127.77632</v>
      </c>
      <c r="T97" s="39">
        <v>25.06</v>
      </c>
      <c r="U97" s="26">
        <v>830</v>
      </c>
      <c r="V97" s="26">
        <v>245</v>
      </c>
      <c r="W97" s="26">
        <v>451</v>
      </c>
      <c r="X97" s="27"/>
      <c r="Y97" s="27"/>
      <c r="Z97" s="27">
        <v>1922.86</v>
      </c>
      <c r="AA97" s="29"/>
      <c r="AB97" s="29">
        <v>8.5399999999999991</v>
      </c>
      <c r="AC97" s="29">
        <v>411.74</v>
      </c>
      <c r="AD97" s="28">
        <v>198.64</v>
      </c>
      <c r="AE97" s="29">
        <v>344.61</v>
      </c>
      <c r="AF97" s="29">
        <v>156.80000000000001</v>
      </c>
      <c r="AG97" s="29">
        <v>156.80000000000001</v>
      </c>
      <c r="AH97" s="39"/>
      <c r="AI97" s="41">
        <v>400.72</v>
      </c>
      <c r="AJ97" s="30">
        <v>19.989999999999998</v>
      </c>
      <c r="AK97" s="30"/>
      <c r="AL97" s="30">
        <v>106.3</v>
      </c>
      <c r="AM97" s="30">
        <v>0.46</v>
      </c>
      <c r="AN97" s="32">
        <v>0.25347999999999998</v>
      </c>
      <c r="AO97" s="32">
        <v>0.81489999999999996</v>
      </c>
      <c r="AQ97" s="39">
        <v>2.29</v>
      </c>
      <c r="AR97" s="43"/>
      <c r="AT97" s="37">
        <f t="shared" si="35"/>
        <v>716000</v>
      </c>
      <c r="AU97" s="92">
        <f t="shared" si="36"/>
        <v>2521.5356247999998</v>
      </c>
    </row>
    <row r="98" spans="1:47">
      <c r="A98" s="16">
        <v>41994</v>
      </c>
      <c r="B98" s="1">
        <f t="shared" si="31"/>
        <v>3210.3272691429361</v>
      </c>
      <c r="C98" s="33">
        <v>1734000</v>
      </c>
      <c r="D98" s="33">
        <v>1839000</v>
      </c>
      <c r="E98" s="17">
        <f t="shared" si="30"/>
        <v>1.7456918266138859</v>
      </c>
      <c r="F98" s="72">
        <f t="shared" si="29"/>
        <v>2.1350372127267327</v>
      </c>
      <c r="G98" s="22">
        <v>1308.3</v>
      </c>
      <c r="H98" s="1">
        <f t="shared" si="48"/>
        <v>871.92737980000004</v>
      </c>
      <c r="I98" s="1">
        <f t="shared" si="49"/>
        <v>319.67520200000001</v>
      </c>
      <c r="J98" s="5">
        <f t="shared" si="47"/>
        <v>574.93535480000003</v>
      </c>
      <c r="K98" s="22">
        <v>135.48933254293601</v>
      </c>
      <c r="L98" s="23">
        <v>865000</v>
      </c>
      <c r="M98" s="24">
        <v>108000</v>
      </c>
      <c r="N98" s="5">
        <f t="shared" si="37"/>
        <v>880.96289439999998</v>
      </c>
      <c r="O98" s="5">
        <f t="shared" si="45"/>
        <v>1.0184542131791907</v>
      </c>
      <c r="P98" s="5">
        <f t="shared" si="40"/>
        <v>212</v>
      </c>
      <c r="Q98" s="5">
        <f t="shared" si="46"/>
        <v>357.2596216</v>
      </c>
      <c r="R98" s="5">
        <f t="shared" si="38"/>
        <v>139.44032560000002</v>
      </c>
      <c r="S98" s="5">
        <f t="shared" si="39"/>
        <v>149.20294720000001</v>
      </c>
      <c r="T98" s="39">
        <v>23.06</v>
      </c>
      <c r="U98" s="26">
        <v>752</v>
      </c>
      <c r="V98" s="26">
        <v>212</v>
      </c>
      <c r="W98" s="26">
        <v>312</v>
      </c>
      <c r="X98" s="27"/>
      <c r="Y98" s="27"/>
      <c r="Z98" s="27">
        <v>1975.3</v>
      </c>
      <c r="AA98" s="29"/>
      <c r="AB98" s="29">
        <v>12.18</v>
      </c>
      <c r="AC98" s="29">
        <v>436.94</v>
      </c>
      <c r="AD98" s="28">
        <v>150.4</v>
      </c>
      <c r="AE98" s="29">
        <v>286.2</v>
      </c>
      <c r="AF98" s="29">
        <v>182.48</v>
      </c>
      <c r="AG98" s="29">
        <v>183.07</v>
      </c>
      <c r="AH98" s="39"/>
      <c r="AI98" s="41">
        <v>425.25</v>
      </c>
      <c r="AJ98" s="30">
        <v>20.14</v>
      </c>
      <c r="AK98" s="30"/>
      <c r="AL98" s="30">
        <v>101.16</v>
      </c>
      <c r="AM98" s="30">
        <v>0.69</v>
      </c>
      <c r="AN98" s="32">
        <v>0.25551000000000001</v>
      </c>
      <c r="AO98" s="32">
        <v>0.81764000000000003</v>
      </c>
      <c r="AQ98" s="39">
        <v>2.39</v>
      </c>
      <c r="AR98" s="43"/>
      <c r="AT98" s="37">
        <f t="shared" si="35"/>
        <v>974000</v>
      </c>
      <c r="AU98" s="92">
        <f t="shared" si="36"/>
        <v>2329.364374742936</v>
      </c>
    </row>
    <row r="99" spans="1:47">
      <c r="A99" s="16">
        <v>41995</v>
      </c>
      <c r="B99" s="1">
        <f t="shared" si="31"/>
        <v>3743.5145251411304</v>
      </c>
      <c r="C99" s="33">
        <v>2375000</v>
      </c>
      <c r="D99" s="33">
        <v>1993000</v>
      </c>
      <c r="E99" s="17">
        <f t="shared" si="30"/>
        <v>1.8783314225494885</v>
      </c>
      <c r="F99" s="72">
        <f t="shared" si="29"/>
        <v>2.2972597017629868</v>
      </c>
      <c r="G99" s="22">
        <v>1638.19</v>
      </c>
      <c r="H99" s="1">
        <f t="shared" si="48"/>
        <v>913.33390299999996</v>
      </c>
      <c r="I99" s="1">
        <f t="shared" si="49"/>
        <v>380.76619960000005</v>
      </c>
      <c r="J99" s="5">
        <f t="shared" si="47"/>
        <v>623.19349680000005</v>
      </c>
      <c r="K99" s="22">
        <v>188.03092574113001</v>
      </c>
      <c r="L99" s="23">
        <v>903000</v>
      </c>
      <c r="M99" s="24">
        <v>107000</v>
      </c>
      <c r="N99" s="5">
        <f t="shared" si="37"/>
        <v>862.41685400000006</v>
      </c>
      <c r="O99" s="5">
        <f t="shared" si="45"/>
        <v>0.95505742414174977</v>
      </c>
      <c r="P99" s="5">
        <f t="shared" si="40"/>
        <v>227</v>
      </c>
      <c r="Q99" s="5">
        <f t="shared" si="46"/>
        <v>318.27454640000002</v>
      </c>
      <c r="R99" s="5">
        <f t="shared" si="38"/>
        <v>158.1888108</v>
      </c>
      <c r="S99" s="5">
        <f t="shared" si="39"/>
        <v>126.42349680000001</v>
      </c>
      <c r="T99" s="39">
        <v>32.53</v>
      </c>
      <c r="U99" s="26">
        <v>997</v>
      </c>
      <c r="V99" s="26">
        <v>227</v>
      </c>
      <c r="W99" s="26">
        <v>376</v>
      </c>
      <c r="X99" s="27"/>
      <c r="Y99" s="27"/>
      <c r="Z99" s="27">
        <v>2299.5</v>
      </c>
      <c r="AA99" s="29"/>
      <c r="AB99" s="29">
        <v>9.19</v>
      </c>
      <c r="AC99" s="29">
        <v>389.26</v>
      </c>
      <c r="AD99" s="44">
        <v>174.01</v>
      </c>
      <c r="AE99" s="29">
        <v>349.66</v>
      </c>
      <c r="AF99" s="29">
        <v>154.62</v>
      </c>
      <c r="AG99" s="30">
        <v>154.62</v>
      </c>
      <c r="AH99" s="41"/>
      <c r="AI99" s="41">
        <v>496.77</v>
      </c>
      <c r="AJ99" s="30">
        <v>19.46</v>
      </c>
      <c r="AK99" s="30"/>
      <c r="AL99" s="30">
        <v>112.98</v>
      </c>
      <c r="AM99" s="30">
        <v>0.75</v>
      </c>
      <c r="AN99" s="32">
        <v>0.25551000000000001</v>
      </c>
      <c r="AO99" s="32">
        <v>0.81764000000000003</v>
      </c>
      <c r="AQ99" s="39">
        <v>1.88</v>
      </c>
      <c r="AR99" s="43"/>
      <c r="AT99" s="37">
        <f t="shared" si="35"/>
        <v>1090000</v>
      </c>
      <c r="AU99" s="92">
        <f t="shared" si="36"/>
        <v>2881.0976711411304</v>
      </c>
    </row>
    <row r="100" spans="1:47">
      <c r="A100" s="16">
        <v>41996</v>
      </c>
      <c r="B100" s="1">
        <f t="shared" si="31"/>
        <v>3789.8016637883443</v>
      </c>
      <c r="C100" s="33">
        <v>2293000</v>
      </c>
      <c r="D100" s="33">
        <v>2033000</v>
      </c>
      <c r="E100" s="17">
        <f t="shared" si="30"/>
        <v>1.8641424809583591</v>
      </c>
      <c r="F100" s="72">
        <f t="shared" si="29"/>
        <v>2.2830055000531018</v>
      </c>
      <c r="G100" s="22">
        <v>1627.67</v>
      </c>
      <c r="H100" s="1">
        <f t="shared" si="48"/>
        <v>938.31521859999998</v>
      </c>
      <c r="I100" s="1">
        <f t="shared" si="49"/>
        <v>363.4618815</v>
      </c>
      <c r="J100" s="5">
        <f t="shared" si="47"/>
        <v>663.23735499999998</v>
      </c>
      <c r="K100" s="22">
        <v>197.11720868834499</v>
      </c>
      <c r="L100" s="23">
        <v>880000</v>
      </c>
      <c r="M100" s="24">
        <v>109000</v>
      </c>
      <c r="N100" s="5">
        <f t="shared" si="37"/>
        <v>869.37225309999997</v>
      </c>
      <c r="O100" s="5">
        <f t="shared" si="45"/>
        <v>0.98792301488636358</v>
      </c>
      <c r="P100" s="5">
        <f t="shared" si="40"/>
        <v>232</v>
      </c>
      <c r="Q100" s="5">
        <f t="shared" si="46"/>
        <v>338.01075879999996</v>
      </c>
      <c r="R100" s="5">
        <f t="shared" si="38"/>
        <v>143.59496579999998</v>
      </c>
      <c r="S100" s="5">
        <f t="shared" si="39"/>
        <v>125.29652849999999</v>
      </c>
      <c r="T100" s="39">
        <v>30.47</v>
      </c>
      <c r="U100" s="26">
        <v>1025</v>
      </c>
      <c r="V100" s="26">
        <v>232</v>
      </c>
      <c r="W100" s="26">
        <v>338</v>
      </c>
      <c r="X100" s="27"/>
      <c r="Y100" s="27"/>
      <c r="Z100" s="27">
        <v>2340.94</v>
      </c>
      <c r="AA100" s="29"/>
      <c r="AB100" s="29">
        <v>9.74</v>
      </c>
      <c r="AC100" s="29">
        <v>413.96</v>
      </c>
      <c r="AD100" s="44">
        <v>165.35</v>
      </c>
      <c r="AE100" s="29">
        <v>330.23</v>
      </c>
      <c r="AF100" s="29">
        <v>153.44999999999999</v>
      </c>
      <c r="AG100" s="29">
        <v>153.5</v>
      </c>
      <c r="AH100" s="39"/>
      <c r="AI100" s="41">
        <v>537.9</v>
      </c>
      <c r="AJ100" s="30">
        <v>10.51</v>
      </c>
      <c r="AK100" s="30"/>
      <c r="AL100" s="30">
        <v>112.78</v>
      </c>
      <c r="AM100" s="30">
        <v>0.54</v>
      </c>
      <c r="AN100" s="32">
        <v>0.25303999999999999</v>
      </c>
      <c r="AO100" s="32">
        <v>0.81652999999999998</v>
      </c>
      <c r="AQ100" s="39">
        <v>1.29</v>
      </c>
      <c r="AR100" s="43"/>
      <c r="AT100" s="37">
        <f t="shared" si="35"/>
        <v>1153000</v>
      </c>
      <c r="AU100" s="92">
        <f t="shared" si="36"/>
        <v>2920.4294106883444</v>
      </c>
    </row>
    <row r="101" spans="1:47">
      <c r="A101" s="16">
        <v>41997</v>
      </c>
      <c r="B101" s="1">
        <f t="shared" si="31"/>
        <v>3604.5798341622808</v>
      </c>
      <c r="C101" s="33">
        <v>1886000</v>
      </c>
      <c r="D101" s="33">
        <v>1851000</v>
      </c>
      <c r="E101" s="17">
        <f t="shared" si="30"/>
        <v>1.9473689001416967</v>
      </c>
      <c r="F101" s="72">
        <f t="shared" si="29"/>
        <v>2.3784658322341334</v>
      </c>
      <c r="G101" s="22">
        <v>1524.69</v>
      </c>
      <c r="H101" s="1">
        <f t="shared" si="48"/>
        <v>905.30100729999992</v>
      </c>
      <c r="I101" s="1">
        <f t="shared" si="49"/>
        <v>352.47831250000002</v>
      </c>
      <c r="J101" s="5">
        <f t="shared" si="47"/>
        <v>650.32868750000011</v>
      </c>
      <c r="K101" s="22">
        <v>171.78182686228101</v>
      </c>
      <c r="L101" s="23">
        <v>778000</v>
      </c>
      <c r="M101" s="24">
        <v>106000</v>
      </c>
      <c r="N101" s="5">
        <f t="shared" si="37"/>
        <v>839.47518750000006</v>
      </c>
      <c r="O101" s="5">
        <f t="shared" si="45"/>
        <v>1.0790169505141389</v>
      </c>
      <c r="P101" s="5">
        <f t="shared" si="40"/>
        <v>208.43</v>
      </c>
      <c r="Q101" s="5">
        <f t="shared" si="46"/>
        <v>354.74799999999999</v>
      </c>
      <c r="R101" s="5">
        <f t="shared" si="38"/>
        <v>138.0085</v>
      </c>
      <c r="S101" s="5">
        <f t="shared" si="39"/>
        <v>113.3886875</v>
      </c>
      <c r="T101" s="39">
        <v>24.9</v>
      </c>
      <c r="U101" s="26">
        <v>881.52</v>
      </c>
      <c r="V101" s="26">
        <v>208.43</v>
      </c>
      <c r="W101" s="26">
        <v>407.7</v>
      </c>
      <c r="X101" s="27"/>
      <c r="Y101" s="27"/>
      <c r="Z101" s="27">
        <v>2121.29</v>
      </c>
      <c r="AA101" s="29"/>
      <c r="AB101" s="29">
        <v>15.33</v>
      </c>
      <c r="AC101" s="29">
        <v>433.28</v>
      </c>
      <c r="AD101" s="44">
        <v>151.65</v>
      </c>
      <c r="AE101" s="29">
        <v>292.54000000000002</v>
      </c>
      <c r="AF101" s="29">
        <v>138.49</v>
      </c>
      <c r="AG101" s="29">
        <v>138.49</v>
      </c>
      <c r="AH101" s="39"/>
      <c r="AI101" s="41">
        <v>536.94000000000005</v>
      </c>
      <c r="AJ101" s="30">
        <v>16.91</v>
      </c>
      <c r="AK101" s="30"/>
      <c r="AL101" s="30">
        <v>135.78</v>
      </c>
      <c r="AM101" s="30">
        <v>0.71</v>
      </c>
      <c r="AN101" s="32">
        <v>0.25362000000000001</v>
      </c>
      <c r="AO101" s="32">
        <v>0.81874999999999998</v>
      </c>
      <c r="AQ101" s="39">
        <v>1.21</v>
      </c>
      <c r="AR101" s="43"/>
      <c r="AT101" s="37">
        <f t="shared" si="35"/>
        <v>1073000</v>
      </c>
      <c r="AU101" s="92">
        <f t="shared" si="36"/>
        <v>2765.1046466622806</v>
      </c>
    </row>
    <row r="102" spans="1:47">
      <c r="A102" s="16">
        <v>41998</v>
      </c>
      <c r="B102" s="1">
        <f t="shared" si="31"/>
        <v>3381.0602278417036</v>
      </c>
      <c r="C102" s="33">
        <v>1640000</v>
      </c>
      <c r="D102" s="33">
        <v>1610000</v>
      </c>
      <c r="E102" s="17">
        <f t="shared" si="30"/>
        <v>2.1000374085973315</v>
      </c>
      <c r="F102" s="72">
        <f t="shared" si="29"/>
        <v>2.559585365035872</v>
      </c>
      <c r="G102" s="22">
        <v>1480.4</v>
      </c>
      <c r="H102" s="1">
        <f t="shared" si="48"/>
        <v>876.1146637999999</v>
      </c>
      <c r="I102" s="1">
        <f t="shared" si="49"/>
        <v>317.85962660000001</v>
      </c>
      <c r="J102" s="5">
        <f t="shared" si="47"/>
        <v>549.71063419999996</v>
      </c>
      <c r="K102" s="22">
        <v>156.97530324170401</v>
      </c>
      <c r="L102" s="23">
        <v>766000</v>
      </c>
      <c r="M102" s="24">
        <v>107000</v>
      </c>
      <c r="N102" s="5">
        <f t="shared" si="37"/>
        <v>831.02327700000001</v>
      </c>
      <c r="O102" s="5">
        <f t="shared" si="45"/>
        <v>1.0848867845953003</v>
      </c>
      <c r="P102" s="5">
        <f t="shared" si="40"/>
        <v>228</v>
      </c>
      <c r="Q102" s="5">
        <f t="shared" si="46"/>
        <v>334.05028899999996</v>
      </c>
      <c r="R102" s="5">
        <f t="shared" si="38"/>
        <v>138.68235379999999</v>
      </c>
      <c r="S102" s="5">
        <f t="shared" si="39"/>
        <v>105.6506342</v>
      </c>
      <c r="T102" s="39">
        <v>24.64</v>
      </c>
      <c r="U102" s="26">
        <v>848</v>
      </c>
      <c r="V102" s="26">
        <v>228</v>
      </c>
      <c r="W102" s="26">
        <v>378</v>
      </c>
      <c r="X102" s="27"/>
      <c r="Y102" s="27"/>
      <c r="Z102" s="27">
        <v>2084.61</v>
      </c>
      <c r="AA102" s="29"/>
      <c r="AB102" s="29">
        <v>12.53</v>
      </c>
      <c r="AC102" s="29">
        <v>407.15</v>
      </c>
      <c r="AD102" s="44">
        <v>151.78</v>
      </c>
      <c r="AE102" s="29">
        <v>271.19</v>
      </c>
      <c r="AF102" s="29">
        <v>128.77000000000001</v>
      </c>
      <c r="AG102" s="30">
        <v>128.77000000000001</v>
      </c>
      <c r="AH102" s="41"/>
      <c r="AI102" s="41">
        <v>444.06</v>
      </c>
      <c r="AJ102" s="30">
        <v>17.25</v>
      </c>
      <c r="AK102" s="30"/>
      <c r="AL102" s="30">
        <v>113.9</v>
      </c>
      <c r="AM102" s="30">
        <v>0.62</v>
      </c>
      <c r="AN102" s="32">
        <v>0.25509999999999999</v>
      </c>
      <c r="AO102" s="32">
        <v>0.82045999999999997</v>
      </c>
      <c r="AQ102" s="39">
        <v>1.4</v>
      </c>
      <c r="AR102" s="43"/>
      <c r="AT102" s="37">
        <f t="shared" si="35"/>
        <v>844000</v>
      </c>
      <c r="AU102" s="92">
        <f t="shared" si="36"/>
        <v>2550.0369508417034</v>
      </c>
    </row>
    <row r="103" spans="1:47">
      <c r="A103" s="16">
        <v>41999</v>
      </c>
      <c r="B103" s="1">
        <f t="shared" si="31"/>
        <v>3363.2384295095608</v>
      </c>
      <c r="C103" s="33">
        <v>1636000</v>
      </c>
      <c r="D103" s="33">
        <v>1614000</v>
      </c>
      <c r="E103" s="17">
        <f t="shared" si="30"/>
        <v>2.0837908485189347</v>
      </c>
      <c r="F103" s="72">
        <f t="shared" si="29"/>
        <v>2.5411463726725381</v>
      </c>
      <c r="G103" s="22">
        <v>1498.54</v>
      </c>
      <c r="H103" s="1">
        <f t="shared" si="48"/>
        <v>862.98389760000009</v>
      </c>
      <c r="I103" s="1">
        <f t="shared" si="49"/>
        <v>301.70013079999995</v>
      </c>
      <c r="J103" s="5">
        <f t="shared" si="47"/>
        <v>540.9879072</v>
      </c>
      <c r="K103" s="22">
        <v>159.026493909561</v>
      </c>
      <c r="L103" s="23">
        <v>764000</v>
      </c>
      <c r="M103" s="24">
        <v>101000</v>
      </c>
      <c r="N103" s="5">
        <f t="shared" ref="N103:N134" si="50">SUM(P103:T103)</f>
        <v>780.24129579999988</v>
      </c>
      <c r="O103" s="5">
        <f t="shared" si="45"/>
        <v>1.0212582405759161</v>
      </c>
      <c r="P103" s="5">
        <f t="shared" si="40"/>
        <v>203</v>
      </c>
      <c r="Q103" s="5">
        <f t="shared" si="46"/>
        <v>321.84964980000001</v>
      </c>
      <c r="R103" s="5">
        <f t="shared" si="38"/>
        <v>120.49373879999999</v>
      </c>
      <c r="S103" s="5">
        <f t="shared" si="39"/>
        <v>110.9979072</v>
      </c>
      <c r="T103" s="39">
        <v>23.9</v>
      </c>
      <c r="U103" s="26">
        <v>950</v>
      </c>
      <c r="V103" s="26">
        <v>203</v>
      </c>
      <c r="W103" s="26">
        <v>319</v>
      </c>
      <c r="X103" s="27"/>
      <c r="Y103" s="27"/>
      <c r="Z103" s="27">
        <v>2079.69</v>
      </c>
      <c r="AA103" s="29"/>
      <c r="AB103" s="29">
        <v>12.02</v>
      </c>
      <c r="AC103" s="29">
        <v>392.49</v>
      </c>
      <c r="AD103" s="44">
        <v>132.78</v>
      </c>
      <c r="AE103" s="29">
        <v>254.01</v>
      </c>
      <c r="AF103" s="29">
        <v>135.36000000000001</v>
      </c>
      <c r="AG103" s="29">
        <v>135.36000000000001</v>
      </c>
      <c r="AH103" s="39"/>
      <c r="AI103" s="41">
        <v>429.99</v>
      </c>
      <c r="AJ103" s="30">
        <v>14.16</v>
      </c>
      <c r="AK103" s="30"/>
      <c r="AL103" s="30">
        <v>111.65</v>
      </c>
      <c r="AM103" s="30">
        <v>0.88</v>
      </c>
      <c r="AN103" s="32">
        <v>0.25546000000000002</v>
      </c>
      <c r="AO103" s="32">
        <v>0.82001999999999997</v>
      </c>
      <c r="AQ103" s="39">
        <v>1.1299999999999999</v>
      </c>
      <c r="AR103" s="43"/>
      <c r="AT103" s="37">
        <f t="shared" si="35"/>
        <v>850000</v>
      </c>
      <c r="AU103" s="92">
        <f t="shared" si="36"/>
        <v>2582.9971337095608</v>
      </c>
    </row>
    <row r="104" spans="1:47">
      <c r="A104" s="16">
        <v>42000</v>
      </c>
      <c r="B104" s="1">
        <f t="shared" si="31"/>
        <v>2962.8829059718873</v>
      </c>
      <c r="C104" s="33">
        <v>1534000</v>
      </c>
      <c r="D104" s="33">
        <v>1541000</v>
      </c>
      <c r="E104" s="17">
        <f t="shared" si="30"/>
        <v>1.9227014315197193</v>
      </c>
      <c r="F104" s="72">
        <f t="shared" si="29"/>
        <v>2.3452154463306489</v>
      </c>
      <c r="G104" s="22">
        <v>1334.28</v>
      </c>
      <c r="H104" s="1">
        <f t="shared" si="48"/>
        <v>751.80198760000007</v>
      </c>
      <c r="I104" s="1">
        <f t="shared" si="49"/>
        <v>260.87008959999997</v>
      </c>
      <c r="J104" s="5">
        <f t="shared" si="47"/>
        <v>478.22321920000002</v>
      </c>
      <c r="K104" s="22">
        <v>137.70760957188699</v>
      </c>
      <c r="L104" s="23">
        <v>751000</v>
      </c>
      <c r="M104" s="24">
        <v>104000</v>
      </c>
      <c r="N104" s="5">
        <f t="shared" si="50"/>
        <v>734.40541759999985</v>
      </c>
      <c r="O104" s="5">
        <f t="shared" si="45"/>
        <v>0.97790335233022618</v>
      </c>
      <c r="P104" s="5">
        <f t="shared" si="40"/>
        <v>203</v>
      </c>
      <c r="Q104" s="5">
        <f t="shared" si="46"/>
        <v>297.20019839999998</v>
      </c>
      <c r="R104" s="5">
        <f t="shared" ref="R104:R112" si="51">SUM(AD104+AJ104)*AO104</f>
        <v>117.852</v>
      </c>
      <c r="S104" s="5">
        <f t="shared" ref="S104:S135" si="52">AF104*AO104</f>
        <v>94.183219199999996</v>
      </c>
      <c r="T104" s="39">
        <v>22.17</v>
      </c>
      <c r="U104" s="26">
        <v>744</v>
      </c>
      <c r="V104" s="26">
        <v>203</v>
      </c>
      <c r="W104" s="26">
        <v>356</v>
      </c>
      <c r="X104" s="27"/>
      <c r="Y104" s="27"/>
      <c r="Z104" s="27">
        <v>1749.85</v>
      </c>
      <c r="AA104" s="29"/>
      <c r="AB104" s="29">
        <v>9.3800000000000008</v>
      </c>
      <c r="AC104" s="29">
        <v>362.51</v>
      </c>
      <c r="AD104" s="44">
        <v>133.32</v>
      </c>
      <c r="AE104" s="29">
        <v>237.94</v>
      </c>
      <c r="AF104" s="29">
        <v>114.88</v>
      </c>
      <c r="AG104" s="29">
        <v>114.88</v>
      </c>
      <c r="AH104" s="39"/>
      <c r="AI104" s="41">
        <v>384.04</v>
      </c>
      <c r="AJ104" s="30">
        <v>10.43</v>
      </c>
      <c r="AK104" s="30"/>
      <c r="AL104" s="30">
        <v>77.87</v>
      </c>
      <c r="AM104" s="30">
        <v>1.1299999999999999</v>
      </c>
      <c r="AN104" s="32">
        <v>0.25540000000000002</v>
      </c>
      <c r="AO104" s="32">
        <v>0.81984000000000001</v>
      </c>
      <c r="AQ104" s="39">
        <v>1.03</v>
      </c>
      <c r="AR104" s="43"/>
      <c r="AT104" s="37">
        <f t="shared" si="35"/>
        <v>790000</v>
      </c>
      <c r="AU104" s="92">
        <f t="shared" si="36"/>
        <v>2228.4774883718874</v>
      </c>
    </row>
    <row r="105" spans="1:47">
      <c r="A105" s="16">
        <v>42001</v>
      </c>
      <c r="B105" s="1">
        <f t="shared" si="31"/>
        <v>2975.9715711152276</v>
      </c>
      <c r="C105" s="33">
        <v>1696000</v>
      </c>
      <c r="D105" s="33">
        <v>1611000</v>
      </c>
      <c r="E105" s="17">
        <f t="shared" si="30"/>
        <v>1.8472821670485584</v>
      </c>
      <c r="F105" s="72">
        <f t="shared" si="29"/>
        <v>2.2507519641403593</v>
      </c>
      <c r="G105" s="22">
        <v>1282.3599999999999</v>
      </c>
      <c r="H105" s="1">
        <f t="shared" si="48"/>
        <v>705.85941580000008</v>
      </c>
      <c r="I105" s="1">
        <f t="shared" si="49"/>
        <v>347.90830920000002</v>
      </c>
      <c r="J105" s="5">
        <f t="shared" si="47"/>
        <v>507.97568960000001</v>
      </c>
      <c r="K105" s="22">
        <v>131.86815651522801</v>
      </c>
      <c r="L105" s="23">
        <v>839000</v>
      </c>
      <c r="M105" s="24">
        <v>123000</v>
      </c>
      <c r="N105" s="5">
        <f t="shared" si="50"/>
        <v>743.49248999999998</v>
      </c>
      <c r="O105" s="5">
        <f t="shared" si="45"/>
        <v>0.88616506555423114</v>
      </c>
      <c r="P105" s="5">
        <f t="shared" si="40"/>
        <v>198</v>
      </c>
      <c r="Q105" s="5">
        <f t="shared" si="46"/>
        <v>271.06579979999998</v>
      </c>
      <c r="R105" s="5">
        <f t="shared" si="51"/>
        <v>138.5655342</v>
      </c>
      <c r="S105" s="5">
        <f t="shared" si="52"/>
        <v>114.41115600000001</v>
      </c>
      <c r="T105" s="39">
        <v>21.45</v>
      </c>
      <c r="U105" s="26">
        <v>758</v>
      </c>
      <c r="V105" s="26">
        <v>198</v>
      </c>
      <c r="W105" s="26">
        <v>196.8</v>
      </c>
      <c r="X105" s="27"/>
      <c r="Y105" s="27"/>
      <c r="Z105" s="27">
        <v>1628.12</v>
      </c>
      <c r="AA105" s="29"/>
      <c r="AB105" s="29">
        <v>22.56</v>
      </c>
      <c r="AC105" s="29">
        <v>330.27</v>
      </c>
      <c r="AD105" s="28">
        <v>146.59</v>
      </c>
      <c r="AE105" s="29">
        <v>287.24</v>
      </c>
      <c r="AF105" s="29">
        <v>139.4</v>
      </c>
      <c r="AG105" s="30">
        <v>139.04</v>
      </c>
      <c r="AH105" s="41"/>
      <c r="AI105" s="41">
        <v>393.86</v>
      </c>
      <c r="AJ105" s="30">
        <v>22.24</v>
      </c>
      <c r="AK105" s="30"/>
      <c r="AL105" s="30">
        <v>133.6</v>
      </c>
      <c r="AM105" s="30">
        <v>1.74</v>
      </c>
      <c r="AN105" s="32">
        <v>0.25568000000000002</v>
      </c>
      <c r="AO105" s="32">
        <v>0.82074000000000003</v>
      </c>
      <c r="AQ105" s="39">
        <v>1.08</v>
      </c>
      <c r="AR105" s="43"/>
      <c r="AT105" s="37">
        <f t="shared" si="35"/>
        <v>772000</v>
      </c>
      <c r="AU105" s="92">
        <f t="shared" si="36"/>
        <v>2232.4790811152275</v>
      </c>
    </row>
    <row r="106" spans="1:47">
      <c r="A106" s="16">
        <v>42002</v>
      </c>
      <c r="B106" s="1">
        <f t="shared" si="31"/>
        <v>3834.18438749592</v>
      </c>
      <c r="C106" s="33">
        <v>2483000</v>
      </c>
      <c r="D106" s="33">
        <v>2378000</v>
      </c>
      <c r="E106" s="17">
        <f t="shared" si="30"/>
        <v>1.6123567651370563</v>
      </c>
      <c r="F106" s="72">
        <f t="shared" si="29"/>
        <v>1.9645398183776106</v>
      </c>
      <c r="G106" s="22">
        <v>1541.14</v>
      </c>
      <c r="H106" s="1">
        <f t="shared" si="48"/>
        <v>1009.3674318000001</v>
      </c>
      <c r="I106" s="1">
        <f t="shared" si="49"/>
        <v>438.15440959999995</v>
      </c>
      <c r="J106" s="5">
        <f t="shared" si="47"/>
        <v>694.08739719999994</v>
      </c>
      <c r="K106" s="22">
        <v>151.43514889592001</v>
      </c>
      <c r="L106" s="23">
        <v>1114000</v>
      </c>
      <c r="M106" s="24">
        <v>246000</v>
      </c>
      <c r="N106" s="5">
        <f t="shared" si="50"/>
        <v>965.33450959999993</v>
      </c>
      <c r="O106" s="5">
        <f t="shared" si="45"/>
        <v>0.8665480337522441</v>
      </c>
      <c r="P106" s="5">
        <f t="shared" si="40"/>
        <v>202</v>
      </c>
      <c r="Q106" s="5">
        <f t="shared" si="46"/>
        <v>415.9952078</v>
      </c>
      <c r="R106" s="5">
        <f t="shared" si="51"/>
        <v>174.8319046</v>
      </c>
      <c r="S106" s="5">
        <f t="shared" si="52"/>
        <v>149.07739719999998</v>
      </c>
      <c r="T106" s="39">
        <v>23.43</v>
      </c>
      <c r="U106" s="26">
        <v>962</v>
      </c>
      <c r="V106" s="26">
        <v>202</v>
      </c>
      <c r="W106" s="26">
        <v>339</v>
      </c>
      <c r="X106" s="27"/>
      <c r="Y106" s="27"/>
      <c r="Z106" s="27">
        <v>2184.48</v>
      </c>
      <c r="AA106" s="29"/>
      <c r="AB106" s="29">
        <v>43.52</v>
      </c>
      <c r="AC106" s="29">
        <v>506.86</v>
      </c>
      <c r="AD106" s="28">
        <v>170.27</v>
      </c>
      <c r="AE106" s="29">
        <v>338.92</v>
      </c>
      <c r="AF106" s="29">
        <v>181.64</v>
      </c>
      <c r="AG106" s="29">
        <v>181.64</v>
      </c>
      <c r="AH106" s="39"/>
      <c r="AI106" s="41">
        <v>545.01</v>
      </c>
      <c r="AJ106" s="30">
        <v>42.75</v>
      </c>
      <c r="AK106" s="30"/>
      <c r="AL106" s="30">
        <v>188.82</v>
      </c>
      <c r="AM106" s="30">
        <v>3.78</v>
      </c>
      <c r="AN106" s="32">
        <v>0.25528000000000001</v>
      </c>
      <c r="AO106" s="32">
        <v>0.82072999999999996</v>
      </c>
      <c r="AQ106" s="39">
        <v>1.92</v>
      </c>
      <c r="AR106" s="43"/>
      <c r="AT106" s="37">
        <f t="shared" si="35"/>
        <v>1264000</v>
      </c>
      <c r="AU106" s="92">
        <f t="shared" si="36"/>
        <v>2868.8498778959201</v>
      </c>
    </row>
    <row r="107" spans="1:47">
      <c r="A107" s="16">
        <v>42003</v>
      </c>
      <c r="B107" s="1">
        <f t="shared" si="31"/>
        <v>3517.0964769351713</v>
      </c>
      <c r="C107" s="33">
        <v>2311000</v>
      </c>
      <c r="D107" s="33">
        <v>2299000</v>
      </c>
      <c r="E107" s="17">
        <f t="shared" si="30"/>
        <v>1.5298375280274776</v>
      </c>
      <c r="F107" s="72">
        <f t="shared" si="29"/>
        <v>1.8641323894226396</v>
      </c>
      <c r="G107" s="22">
        <v>1425.58</v>
      </c>
      <c r="H107" s="1">
        <f t="shared" si="48"/>
        <v>870.0823785</v>
      </c>
      <c r="I107" s="1">
        <f t="shared" si="49"/>
        <v>463.01392560000005</v>
      </c>
      <c r="J107" s="5">
        <f t="shared" si="47"/>
        <v>612.18217070000003</v>
      </c>
      <c r="K107" s="22">
        <v>146.238002135171</v>
      </c>
      <c r="L107" s="23">
        <v>962000</v>
      </c>
      <c r="M107" s="24">
        <v>136000</v>
      </c>
      <c r="N107" s="5">
        <f t="shared" si="50"/>
        <v>854.9025785</v>
      </c>
      <c r="O107" s="5">
        <f t="shared" si="45"/>
        <v>0.88867211902286902</v>
      </c>
      <c r="P107" s="5">
        <f t="shared" si="40"/>
        <v>204.28</v>
      </c>
      <c r="Q107" s="5">
        <f t="shared" si="46"/>
        <v>314.56281100000001</v>
      </c>
      <c r="R107" s="5">
        <f t="shared" si="51"/>
        <v>189.60759679999998</v>
      </c>
      <c r="S107" s="5">
        <f t="shared" si="52"/>
        <v>122.45217070000001</v>
      </c>
      <c r="T107" s="39">
        <v>24</v>
      </c>
      <c r="U107" s="26">
        <v>838</v>
      </c>
      <c r="V107" s="26">
        <v>204.28</v>
      </c>
      <c r="W107" s="26">
        <v>314</v>
      </c>
      <c r="X107" s="27"/>
      <c r="Y107" s="27"/>
      <c r="Z107" s="27">
        <v>1983.85</v>
      </c>
      <c r="AA107" s="29"/>
      <c r="AB107" s="29">
        <v>59.3</v>
      </c>
      <c r="AC107" s="29">
        <v>383.3</v>
      </c>
      <c r="AD107" s="28">
        <v>182.85</v>
      </c>
      <c r="AE107" s="28">
        <v>332.92</v>
      </c>
      <c r="AF107" s="29">
        <v>149.21</v>
      </c>
      <c r="AG107" s="29">
        <v>149.21</v>
      </c>
      <c r="AH107" s="39"/>
      <c r="AI107" s="41">
        <v>489.73</v>
      </c>
      <c r="AJ107" s="30">
        <v>48.19</v>
      </c>
      <c r="AK107" s="30"/>
      <c r="AL107" s="30">
        <v>226.52</v>
      </c>
      <c r="AM107" s="30">
        <v>2.2400000000000002</v>
      </c>
      <c r="AN107" s="32">
        <v>0.25548999999999999</v>
      </c>
      <c r="AO107" s="32">
        <v>0.82067000000000001</v>
      </c>
      <c r="AQ107" s="39">
        <v>2.06</v>
      </c>
      <c r="AR107" s="43"/>
      <c r="AT107" s="37">
        <f t="shared" si="35"/>
        <v>1337000</v>
      </c>
      <c r="AU107" s="92">
        <f t="shared" si="36"/>
        <v>2662.1938984351714</v>
      </c>
    </row>
    <row r="108" spans="1:47">
      <c r="A108" s="16">
        <v>42004</v>
      </c>
      <c r="B108" s="1">
        <f t="shared" si="31"/>
        <v>3154.3410040641347</v>
      </c>
      <c r="C108" s="33">
        <v>2044000</v>
      </c>
      <c r="D108" s="33">
        <v>2125000</v>
      </c>
      <c r="E108" s="17">
        <f t="shared" si="30"/>
        <v>1.4843957666184164</v>
      </c>
      <c r="F108" s="72">
        <f t="shared" si="29"/>
        <v>1.8044732277581585</v>
      </c>
      <c r="G108" s="22">
        <v>1356.25</v>
      </c>
      <c r="H108" s="1">
        <f t="shared" si="48"/>
        <v>712.38261080000007</v>
      </c>
      <c r="I108" s="1">
        <f t="shared" si="49"/>
        <v>383.31066780000003</v>
      </c>
      <c r="J108" s="5">
        <f t="shared" si="47"/>
        <v>571.00916819999998</v>
      </c>
      <c r="K108" s="22">
        <v>131.38855726413499</v>
      </c>
      <c r="L108" s="23">
        <v>837000</v>
      </c>
      <c r="M108" s="24">
        <v>94000</v>
      </c>
      <c r="N108" s="5">
        <f t="shared" si="50"/>
        <v>714.10774440000012</v>
      </c>
      <c r="O108" s="5">
        <f t="shared" si="45"/>
        <v>0.85317532186379952</v>
      </c>
      <c r="P108" s="5">
        <f t="shared" si="40"/>
        <v>194</v>
      </c>
      <c r="Q108" s="5">
        <f t="shared" si="46"/>
        <v>254.806545</v>
      </c>
      <c r="R108" s="5">
        <f t="shared" si="51"/>
        <v>150.35025739999998</v>
      </c>
      <c r="S108" s="5">
        <f t="shared" si="52"/>
        <v>93.860941999999994</v>
      </c>
      <c r="T108" s="39">
        <v>21.09</v>
      </c>
      <c r="U108" s="26">
        <v>738</v>
      </c>
      <c r="V108" s="26">
        <v>194</v>
      </c>
      <c r="W108" s="26">
        <v>389</v>
      </c>
      <c r="X108" s="27"/>
      <c r="Y108" s="27"/>
      <c r="Z108" s="27">
        <v>1599.6</v>
      </c>
      <c r="AA108" s="29"/>
      <c r="AB108" s="29">
        <v>58.99</v>
      </c>
      <c r="AC108" s="29">
        <v>309.75</v>
      </c>
      <c r="AD108" s="28">
        <v>144.72</v>
      </c>
      <c r="AE108" s="29">
        <v>275.74</v>
      </c>
      <c r="AF108" s="29">
        <v>114.1</v>
      </c>
      <c r="AG108" s="30">
        <v>114.11</v>
      </c>
      <c r="AH108" s="41"/>
      <c r="AI108" s="41">
        <v>477.14</v>
      </c>
      <c r="AJ108" s="30">
        <v>38.049999999999997</v>
      </c>
      <c r="AK108" s="30"/>
      <c r="AL108" s="30">
        <v>185.34</v>
      </c>
      <c r="AM108" s="30">
        <v>2.61</v>
      </c>
      <c r="AN108" s="32">
        <v>0.25572</v>
      </c>
      <c r="AO108" s="32">
        <v>0.82262000000000002</v>
      </c>
      <c r="AQ108" s="39">
        <v>1.87</v>
      </c>
      <c r="AR108" s="42"/>
      <c r="AT108" s="37">
        <f t="shared" si="35"/>
        <v>1288000</v>
      </c>
      <c r="AU108" s="92">
        <f t="shared" si="36"/>
        <v>2440.2332596641345</v>
      </c>
    </row>
    <row r="109" spans="1:47">
      <c r="A109" s="16">
        <v>42005</v>
      </c>
      <c r="B109" s="1">
        <f t="shared" si="31"/>
        <v>2407.1550096138999</v>
      </c>
      <c r="C109" s="33">
        <v>1798000</v>
      </c>
      <c r="D109" s="33">
        <v>1630000</v>
      </c>
      <c r="E109" s="17">
        <f t="shared" si="30"/>
        <v>1.476782214487055</v>
      </c>
      <c r="F109" s="72">
        <f t="shared" si="29"/>
        <v>1.7932778162828078</v>
      </c>
      <c r="G109" s="22">
        <v>1219.97</v>
      </c>
      <c r="H109" s="1">
        <f t="shared" si="48"/>
        <v>410.04567500000002</v>
      </c>
      <c r="I109" s="1">
        <f t="shared" si="49"/>
        <v>236.56255316299999</v>
      </c>
      <c r="J109" s="5">
        <f t="shared" si="47"/>
        <v>424.42666830000002</v>
      </c>
      <c r="K109" s="22">
        <v>116.1501131509</v>
      </c>
      <c r="L109" s="23">
        <v>885000</v>
      </c>
      <c r="M109" s="24">
        <v>97000</v>
      </c>
      <c r="N109" s="5">
        <f t="shared" si="50"/>
        <v>568.08492009999998</v>
      </c>
      <c r="O109" s="5">
        <f t="shared" si="45"/>
        <v>0.64190386451977399</v>
      </c>
      <c r="P109" s="5">
        <f t="shared" ref="P109:P140" si="53">V109</f>
        <v>179</v>
      </c>
      <c r="Q109" s="5">
        <f t="shared" si="46"/>
        <v>132.90627889999999</v>
      </c>
      <c r="R109" s="5">
        <f t="shared" si="51"/>
        <v>115.94197289999998</v>
      </c>
      <c r="S109" s="5">
        <f t="shared" si="52"/>
        <v>116.38666830000001</v>
      </c>
      <c r="T109" s="39">
        <v>23.85</v>
      </c>
      <c r="U109" s="26">
        <v>721</v>
      </c>
      <c r="V109" s="26">
        <v>179</v>
      </c>
      <c r="W109" s="26">
        <v>296</v>
      </c>
      <c r="X109" s="27"/>
      <c r="Y109" s="27"/>
      <c r="Z109" s="27">
        <v>1016.73</v>
      </c>
      <c r="AA109" s="29"/>
      <c r="AB109" s="29">
        <v>21</v>
      </c>
      <c r="AC109" s="29">
        <v>161.38999999999999</v>
      </c>
      <c r="AD109" s="28">
        <v>129.75</v>
      </c>
      <c r="AE109" s="28">
        <v>235.92</v>
      </c>
      <c r="AF109" s="29">
        <v>141.33000000000001</v>
      </c>
      <c r="AG109" s="29">
        <v>141.33000000000001</v>
      </c>
      <c r="AH109" s="39"/>
      <c r="AI109" s="41">
        <v>308.04000000000002</v>
      </c>
      <c r="AJ109" s="30">
        <v>11.04</v>
      </c>
      <c r="AK109" s="30"/>
      <c r="AL109" s="30">
        <v>51.2913</v>
      </c>
      <c r="AM109" s="30">
        <v>0.05</v>
      </c>
      <c r="AN109" s="32">
        <v>0.25557000000000002</v>
      </c>
      <c r="AO109" s="32">
        <v>0.82350999999999996</v>
      </c>
      <c r="AQ109" s="39"/>
      <c r="AR109" s="42"/>
      <c r="AT109" s="37">
        <f t="shared" si="35"/>
        <v>745000</v>
      </c>
      <c r="AU109" s="92">
        <f t="shared" si="36"/>
        <v>1839.0700895138998</v>
      </c>
    </row>
    <row r="110" spans="1:47">
      <c r="A110" s="16">
        <v>42006</v>
      </c>
      <c r="B110" s="1">
        <f t="shared" si="31"/>
        <v>2500.7464963702996</v>
      </c>
      <c r="C110" s="33">
        <v>2183000</v>
      </c>
      <c r="D110" s="33">
        <v>2062000</v>
      </c>
      <c r="E110" s="17">
        <f t="shared" si="30"/>
        <v>1.2127771563386516</v>
      </c>
      <c r="F110" s="72">
        <f t="shared" si="29"/>
        <v>1.4676846213799151</v>
      </c>
      <c r="G110" s="22">
        <v>1204.18</v>
      </c>
      <c r="H110" s="1">
        <f t="shared" si="48"/>
        <v>390.58822110000006</v>
      </c>
      <c r="I110" s="1">
        <f t="shared" si="49"/>
        <v>260.139119736</v>
      </c>
      <c r="J110" s="5">
        <f t="shared" si="47"/>
        <v>521.14639439999996</v>
      </c>
      <c r="K110" s="22">
        <v>124.6927611343</v>
      </c>
      <c r="L110" s="23">
        <v>983000</v>
      </c>
      <c r="M110" s="24">
        <v>103000</v>
      </c>
      <c r="N110" s="5">
        <f t="shared" si="50"/>
        <v>656.61011440000004</v>
      </c>
      <c r="O110" s="5">
        <f t="shared" si="45"/>
        <v>0.66796552838250256</v>
      </c>
      <c r="P110" s="5">
        <f t="shared" si="53"/>
        <v>184</v>
      </c>
      <c r="Q110" s="5">
        <f t="shared" si="46"/>
        <v>112.16467680000001</v>
      </c>
      <c r="R110" s="5">
        <f t="shared" si="51"/>
        <v>204.73730639999999</v>
      </c>
      <c r="S110" s="5">
        <f t="shared" si="52"/>
        <v>129.03813120000001</v>
      </c>
      <c r="T110" s="39">
        <v>26.67</v>
      </c>
      <c r="U110" s="26">
        <v>691</v>
      </c>
      <c r="V110" s="26">
        <v>184</v>
      </c>
      <c r="W110" s="26">
        <v>285</v>
      </c>
      <c r="X110" s="27"/>
      <c r="Y110" s="27"/>
      <c r="Z110" s="27">
        <v>967.45</v>
      </c>
      <c r="AA110" s="29"/>
      <c r="AB110" s="29">
        <v>39.340000000000003</v>
      </c>
      <c r="AC110" s="29">
        <v>135.74</v>
      </c>
      <c r="AD110" s="28">
        <v>231.1</v>
      </c>
      <c r="AE110" s="29">
        <v>231.1</v>
      </c>
      <c r="AF110" s="29">
        <v>156.16</v>
      </c>
      <c r="AG110" s="29">
        <v>156.16999999999999</v>
      </c>
      <c r="AH110" s="39"/>
      <c r="AI110" s="41">
        <v>392.1</v>
      </c>
      <c r="AJ110" s="30">
        <v>16.670000000000002</v>
      </c>
      <c r="AK110" s="30"/>
      <c r="AL110" s="30">
        <v>83.1023</v>
      </c>
      <c r="AM110" s="30">
        <v>0.36</v>
      </c>
      <c r="AN110" s="32">
        <v>0.25419000000000003</v>
      </c>
      <c r="AO110" s="32">
        <v>0.82632000000000005</v>
      </c>
      <c r="AQ110" s="39">
        <v>0.21</v>
      </c>
      <c r="AR110" s="42"/>
      <c r="AT110" s="37">
        <f t="shared" si="35"/>
        <v>1079000</v>
      </c>
      <c r="AU110" s="92">
        <f t="shared" si="36"/>
        <v>1844.1363819702997</v>
      </c>
    </row>
    <row r="111" spans="1:47">
      <c r="A111" s="16">
        <v>42007</v>
      </c>
      <c r="B111" s="1">
        <f t="shared" si="31"/>
        <v>2360.4261029838999</v>
      </c>
      <c r="C111" s="33">
        <v>1950000</v>
      </c>
      <c r="D111" s="33">
        <v>1987000</v>
      </c>
      <c r="E111" s="17">
        <f t="shared" si="30"/>
        <v>1.18793462656462</v>
      </c>
      <c r="F111" s="72">
        <f t="shared" si="29"/>
        <v>1.4313327628948973</v>
      </c>
      <c r="G111" s="22">
        <v>1167.44</v>
      </c>
      <c r="H111" s="1">
        <f t="shared" si="48"/>
        <v>370.77220079999995</v>
      </c>
      <c r="I111" s="1">
        <f t="shared" si="49"/>
        <v>209.99089365499998</v>
      </c>
      <c r="J111" s="5">
        <f t="shared" si="47"/>
        <v>497.7970105</v>
      </c>
      <c r="K111" s="22">
        <v>114.4259980289</v>
      </c>
      <c r="L111" s="23">
        <v>1027000</v>
      </c>
      <c r="M111" s="24">
        <v>143000</v>
      </c>
      <c r="N111" s="5">
        <f t="shared" si="50"/>
        <v>561.47770000000003</v>
      </c>
      <c r="O111" s="5">
        <f t="shared" si="45"/>
        <v>0.54671635832521914</v>
      </c>
      <c r="P111" s="5">
        <f t="shared" si="53"/>
        <v>171</v>
      </c>
      <c r="Q111" s="5">
        <f t="shared" si="46"/>
        <v>118.34257049999999</v>
      </c>
      <c r="R111" s="5">
        <f t="shared" si="51"/>
        <v>107.578119</v>
      </c>
      <c r="S111" s="5">
        <f t="shared" si="52"/>
        <v>144.2370105</v>
      </c>
      <c r="T111" s="39">
        <v>20.32</v>
      </c>
      <c r="U111" s="26">
        <v>694</v>
      </c>
      <c r="V111" s="26">
        <v>171</v>
      </c>
      <c r="W111" s="26">
        <v>274</v>
      </c>
      <c r="X111" s="27"/>
      <c r="Y111" s="27"/>
      <c r="Z111" s="27">
        <v>909.54</v>
      </c>
      <c r="AA111" s="29"/>
      <c r="AB111" s="29">
        <v>23.25</v>
      </c>
      <c r="AC111" s="29">
        <v>142.59</v>
      </c>
      <c r="AD111" s="28">
        <v>120</v>
      </c>
      <c r="AE111" s="29">
        <v>203.75</v>
      </c>
      <c r="AF111" s="29">
        <v>173.79</v>
      </c>
      <c r="AG111" s="29">
        <v>173.79</v>
      </c>
      <c r="AH111" s="39"/>
      <c r="AI111" s="41">
        <v>353.56</v>
      </c>
      <c r="AJ111" s="30">
        <v>9.6199999999999992</v>
      </c>
      <c r="AK111" s="30"/>
      <c r="AL111" s="30">
        <v>47.136899999999997</v>
      </c>
      <c r="AM111" s="30">
        <v>1.78</v>
      </c>
      <c r="AN111" s="32">
        <v>0.25631999999999999</v>
      </c>
      <c r="AO111" s="32">
        <v>0.82994999999999997</v>
      </c>
      <c r="AQ111" s="39">
        <v>0.28999999999999998</v>
      </c>
      <c r="AR111" s="42"/>
      <c r="AT111" s="37">
        <f t="shared" si="35"/>
        <v>960000</v>
      </c>
      <c r="AU111" s="92">
        <f t="shared" si="36"/>
        <v>1798.9484029839</v>
      </c>
    </row>
    <row r="112" spans="1:47">
      <c r="A112" s="16">
        <v>42008</v>
      </c>
      <c r="B112" s="1">
        <f t="shared" si="31"/>
        <v>2162.3009499269001</v>
      </c>
      <c r="C112" s="33">
        <v>1834000</v>
      </c>
      <c r="D112" s="33">
        <v>1832000</v>
      </c>
      <c r="E112" s="17">
        <f t="shared" si="30"/>
        <v>1.1802952783443779</v>
      </c>
      <c r="F112" s="72">
        <f t="shared" ref="F112:F175" si="54">E112/AO112</f>
        <v>1.4167510243000576</v>
      </c>
      <c r="G112" s="22">
        <v>1112.8699999999999</v>
      </c>
      <c r="H112" s="1">
        <f t="shared" si="48"/>
        <v>326.763417</v>
      </c>
      <c r="I112" s="1">
        <f t="shared" si="49"/>
        <v>215.61108747</v>
      </c>
      <c r="J112" s="5">
        <f t="shared" si="47"/>
        <v>394.50731300000001</v>
      </c>
      <c r="K112" s="22">
        <v>112.5491324569</v>
      </c>
      <c r="L112" s="23">
        <v>933000</v>
      </c>
      <c r="M112" s="24">
        <v>119000</v>
      </c>
      <c r="N112" s="5">
        <f t="shared" si="50"/>
        <v>524.06463199999996</v>
      </c>
      <c r="O112" s="5">
        <f t="shared" si="45"/>
        <v>0.56169842658092173</v>
      </c>
      <c r="P112" s="5">
        <f t="shared" si="53"/>
        <v>165</v>
      </c>
      <c r="Q112" s="5">
        <f t="shared" si="46"/>
        <v>100.55516999999999</v>
      </c>
      <c r="R112" s="5">
        <f t="shared" si="51"/>
        <v>117.29214899999998</v>
      </c>
      <c r="S112" s="5">
        <f t="shared" si="52"/>
        <v>122.65731299999999</v>
      </c>
      <c r="T112" s="39">
        <v>18.559999999999999</v>
      </c>
      <c r="U112" s="26">
        <v>667</v>
      </c>
      <c r="V112" s="26">
        <v>165</v>
      </c>
      <c r="W112" s="26">
        <v>238</v>
      </c>
      <c r="X112" s="27"/>
      <c r="Y112" s="27"/>
      <c r="Z112" s="27">
        <v>810</v>
      </c>
      <c r="AA112" s="29"/>
      <c r="AB112" s="29">
        <v>21.37</v>
      </c>
      <c r="AC112" s="29">
        <v>120.7</v>
      </c>
      <c r="AD112" s="28">
        <v>127.92</v>
      </c>
      <c r="AE112" s="29">
        <v>205.77</v>
      </c>
      <c r="AF112" s="29">
        <v>147.22999999999999</v>
      </c>
      <c r="AG112" s="29">
        <v>147.22999999999999</v>
      </c>
      <c r="AH112" s="39"/>
      <c r="AI112" s="41">
        <v>271.85000000000002</v>
      </c>
      <c r="AJ112" s="30">
        <v>12.87</v>
      </c>
      <c r="AK112" s="30"/>
      <c r="AL112" s="30">
        <v>51.353700000000003</v>
      </c>
      <c r="AM112" s="30">
        <v>1.43</v>
      </c>
      <c r="AN112" s="32">
        <v>0.25729000000000002</v>
      </c>
      <c r="AO112" s="32">
        <v>0.83309999999999995</v>
      </c>
      <c r="AQ112" s="39">
        <v>0.21</v>
      </c>
      <c r="AR112" s="45"/>
      <c r="AT112" s="37">
        <f t="shared" si="35"/>
        <v>899000</v>
      </c>
      <c r="AU112" s="92">
        <f t="shared" si="36"/>
        <v>1638.2363179269</v>
      </c>
    </row>
    <row r="113" spans="1:47">
      <c r="A113" s="16">
        <v>42009</v>
      </c>
      <c r="B113" s="1">
        <f t="shared" si="31"/>
        <v>2808.2930617440002</v>
      </c>
      <c r="C113" s="33">
        <v>2780000</v>
      </c>
      <c r="D113" s="33">
        <v>2255000</v>
      </c>
      <c r="E113" s="17">
        <f t="shared" si="30"/>
        <v>1.2453627768266076</v>
      </c>
      <c r="F113" s="72">
        <f t="shared" si="54"/>
        <v>1.4948538912814879</v>
      </c>
      <c r="G113" s="22">
        <v>1447.79</v>
      </c>
      <c r="H113" s="1">
        <f t="shared" si="48"/>
        <v>411.30978400000004</v>
      </c>
      <c r="I113" s="1">
        <f t="shared" ref="I113:I118" si="55">AO113*(AL113+AE113+AM113+AR113)+(AQ113)</f>
        <v>284.11594834999994</v>
      </c>
      <c r="J113" s="5">
        <f t="shared" si="47"/>
        <v>508.41398100000004</v>
      </c>
      <c r="K113" s="22">
        <v>156.663348394</v>
      </c>
      <c r="L113" s="23">
        <v>1114000</v>
      </c>
      <c r="M113" s="24">
        <v>126000</v>
      </c>
      <c r="N113" s="5">
        <f t="shared" si="50"/>
        <v>609.53875000000005</v>
      </c>
      <c r="O113" s="5">
        <f t="shared" ref="O113:O144" si="56">N113/L113*1000</f>
        <v>0.54716225314183131</v>
      </c>
      <c r="P113" s="5">
        <f t="shared" si="53"/>
        <v>198</v>
      </c>
      <c r="Q113" s="5">
        <f t="shared" si="46"/>
        <v>118.06693199999999</v>
      </c>
      <c r="R113" s="5">
        <f t="shared" ref="R113:R118" si="57">SUM(AD113+AJ113+AR113)*AO113</f>
        <v>132.687837</v>
      </c>
      <c r="S113" s="5">
        <f t="shared" si="52"/>
        <v>134.55398099999999</v>
      </c>
      <c r="T113" s="39">
        <v>26.23</v>
      </c>
      <c r="U113" s="26">
        <v>847</v>
      </c>
      <c r="V113" s="26">
        <v>198</v>
      </c>
      <c r="W113" s="26">
        <v>339</v>
      </c>
      <c r="X113" s="27"/>
      <c r="Y113" s="27"/>
      <c r="Z113" s="27">
        <v>1048</v>
      </c>
      <c r="AA113" s="29"/>
      <c r="AB113" s="29">
        <v>26.52</v>
      </c>
      <c r="AC113" s="29">
        <v>141.72</v>
      </c>
      <c r="AD113" s="28">
        <v>146.1</v>
      </c>
      <c r="AE113" s="29">
        <v>264.97000000000003</v>
      </c>
      <c r="AF113" s="29">
        <v>161.51</v>
      </c>
      <c r="AG113" s="29">
        <v>161.51</v>
      </c>
      <c r="AH113" s="39"/>
      <c r="AI113" s="41">
        <v>373.86</v>
      </c>
      <c r="AJ113" s="30">
        <v>12.9</v>
      </c>
      <c r="AK113" s="30"/>
      <c r="AL113" s="30">
        <v>72.438500000000005</v>
      </c>
      <c r="AM113" s="30">
        <v>2.9</v>
      </c>
      <c r="AN113" s="32">
        <v>0.25873000000000002</v>
      </c>
      <c r="AO113" s="32">
        <v>0.83309999999999995</v>
      </c>
      <c r="AQ113" s="39">
        <v>0.38</v>
      </c>
      <c r="AR113" s="42">
        <v>0.27</v>
      </c>
      <c r="AT113" s="37">
        <f t="shared" si="35"/>
        <v>1141000</v>
      </c>
      <c r="AU113" s="92">
        <f t="shared" si="36"/>
        <v>2198.754311744</v>
      </c>
    </row>
    <row r="114" spans="1:47">
      <c r="A114" s="16">
        <v>42010</v>
      </c>
      <c r="B114" s="1">
        <f t="shared" si="31"/>
        <v>3000.3660639150003</v>
      </c>
      <c r="C114" s="33">
        <v>3113000</v>
      </c>
      <c r="D114" s="33">
        <v>2396000</v>
      </c>
      <c r="E114" s="17">
        <f t="shared" si="30"/>
        <v>1.2522395926189482</v>
      </c>
      <c r="F114" s="72">
        <f t="shared" si="54"/>
        <v>1.4953721505820903</v>
      </c>
      <c r="G114" s="22">
        <v>1535.3</v>
      </c>
      <c r="H114" s="1">
        <f t="shared" si="48"/>
        <v>449.75704619999999</v>
      </c>
      <c r="I114" s="1">
        <f t="shared" si="55"/>
        <v>304.94872491000001</v>
      </c>
      <c r="J114" s="5">
        <f t="shared" si="47"/>
        <v>532.25936909999996</v>
      </c>
      <c r="K114" s="22">
        <v>178.10092370500001</v>
      </c>
      <c r="L114" s="23">
        <v>1223000</v>
      </c>
      <c r="M114" s="24">
        <v>133000</v>
      </c>
      <c r="N114" s="5">
        <f t="shared" si="50"/>
        <v>675.96253869999998</v>
      </c>
      <c r="O114" s="5">
        <f t="shared" si="56"/>
        <v>0.55270853532297626</v>
      </c>
      <c r="P114" s="5">
        <f t="shared" si="53"/>
        <v>214</v>
      </c>
      <c r="Q114" s="5">
        <f t="shared" si="46"/>
        <v>140.04844840000001</v>
      </c>
      <c r="R114" s="5">
        <f t="shared" si="57"/>
        <v>146.81472119999998</v>
      </c>
      <c r="S114" s="5">
        <f t="shared" si="52"/>
        <v>141.94936909999998</v>
      </c>
      <c r="T114" s="39">
        <v>33.15</v>
      </c>
      <c r="U114" s="26">
        <v>952</v>
      </c>
      <c r="V114" s="26">
        <v>214</v>
      </c>
      <c r="W114" s="26">
        <v>230</v>
      </c>
      <c r="X114" s="27"/>
      <c r="Y114" s="27"/>
      <c r="Z114" s="27">
        <v>1133.44</v>
      </c>
      <c r="AA114" s="29"/>
      <c r="AB114" s="29">
        <v>19.54</v>
      </c>
      <c r="AC114" s="29">
        <v>167.24</v>
      </c>
      <c r="AD114" s="28">
        <v>149.79</v>
      </c>
      <c r="AE114" s="29">
        <v>285.13</v>
      </c>
      <c r="AF114" s="29">
        <v>169.51</v>
      </c>
      <c r="AG114" s="29">
        <v>169.51</v>
      </c>
      <c r="AH114" s="39"/>
      <c r="AI114" s="41">
        <v>390.31</v>
      </c>
      <c r="AJ114" s="30">
        <v>9.8699999999999992</v>
      </c>
      <c r="AK114" s="30"/>
      <c r="AL114" s="30">
        <v>60.741</v>
      </c>
      <c r="AM114" s="30">
        <v>2.2200000000000002</v>
      </c>
      <c r="AN114" s="32">
        <v>0.25880999999999998</v>
      </c>
      <c r="AO114" s="32">
        <v>0.83740999999999999</v>
      </c>
      <c r="AQ114" s="39">
        <v>0.34</v>
      </c>
      <c r="AR114" s="42">
        <v>15.66</v>
      </c>
      <c r="AT114" s="37">
        <f t="shared" si="35"/>
        <v>1173000</v>
      </c>
      <c r="AU114" s="92">
        <f t="shared" si="36"/>
        <v>2324.4035252150002</v>
      </c>
    </row>
    <row r="115" spans="1:47">
      <c r="A115" s="16">
        <v>42011</v>
      </c>
      <c r="B115" s="1">
        <f t="shared" si="31"/>
        <v>2774.0475523209002</v>
      </c>
      <c r="C115" s="33">
        <v>3005000</v>
      </c>
      <c r="D115" s="33">
        <v>2370000</v>
      </c>
      <c r="E115" s="17">
        <f t="shared" si="30"/>
        <v>1.1704841992915191</v>
      </c>
      <c r="F115" s="72">
        <f t="shared" si="54"/>
        <v>1.3963259600738662</v>
      </c>
      <c r="G115" s="22">
        <v>1378.68</v>
      </c>
      <c r="H115" s="1">
        <f t="shared" si="48"/>
        <v>441.50245659999996</v>
      </c>
      <c r="I115" s="1">
        <f t="shared" si="55"/>
        <v>309.49894149399995</v>
      </c>
      <c r="J115" s="5">
        <f t="shared" si="47"/>
        <v>479.71486340000001</v>
      </c>
      <c r="K115" s="22">
        <v>164.65129082690001</v>
      </c>
      <c r="L115" s="23">
        <v>1156000</v>
      </c>
      <c r="M115" s="24">
        <v>127000</v>
      </c>
      <c r="N115" s="5">
        <f t="shared" si="50"/>
        <v>659.68666619999999</v>
      </c>
      <c r="O115" s="5">
        <f t="shared" si="56"/>
        <v>0.57066320605536336</v>
      </c>
      <c r="P115" s="5">
        <f t="shared" si="53"/>
        <v>201</v>
      </c>
      <c r="Q115" s="5">
        <f t="shared" si="46"/>
        <v>140.0061852</v>
      </c>
      <c r="R115" s="5">
        <f t="shared" si="57"/>
        <v>150.6856176</v>
      </c>
      <c r="S115" s="5">
        <f t="shared" si="52"/>
        <v>140.06486340000001</v>
      </c>
      <c r="T115" s="39">
        <v>27.93</v>
      </c>
      <c r="U115" s="26">
        <v>840</v>
      </c>
      <c r="V115" s="26">
        <v>201</v>
      </c>
      <c r="W115" s="26">
        <v>302</v>
      </c>
      <c r="X115" s="27"/>
      <c r="Y115" s="27"/>
      <c r="Z115" s="27">
        <v>1086.92</v>
      </c>
      <c r="AA115" s="29"/>
      <c r="AB115" s="29">
        <v>23.01</v>
      </c>
      <c r="AC115" s="29">
        <v>167.02</v>
      </c>
      <c r="AD115" s="28">
        <v>163.22</v>
      </c>
      <c r="AE115" s="29">
        <v>287.36</v>
      </c>
      <c r="AF115" s="29">
        <v>167.09</v>
      </c>
      <c r="AG115" s="29">
        <v>167.09</v>
      </c>
      <c r="AH115" s="39"/>
      <c r="AI115" s="41">
        <v>339.65</v>
      </c>
      <c r="AJ115" s="30">
        <v>15.73</v>
      </c>
      <c r="AK115" s="30"/>
      <c r="AL115" s="30">
        <v>78.631900000000002</v>
      </c>
      <c r="AM115" s="30">
        <v>2.08</v>
      </c>
      <c r="AN115" s="32">
        <v>0.25963999999999998</v>
      </c>
      <c r="AO115" s="32">
        <v>0.83826000000000001</v>
      </c>
      <c r="AQ115" s="39">
        <v>0.28000000000000003</v>
      </c>
      <c r="AR115" s="42">
        <v>0.81</v>
      </c>
      <c r="AT115" s="37">
        <f t="shared" si="35"/>
        <v>1214000</v>
      </c>
      <c r="AU115" s="92">
        <f t="shared" si="36"/>
        <v>2114.3608861209004</v>
      </c>
    </row>
    <row r="116" spans="1:47">
      <c r="A116" s="16">
        <v>42012</v>
      </c>
      <c r="B116" s="1">
        <f t="shared" si="31"/>
        <v>2752.0239234037003</v>
      </c>
      <c r="C116" s="33">
        <v>2783000</v>
      </c>
      <c r="D116" s="33">
        <v>2349000</v>
      </c>
      <c r="E116" s="17">
        <f t="shared" si="30"/>
        <v>1.1715725514702853</v>
      </c>
      <c r="F116" s="72">
        <f t="shared" si="54"/>
        <v>1.3890407752422049</v>
      </c>
      <c r="G116" s="22">
        <v>1375.71</v>
      </c>
      <c r="H116" s="1">
        <f t="shared" si="48"/>
        <v>420.26347490000001</v>
      </c>
      <c r="I116" s="1">
        <f t="shared" si="55"/>
        <v>292.15257021600002</v>
      </c>
      <c r="J116" s="5">
        <f t="shared" si="47"/>
        <v>512.78388480000001</v>
      </c>
      <c r="K116" s="22">
        <v>151.11399348769999</v>
      </c>
      <c r="L116" s="23">
        <v>1080000</v>
      </c>
      <c r="M116" s="24">
        <v>120000</v>
      </c>
      <c r="N116" s="5">
        <f t="shared" si="50"/>
        <v>616.26786879999997</v>
      </c>
      <c r="O116" s="5">
        <f t="shared" si="56"/>
        <v>0.57061839703703698</v>
      </c>
      <c r="P116" s="5">
        <f t="shared" si="53"/>
        <v>201</v>
      </c>
      <c r="Q116" s="5">
        <f t="shared" ref="Q116:Q147" si="58">Y116*AN116+AC116*AO116</f>
        <v>115.5681488</v>
      </c>
      <c r="R116" s="5">
        <f t="shared" si="57"/>
        <v>132.06583519999998</v>
      </c>
      <c r="S116" s="5">
        <f t="shared" si="52"/>
        <v>142.47388479999998</v>
      </c>
      <c r="T116" s="39">
        <v>25.16</v>
      </c>
      <c r="U116" s="26">
        <v>812</v>
      </c>
      <c r="V116" s="26">
        <v>201</v>
      </c>
      <c r="W116" s="26">
        <v>330</v>
      </c>
      <c r="X116" s="27"/>
      <c r="Y116" s="27"/>
      <c r="Z116" s="27">
        <v>1056.21</v>
      </c>
      <c r="AA116" s="29"/>
      <c r="AB116" s="29">
        <v>34.65</v>
      </c>
      <c r="AC116" s="29">
        <v>137.02000000000001</v>
      </c>
      <c r="AD116" s="28">
        <v>139.82</v>
      </c>
      <c r="AE116" s="29">
        <v>246.16</v>
      </c>
      <c r="AF116" s="29">
        <v>168.92</v>
      </c>
      <c r="AG116" s="29">
        <v>168.92</v>
      </c>
      <c r="AH116" s="39"/>
      <c r="AI116" s="41">
        <v>370.31</v>
      </c>
      <c r="AJ116" s="30">
        <v>15.41</v>
      </c>
      <c r="AK116" s="30"/>
      <c r="AL116" s="30">
        <v>96.943899999999999</v>
      </c>
      <c r="AM116" s="30">
        <v>1.62</v>
      </c>
      <c r="AN116" s="32">
        <v>0.26080999999999999</v>
      </c>
      <c r="AO116" s="32">
        <v>0.84343999999999997</v>
      </c>
      <c r="AQ116" s="39">
        <v>0.26</v>
      </c>
      <c r="AR116" s="42">
        <v>1.35</v>
      </c>
      <c r="AT116" s="37">
        <f t="shared" si="35"/>
        <v>1269000</v>
      </c>
      <c r="AU116" s="92">
        <f t="shared" si="36"/>
        <v>2135.7560546037002</v>
      </c>
    </row>
    <row r="117" spans="1:47">
      <c r="A117" s="16">
        <v>42013</v>
      </c>
      <c r="B117" s="1">
        <f t="shared" si="31"/>
        <v>2403.1265361945002</v>
      </c>
      <c r="C117" s="33">
        <v>2374000</v>
      </c>
      <c r="D117" s="33">
        <v>1994000</v>
      </c>
      <c r="E117" s="17">
        <f t="shared" si="30"/>
        <v>1.2051788045107825</v>
      </c>
      <c r="F117" s="72">
        <f t="shared" si="54"/>
        <v>1.4230641576955478</v>
      </c>
      <c r="G117" s="22">
        <v>1195.54</v>
      </c>
      <c r="H117" s="1">
        <f t="shared" si="48"/>
        <v>393.39948340000001</v>
      </c>
      <c r="I117" s="1">
        <f t="shared" si="55"/>
        <v>251.42274002900001</v>
      </c>
      <c r="J117" s="5">
        <f t="shared" ref="J117:J148" si="59">AG117*AO117+AI117</f>
        <v>429.36383410000002</v>
      </c>
      <c r="K117" s="22">
        <v>133.4004786655</v>
      </c>
      <c r="L117" s="23">
        <v>1008000</v>
      </c>
      <c r="M117" s="24">
        <v>110000</v>
      </c>
      <c r="N117" s="5">
        <f t="shared" si="50"/>
        <v>569.64958929999989</v>
      </c>
      <c r="O117" s="5">
        <f t="shared" si="56"/>
        <v>0.56512856081349194</v>
      </c>
      <c r="P117" s="5">
        <f t="shared" si="53"/>
        <v>192</v>
      </c>
      <c r="Q117" s="5">
        <f t="shared" si="58"/>
        <v>109.17258990000001</v>
      </c>
      <c r="R117" s="5">
        <f t="shared" si="57"/>
        <v>131.0731653</v>
      </c>
      <c r="S117" s="5">
        <f t="shared" si="52"/>
        <v>112.3738341</v>
      </c>
      <c r="T117" s="39">
        <v>25.03</v>
      </c>
      <c r="U117" s="26">
        <v>695</v>
      </c>
      <c r="V117" s="26">
        <v>192</v>
      </c>
      <c r="W117" s="26">
        <v>277</v>
      </c>
      <c r="X117" s="27"/>
      <c r="Y117" s="27"/>
      <c r="Z117" s="27">
        <v>1005.51</v>
      </c>
      <c r="AA117" s="29"/>
      <c r="AB117" s="29">
        <v>24.98</v>
      </c>
      <c r="AC117" s="29">
        <v>128.91</v>
      </c>
      <c r="AD117" s="30">
        <v>143.41999999999999</v>
      </c>
      <c r="AE117" s="30">
        <v>230.64</v>
      </c>
      <c r="AF117" s="28">
        <v>132.69</v>
      </c>
      <c r="AG117" s="28">
        <v>132.69</v>
      </c>
      <c r="AH117" s="55"/>
      <c r="AI117" s="41">
        <v>316.99</v>
      </c>
      <c r="AJ117" s="30">
        <v>8.11</v>
      </c>
      <c r="AK117" s="30"/>
      <c r="AL117" s="30">
        <v>61.056100000000001</v>
      </c>
      <c r="AM117" s="30">
        <v>1.67</v>
      </c>
      <c r="AN117" s="32">
        <v>0.26162999999999997</v>
      </c>
      <c r="AO117" s="32">
        <v>0.84689000000000003</v>
      </c>
      <c r="AQ117" s="39">
        <v>0.23</v>
      </c>
      <c r="AR117" s="42">
        <v>3.24</v>
      </c>
      <c r="AT117" s="37">
        <f t="shared" si="35"/>
        <v>986000</v>
      </c>
      <c r="AU117" s="92">
        <f t="shared" si="36"/>
        <v>1833.4769468945003</v>
      </c>
    </row>
    <row r="118" spans="1:47">
      <c r="A118" s="16">
        <v>42014</v>
      </c>
      <c r="B118" s="1">
        <f t="shared" si="31"/>
        <v>2311.9025815066002</v>
      </c>
      <c r="C118" s="33">
        <v>2072000</v>
      </c>
      <c r="D118" s="33">
        <v>1787000</v>
      </c>
      <c r="E118" s="17">
        <f t="shared" si="30"/>
        <v>1.2937339571945159</v>
      </c>
      <c r="F118" s="72">
        <f t="shared" si="54"/>
        <v>1.5280081697861245</v>
      </c>
      <c r="G118" s="22">
        <v>1139.0899999999999</v>
      </c>
      <c r="H118" s="1">
        <f t="shared" si="48"/>
        <v>380.20625860000001</v>
      </c>
      <c r="I118" s="1">
        <f t="shared" si="55"/>
        <v>233.46178853200004</v>
      </c>
      <c r="J118" s="5">
        <f t="shared" si="59"/>
        <v>427.93246720000002</v>
      </c>
      <c r="K118" s="22">
        <v>131.21206717460001</v>
      </c>
      <c r="L118" s="23">
        <v>1023000</v>
      </c>
      <c r="M118" s="24">
        <v>122000</v>
      </c>
      <c r="N118" s="5">
        <f t="shared" si="50"/>
        <v>564.5478488</v>
      </c>
      <c r="O118" s="5">
        <f t="shared" si="56"/>
        <v>0.55185517966764419</v>
      </c>
      <c r="P118" s="5">
        <f t="shared" si="53"/>
        <v>177</v>
      </c>
      <c r="Q118" s="5">
        <f t="shared" si="58"/>
        <v>117.27364679999999</v>
      </c>
      <c r="R118" s="5">
        <f t="shared" si="57"/>
        <v>122.86173479999998</v>
      </c>
      <c r="S118" s="5">
        <f t="shared" si="52"/>
        <v>122.8024672</v>
      </c>
      <c r="T118" s="39">
        <v>24.61</v>
      </c>
      <c r="U118" s="26">
        <v>665</v>
      </c>
      <c r="V118" s="26">
        <v>177</v>
      </c>
      <c r="W118" s="26">
        <v>270</v>
      </c>
      <c r="X118" s="27"/>
      <c r="Y118" s="27"/>
      <c r="Z118" s="27">
        <v>952.18</v>
      </c>
      <c r="AA118" s="29"/>
      <c r="AB118" s="29">
        <v>16.899999999999999</v>
      </c>
      <c r="AC118" s="29">
        <v>138.51</v>
      </c>
      <c r="AD118" s="28">
        <v>139.44</v>
      </c>
      <c r="AE118" s="29">
        <v>217.8</v>
      </c>
      <c r="AF118" s="29">
        <v>145.04</v>
      </c>
      <c r="AG118" s="29">
        <v>145.04</v>
      </c>
      <c r="AH118" s="39"/>
      <c r="AI118" s="41">
        <v>305.13</v>
      </c>
      <c r="AJ118" s="30">
        <v>5.67</v>
      </c>
      <c r="AK118" s="30"/>
      <c r="AL118" s="30">
        <v>55.379899999999999</v>
      </c>
      <c r="AM118" s="30">
        <v>2.31</v>
      </c>
      <c r="AN118" s="32">
        <v>0.26111000000000001</v>
      </c>
      <c r="AO118" s="32">
        <v>0.84667999999999999</v>
      </c>
      <c r="AQ118" s="39">
        <v>0.21</v>
      </c>
      <c r="AR118" s="42">
        <v>0</v>
      </c>
      <c r="AT118" s="37">
        <f t="shared" si="35"/>
        <v>764000</v>
      </c>
      <c r="AU118" s="92">
        <f t="shared" si="36"/>
        <v>1747.3547327066003</v>
      </c>
    </row>
    <row r="119" spans="1:47">
      <c r="A119" s="16">
        <v>42015</v>
      </c>
      <c r="B119" s="1">
        <f t="shared" si="31"/>
        <v>2203.2644880325001</v>
      </c>
      <c r="C119" s="33">
        <v>1945000</v>
      </c>
      <c r="D119" s="33">
        <v>1685000</v>
      </c>
      <c r="E119" s="17">
        <f t="shared" si="30"/>
        <v>1.3075753638175074</v>
      </c>
      <c r="F119" s="72">
        <f t="shared" si="54"/>
        <v>1.5487644519140884</v>
      </c>
      <c r="G119" s="22">
        <v>1098.69</v>
      </c>
      <c r="H119" s="1">
        <f t="shared" ref="H119:H150" si="60">Z119*AN119+(AB119+AC119)*AO119</f>
        <v>359.67959300000001</v>
      </c>
      <c r="I119" s="1">
        <f t="shared" ref="I119:I161" si="61">AO119*(AL119+AE119+AM119+AR119)+(AQ119)</f>
        <v>224.24088132900002</v>
      </c>
      <c r="J119" s="5">
        <f t="shared" si="59"/>
        <v>398.00518460000001</v>
      </c>
      <c r="K119" s="22">
        <v>122.64882910350001</v>
      </c>
      <c r="L119" s="23">
        <v>927000</v>
      </c>
      <c r="M119" s="24">
        <v>90000</v>
      </c>
      <c r="N119" s="5">
        <f t="shared" si="50"/>
        <v>510.31572679999994</v>
      </c>
      <c r="O119" s="5">
        <f t="shared" si="56"/>
        <v>0.55050240215749724</v>
      </c>
      <c r="P119" s="5">
        <f t="shared" si="53"/>
        <v>150</v>
      </c>
      <c r="Q119" s="5">
        <f t="shared" si="58"/>
        <v>102.40995099999999</v>
      </c>
      <c r="R119" s="5">
        <f t="shared" ref="R119:R150" si="62">SUM(AD119+AJ119+AR119)*AO119</f>
        <v>118.6705912</v>
      </c>
      <c r="S119" s="5">
        <f t="shared" si="52"/>
        <v>119.02518459999999</v>
      </c>
      <c r="T119" s="39">
        <v>20.21</v>
      </c>
      <c r="U119" s="26">
        <v>680</v>
      </c>
      <c r="V119" s="26">
        <v>150</v>
      </c>
      <c r="W119" s="26">
        <v>249</v>
      </c>
      <c r="X119" s="27"/>
      <c r="Y119" s="27"/>
      <c r="Z119" s="27">
        <v>929.11</v>
      </c>
      <c r="AA119" s="29"/>
      <c r="AB119" s="29">
        <v>18.190000000000001</v>
      </c>
      <c r="AC119" s="29">
        <v>121.3</v>
      </c>
      <c r="AD119" s="28">
        <v>136.52000000000001</v>
      </c>
      <c r="AE119" s="29">
        <v>217.84</v>
      </c>
      <c r="AF119" s="29">
        <v>140.97999999999999</v>
      </c>
      <c r="AG119" s="30">
        <v>140.97999999999999</v>
      </c>
      <c r="AH119" s="41"/>
      <c r="AI119" s="41">
        <v>278.98</v>
      </c>
      <c r="AJ119" s="30">
        <v>4.04</v>
      </c>
      <c r="AK119" s="30"/>
      <c r="AL119" s="30">
        <v>46.2727</v>
      </c>
      <c r="AM119" s="30">
        <v>1.23</v>
      </c>
      <c r="AN119" s="32">
        <v>0.26036999999999999</v>
      </c>
      <c r="AO119" s="32">
        <v>0.84426999999999996</v>
      </c>
      <c r="AQ119" s="39">
        <v>0.22</v>
      </c>
      <c r="AR119" s="42">
        <v>0</v>
      </c>
      <c r="AT119" s="37">
        <f t="shared" si="35"/>
        <v>758000</v>
      </c>
      <c r="AU119" s="92">
        <f t="shared" si="36"/>
        <v>1692.9487612325001</v>
      </c>
    </row>
    <row r="120" spans="1:47">
      <c r="A120" s="16">
        <v>42016</v>
      </c>
      <c r="B120" s="1">
        <f t="shared" si="31"/>
        <v>2719.7399018300998</v>
      </c>
      <c r="C120" s="33">
        <v>2806000</v>
      </c>
      <c r="D120" s="33">
        <v>2174000</v>
      </c>
      <c r="E120" s="17">
        <f t="shared" si="30"/>
        <v>1.2510303136293006</v>
      </c>
      <c r="F120" s="72">
        <f t="shared" si="54"/>
        <v>1.4818244757231871</v>
      </c>
      <c r="G120" s="22">
        <v>1363.55</v>
      </c>
      <c r="H120" s="1">
        <f t="shared" si="60"/>
        <v>427.97457400000002</v>
      </c>
      <c r="I120" s="1">
        <f t="shared" si="61"/>
        <v>321.75616707500001</v>
      </c>
      <c r="J120" s="5">
        <f t="shared" si="59"/>
        <v>459.90060249999999</v>
      </c>
      <c r="K120" s="22">
        <v>146.5585582551</v>
      </c>
      <c r="L120" s="23">
        <v>1093000</v>
      </c>
      <c r="M120" s="24">
        <v>118000</v>
      </c>
      <c r="N120" s="5">
        <f t="shared" si="50"/>
        <v>610.9287237499999</v>
      </c>
      <c r="O120" s="5">
        <f t="shared" si="56"/>
        <v>0.55894668229643174</v>
      </c>
      <c r="P120" s="5">
        <f t="shared" si="53"/>
        <v>192</v>
      </c>
      <c r="Q120" s="5">
        <f t="shared" si="58"/>
        <v>119.10679</v>
      </c>
      <c r="R120" s="5">
        <f t="shared" si="62"/>
        <v>153.42133124999998</v>
      </c>
      <c r="S120" s="5">
        <f t="shared" si="52"/>
        <v>121.85060250000001</v>
      </c>
      <c r="T120" s="39">
        <v>24.55</v>
      </c>
      <c r="U120" s="26">
        <v>820</v>
      </c>
      <c r="V120" s="26">
        <v>192</v>
      </c>
      <c r="W120" s="26">
        <v>322</v>
      </c>
      <c r="X120" s="27"/>
      <c r="Y120" s="27"/>
      <c r="Z120" s="27">
        <v>1102.45</v>
      </c>
      <c r="AA120" s="29"/>
      <c r="AB120" s="29">
        <v>26.11</v>
      </c>
      <c r="AC120" s="29">
        <v>141.08000000000001</v>
      </c>
      <c r="AD120" s="28">
        <v>171.79</v>
      </c>
      <c r="AE120" s="29">
        <v>297.06</v>
      </c>
      <c r="AF120" s="29">
        <v>144.33000000000001</v>
      </c>
      <c r="AG120" s="29">
        <v>144.33000000000001</v>
      </c>
      <c r="AH120" s="39"/>
      <c r="AI120" s="41">
        <v>338.05</v>
      </c>
      <c r="AJ120" s="30">
        <v>8.4499999999999993</v>
      </c>
      <c r="AK120" s="30"/>
      <c r="AL120" s="30">
        <v>81.112899999999996</v>
      </c>
      <c r="AM120" s="30">
        <v>1.22</v>
      </c>
      <c r="AN120" s="32">
        <v>0.26017000000000001</v>
      </c>
      <c r="AO120" s="32">
        <v>0.84424999999999994</v>
      </c>
      <c r="AQ120" s="39">
        <v>0.2</v>
      </c>
      <c r="AR120" s="42">
        <v>1.4850000000000001</v>
      </c>
      <c r="AT120" s="37">
        <f t="shared" si="35"/>
        <v>1081000</v>
      </c>
      <c r="AU120" s="92">
        <f t="shared" si="36"/>
        <v>2108.8111780801</v>
      </c>
    </row>
    <row r="121" spans="1:47">
      <c r="A121" s="16">
        <v>42017</v>
      </c>
      <c r="B121" s="1">
        <f t="shared" si="31"/>
        <v>2826.4502933220001</v>
      </c>
      <c r="C121" s="33">
        <v>3032000</v>
      </c>
      <c r="D121" s="33">
        <v>2521000</v>
      </c>
      <c r="E121" s="17">
        <f t="shared" si="30"/>
        <v>1.1211623535589053</v>
      </c>
      <c r="F121" s="72">
        <f t="shared" si="54"/>
        <v>1.3272434429449709</v>
      </c>
      <c r="G121" s="22">
        <v>1325.53</v>
      </c>
      <c r="H121" s="1">
        <f t="shared" si="60"/>
        <v>471.39145580000002</v>
      </c>
      <c r="I121" s="1">
        <f t="shared" si="61"/>
        <v>354.00910249200001</v>
      </c>
      <c r="J121" s="5">
        <f t="shared" si="59"/>
        <v>521.97060450000004</v>
      </c>
      <c r="K121" s="22">
        <v>153.54913053000001</v>
      </c>
      <c r="L121" s="23">
        <v>1205000</v>
      </c>
      <c r="M121" s="24">
        <v>149000</v>
      </c>
      <c r="N121" s="5">
        <f t="shared" si="50"/>
        <v>633.01000995000004</v>
      </c>
      <c r="O121" s="5">
        <f t="shared" si="56"/>
        <v>0.52531951033195023</v>
      </c>
      <c r="P121" s="5">
        <f t="shared" si="53"/>
        <v>172</v>
      </c>
      <c r="Q121" s="5">
        <f t="shared" si="58"/>
        <v>122.29156210000001</v>
      </c>
      <c r="R121" s="5">
        <f t="shared" si="62"/>
        <v>167.17629065</v>
      </c>
      <c r="S121" s="5">
        <f t="shared" si="52"/>
        <v>136.54215719999999</v>
      </c>
      <c r="T121" s="39">
        <v>35</v>
      </c>
      <c r="U121" s="26">
        <v>847</v>
      </c>
      <c r="V121" s="26">
        <v>172</v>
      </c>
      <c r="W121" s="26">
        <v>294</v>
      </c>
      <c r="X121" s="27"/>
      <c r="Y121" s="27"/>
      <c r="Z121" s="27">
        <v>1234.05</v>
      </c>
      <c r="AA121" s="29"/>
      <c r="AB121" s="29">
        <v>32.840000000000003</v>
      </c>
      <c r="AC121" s="29">
        <v>144.77000000000001</v>
      </c>
      <c r="AD121" s="28">
        <v>183.6</v>
      </c>
      <c r="AE121" s="29">
        <v>313.64</v>
      </c>
      <c r="AF121" s="29">
        <v>161.63999999999999</v>
      </c>
      <c r="AG121" s="29">
        <v>161.65</v>
      </c>
      <c r="AH121" s="39"/>
      <c r="AI121" s="41">
        <v>385.42</v>
      </c>
      <c r="AJ121" s="30">
        <v>10.39</v>
      </c>
      <c r="AK121" s="30"/>
      <c r="AL121" s="30">
        <v>98.645399999999995</v>
      </c>
      <c r="AM121" s="30">
        <v>2.82</v>
      </c>
      <c r="AN121" s="32">
        <v>0.26040999999999997</v>
      </c>
      <c r="AO121" s="32">
        <v>0.84472999999999998</v>
      </c>
      <c r="AQ121" s="39">
        <v>0.05</v>
      </c>
      <c r="AR121" s="42">
        <v>3.915</v>
      </c>
      <c r="AT121" s="37">
        <f t="shared" si="35"/>
        <v>1316000</v>
      </c>
      <c r="AU121" s="92">
        <f t="shared" si="36"/>
        <v>2193.4402833720001</v>
      </c>
    </row>
    <row r="122" spans="1:47">
      <c r="A122" s="16">
        <v>42018</v>
      </c>
      <c r="B122" s="1">
        <f t="shared" si="31"/>
        <v>2806.5536150928001</v>
      </c>
      <c r="C122" s="33">
        <v>2925000</v>
      </c>
      <c r="D122" s="33">
        <v>2360000</v>
      </c>
      <c r="E122" s="17">
        <f t="shared" si="30"/>
        <v>1.1892176335138982</v>
      </c>
      <c r="F122" s="72">
        <f t="shared" si="54"/>
        <v>1.4045490480741454</v>
      </c>
      <c r="G122" s="22">
        <v>1399.7</v>
      </c>
      <c r="H122" s="1">
        <f t="shared" si="60"/>
        <v>462.51937320000002</v>
      </c>
      <c r="I122" s="1">
        <f t="shared" si="61"/>
        <v>288.29870702100004</v>
      </c>
      <c r="J122" s="5">
        <f t="shared" si="59"/>
        <v>512.11130549999996</v>
      </c>
      <c r="K122" s="22">
        <v>143.92422937180001</v>
      </c>
      <c r="L122" s="23">
        <v>1172000</v>
      </c>
      <c r="M122" s="24">
        <v>137000</v>
      </c>
      <c r="N122" s="5">
        <f t="shared" si="50"/>
        <v>623.39788940000005</v>
      </c>
      <c r="O122" s="5">
        <f t="shared" si="56"/>
        <v>0.53190946194539257</v>
      </c>
      <c r="P122" s="5">
        <f t="shared" si="53"/>
        <v>190</v>
      </c>
      <c r="Q122" s="5">
        <f t="shared" si="58"/>
        <v>117.1395615</v>
      </c>
      <c r="R122" s="5">
        <f t="shared" si="62"/>
        <v>153.21702240000002</v>
      </c>
      <c r="S122" s="5">
        <f t="shared" si="52"/>
        <v>132.04130549999999</v>
      </c>
      <c r="T122" s="39">
        <v>31</v>
      </c>
      <c r="U122" s="26">
        <v>827</v>
      </c>
      <c r="V122" s="26">
        <v>190</v>
      </c>
      <c r="W122" s="26">
        <v>345</v>
      </c>
      <c r="X122" s="27"/>
      <c r="Y122" s="27"/>
      <c r="Z122" s="27">
        <v>1236.18</v>
      </c>
      <c r="AA122" s="29"/>
      <c r="AB122" s="29">
        <v>28.27</v>
      </c>
      <c r="AC122" s="29">
        <v>138.35</v>
      </c>
      <c r="AD122" s="28">
        <v>170.27</v>
      </c>
      <c r="AE122" s="29">
        <v>260.92</v>
      </c>
      <c r="AF122" s="29">
        <v>155.94999999999999</v>
      </c>
      <c r="AG122" s="29">
        <v>155.94999999999999</v>
      </c>
      <c r="AH122" s="39"/>
      <c r="AI122" s="41">
        <v>380.07</v>
      </c>
      <c r="AJ122" s="30">
        <v>8.8000000000000007</v>
      </c>
      <c r="AK122" s="30"/>
      <c r="AL122" s="30">
        <v>75.940899999999999</v>
      </c>
      <c r="AM122" s="30">
        <v>1.75</v>
      </c>
      <c r="AN122" s="32">
        <v>0.26002999999999998</v>
      </c>
      <c r="AO122" s="32">
        <v>0.84669000000000005</v>
      </c>
      <c r="AQ122" s="39">
        <v>0</v>
      </c>
      <c r="AR122" s="42">
        <v>1.89</v>
      </c>
      <c r="AT122" s="37">
        <f t="shared" si="35"/>
        <v>1188000</v>
      </c>
      <c r="AU122" s="92">
        <f t="shared" si="36"/>
        <v>2183.1557256927999</v>
      </c>
    </row>
    <row r="123" spans="1:47">
      <c r="A123" s="16">
        <v>42019</v>
      </c>
      <c r="B123" s="1">
        <f t="shared" si="31"/>
        <v>2746.1479639546005</v>
      </c>
      <c r="C123" s="33">
        <v>2813000</v>
      </c>
      <c r="D123" s="33">
        <v>2206000</v>
      </c>
      <c r="E123" s="17">
        <f t="shared" si="30"/>
        <v>1.2448540181117862</v>
      </c>
      <c r="F123" s="72">
        <f t="shared" si="54"/>
        <v>1.4666046396227452</v>
      </c>
      <c r="G123" s="22">
        <v>1388.69</v>
      </c>
      <c r="H123" s="1">
        <f t="shared" si="60"/>
        <v>462.85471200000001</v>
      </c>
      <c r="I123" s="1">
        <f t="shared" si="61"/>
        <v>256.13541584000001</v>
      </c>
      <c r="J123" s="5">
        <f t="shared" si="59"/>
        <v>489.866512</v>
      </c>
      <c r="K123" s="22">
        <v>148.6013241146</v>
      </c>
      <c r="L123" s="23">
        <v>1029000</v>
      </c>
      <c r="M123" s="24">
        <v>115000</v>
      </c>
      <c r="N123" s="5">
        <f t="shared" si="50"/>
        <v>618.04386399999999</v>
      </c>
      <c r="O123" s="5">
        <f t="shared" si="56"/>
        <v>0.60062571817298349</v>
      </c>
      <c r="P123" s="5">
        <f t="shared" si="53"/>
        <v>216</v>
      </c>
      <c r="Q123" s="5">
        <f t="shared" si="58"/>
        <v>118.58584800000001</v>
      </c>
      <c r="R123" s="5">
        <f t="shared" si="62"/>
        <v>135.451504</v>
      </c>
      <c r="S123" s="5">
        <f t="shared" si="52"/>
        <v>122.006512</v>
      </c>
      <c r="T123" s="39">
        <v>26</v>
      </c>
      <c r="U123" s="26">
        <v>854</v>
      </c>
      <c r="V123" s="26">
        <v>216</v>
      </c>
      <c r="W123" s="26">
        <v>287</v>
      </c>
      <c r="X123" s="27"/>
      <c r="Y123" s="27"/>
      <c r="Z123" s="27">
        <v>1254.2</v>
      </c>
      <c r="AA123" s="29"/>
      <c r="AB123" s="29">
        <v>20.41</v>
      </c>
      <c r="AC123" s="29">
        <v>139.71</v>
      </c>
      <c r="AD123" s="28">
        <v>149.28</v>
      </c>
      <c r="AE123" s="29">
        <v>229.9</v>
      </c>
      <c r="AF123" s="29">
        <v>143.74</v>
      </c>
      <c r="AG123" s="29">
        <v>143.74</v>
      </c>
      <c r="AH123" s="39"/>
      <c r="AI123" s="41">
        <v>367.86</v>
      </c>
      <c r="AJ123" s="30">
        <v>7.6</v>
      </c>
      <c r="AK123" s="30"/>
      <c r="AL123" s="30">
        <v>67.591800000000006</v>
      </c>
      <c r="AM123" s="30">
        <v>1.57</v>
      </c>
      <c r="AN123" s="32">
        <v>0.26068000000000002</v>
      </c>
      <c r="AO123" s="32">
        <v>0.8488</v>
      </c>
      <c r="AQ123" s="39">
        <v>0</v>
      </c>
      <c r="AR123" s="42">
        <v>2.7</v>
      </c>
      <c r="AT123" s="37">
        <f t="shared" si="35"/>
        <v>1177000</v>
      </c>
      <c r="AU123" s="92">
        <f t="shared" si="36"/>
        <v>2128.1040999546003</v>
      </c>
    </row>
    <row r="124" spans="1:47">
      <c r="A124" s="16">
        <v>42020</v>
      </c>
      <c r="B124" s="1">
        <f t="shared" si="31"/>
        <v>2759.1585820634</v>
      </c>
      <c r="C124" s="33">
        <v>2624000</v>
      </c>
      <c r="D124" s="33">
        <v>2105000</v>
      </c>
      <c r="E124" s="17">
        <f t="shared" si="30"/>
        <v>1.3107641720016152</v>
      </c>
      <c r="F124" s="72">
        <f t="shared" si="54"/>
        <v>1.5359497674001514</v>
      </c>
      <c r="G124" s="22">
        <v>1355.95</v>
      </c>
      <c r="H124" s="1">
        <f t="shared" si="60"/>
        <v>492.59393690000002</v>
      </c>
      <c r="I124" s="1">
        <f t="shared" si="61"/>
        <v>243.88486640399998</v>
      </c>
      <c r="J124" s="5">
        <f t="shared" si="59"/>
        <v>489.69657410000002</v>
      </c>
      <c r="K124" s="22">
        <v>177.03320465940001</v>
      </c>
      <c r="L124" s="23">
        <v>1082000</v>
      </c>
      <c r="M124" s="24">
        <v>121000</v>
      </c>
      <c r="N124" s="5">
        <f t="shared" si="50"/>
        <v>661.97095509999997</v>
      </c>
      <c r="O124" s="5">
        <f t="shared" si="56"/>
        <v>0.61180310083179301</v>
      </c>
      <c r="P124" s="5">
        <f t="shared" si="53"/>
        <v>208</v>
      </c>
      <c r="Q124" s="5">
        <f t="shared" si="58"/>
        <v>138.67587499999999</v>
      </c>
      <c r="R124" s="5">
        <f t="shared" si="62"/>
        <v>158.21850599999999</v>
      </c>
      <c r="S124" s="5">
        <f t="shared" si="52"/>
        <v>117.0765741</v>
      </c>
      <c r="T124" s="39">
        <v>40</v>
      </c>
      <c r="U124" s="26">
        <v>817</v>
      </c>
      <c r="V124" s="26">
        <v>208</v>
      </c>
      <c r="W124" s="26">
        <v>300</v>
      </c>
      <c r="X124" s="27"/>
      <c r="Y124" s="27"/>
      <c r="Z124" s="27">
        <v>1296.51</v>
      </c>
      <c r="AA124" s="29"/>
      <c r="AB124" s="29">
        <v>13.32</v>
      </c>
      <c r="AC124" s="29">
        <v>162.5</v>
      </c>
      <c r="AD124" s="28">
        <v>177.03</v>
      </c>
      <c r="AE124" s="29">
        <v>226.13</v>
      </c>
      <c r="AF124" s="29">
        <v>137.19</v>
      </c>
      <c r="AG124" s="29">
        <v>137.19</v>
      </c>
      <c r="AH124" s="39"/>
      <c r="AI124" s="41">
        <v>372.62</v>
      </c>
      <c r="AJ124" s="30">
        <v>5.67</v>
      </c>
      <c r="AK124" s="30"/>
      <c r="AL124" s="30">
        <v>55.823599999999999</v>
      </c>
      <c r="AM124" s="30">
        <v>1.1299999999999999</v>
      </c>
      <c r="AN124" s="32">
        <v>0.26421</v>
      </c>
      <c r="AO124" s="32">
        <v>0.85338999999999998</v>
      </c>
      <c r="AQ124" s="39">
        <v>0</v>
      </c>
      <c r="AR124" s="42">
        <v>2.7</v>
      </c>
      <c r="AT124" s="37">
        <f t="shared" si="35"/>
        <v>1023000</v>
      </c>
      <c r="AU124" s="92">
        <f t="shared" si="36"/>
        <v>2097.1876269633999</v>
      </c>
    </row>
    <row r="125" spans="1:47">
      <c r="A125" s="16">
        <v>42021</v>
      </c>
      <c r="B125" s="1">
        <f t="shared" si="31"/>
        <v>2473.2439202906003</v>
      </c>
      <c r="C125" s="33">
        <v>2044000</v>
      </c>
      <c r="D125" s="33">
        <v>1792000</v>
      </c>
      <c r="E125" s="17">
        <f t="shared" si="30"/>
        <v>1.3801584376621652</v>
      </c>
      <c r="F125" s="72">
        <f t="shared" si="54"/>
        <v>1.6171710227575051</v>
      </c>
      <c r="G125" s="22">
        <v>1215.2</v>
      </c>
      <c r="H125" s="1">
        <f t="shared" si="60"/>
        <v>456.02557219999994</v>
      </c>
      <c r="I125" s="1">
        <f t="shared" si="61"/>
        <v>235.10846755200004</v>
      </c>
      <c r="J125" s="5">
        <f t="shared" si="59"/>
        <v>421.16635840000004</v>
      </c>
      <c r="K125" s="22">
        <v>145.74352213860001</v>
      </c>
      <c r="L125" s="23">
        <v>1029000</v>
      </c>
      <c r="M125" s="24">
        <v>117000</v>
      </c>
      <c r="N125" s="5">
        <f t="shared" si="50"/>
        <v>601.38200000000006</v>
      </c>
      <c r="O125" s="5">
        <f t="shared" si="56"/>
        <v>0.58443343051506325</v>
      </c>
      <c r="P125" s="5">
        <f t="shared" si="53"/>
        <v>186</v>
      </c>
      <c r="Q125" s="5">
        <f t="shared" si="58"/>
        <v>129.2364192</v>
      </c>
      <c r="R125" s="5">
        <f t="shared" si="62"/>
        <v>133.66577280000001</v>
      </c>
      <c r="S125" s="5">
        <f t="shared" si="52"/>
        <v>126.47980799999999</v>
      </c>
      <c r="T125" s="39">
        <v>26</v>
      </c>
      <c r="U125" s="26">
        <v>716</v>
      </c>
      <c r="V125" s="26">
        <v>186</v>
      </c>
      <c r="W125" s="26">
        <v>288</v>
      </c>
      <c r="X125" s="27"/>
      <c r="Y125" s="27"/>
      <c r="Z125" s="27">
        <v>1200.3499999999999</v>
      </c>
      <c r="AA125" s="29"/>
      <c r="AB125" s="29">
        <v>15</v>
      </c>
      <c r="AC125" s="29">
        <v>151.43</v>
      </c>
      <c r="AD125" s="28">
        <v>150.25</v>
      </c>
      <c r="AE125" s="28">
        <v>212.86</v>
      </c>
      <c r="AF125" s="29">
        <v>148.19999999999999</v>
      </c>
      <c r="AG125" s="29">
        <v>148.36000000000001</v>
      </c>
      <c r="AH125" s="39"/>
      <c r="AI125" s="41">
        <v>294.55</v>
      </c>
      <c r="AJ125" s="30">
        <v>6.1</v>
      </c>
      <c r="AK125" s="30"/>
      <c r="AL125" s="30">
        <v>60.683300000000003</v>
      </c>
      <c r="AM125" s="30">
        <v>1.67</v>
      </c>
      <c r="AN125" s="32">
        <v>0.26157999999999998</v>
      </c>
      <c r="AO125" s="32">
        <v>0.85343999999999998</v>
      </c>
      <c r="AQ125" s="39">
        <v>0</v>
      </c>
      <c r="AR125" s="42">
        <v>0.27</v>
      </c>
      <c r="AT125" s="37">
        <f t="shared" si="35"/>
        <v>763000</v>
      </c>
      <c r="AU125" s="92">
        <f t="shared" si="36"/>
        <v>1871.8619202906002</v>
      </c>
    </row>
    <row r="126" spans="1:47">
      <c r="A126" s="16">
        <v>42022</v>
      </c>
      <c r="B126" s="1">
        <f t="shared" si="31"/>
        <v>2457.6561131624003</v>
      </c>
      <c r="C126" s="33">
        <v>2056000</v>
      </c>
      <c r="D126" s="33">
        <v>1798000</v>
      </c>
      <c r="E126" s="17">
        <f t="shared" si="30"/>
        <v>1.3668832664974417</v>
      </c>
      <c r="F126" s="72">
        <f t="shared" si="54"/>
        <v>1.5821690026940167</v>
      </c>
      <c r="G126" s="22">
        <v>1181.1300000000001</v>
      </c>
      <c r="H126" s="1">
        <f t="shared" si="60"/>
        <v>447.4007684</v>
      </c>
      <c r="I126" s="1">
        <f t="shared" si="61"/>
        <v>250.32976500999999</v>
      </c>
      <c r="J126" s="5">
        <f t="shared" si="59"/>
        <v>432.69806</v>
      </c>
      <c r="K126" s="22">
        <v>146.09751975239999</v>
      </c>
      <c r="L126" s="23">
        <v>1044000</v>
      </c>
      <c r="M126" s="24">
        <v>116000</v>
      </c>
      <c r="N126" s="5">
        <f t="shared" si="50"/>
        <v>599.04279880000001</v>
      </c>
      <c r="O126" s="5">
        <f t="shared" si="56"/>
        <v>0.57379578429118772</v>
      </c>
      <c r="P126" s="5">
        <f t="shared" si="53"/>
        <v>185</v>
      </c>
      <c r="Q126" s="5">
        <f t="shared" si="58"/>
        <v>123.29145030000001</v>
      </c>
      <c r="R126" s="5">
        <f t="shared" si="62"/>
        <v>142.1596815</v>
      </c>
      <c r="S126" s="5">
        <f t="shared" si="52"/>
        <v>122.591667</v>
      </c>
      <c r="T126" s="39">
        <v>26</v>
      </c>
      <c r="U126" s="26">
        <v>719</v>
      </c>
      <c r="V126" s="26">
        <v>185</v>
      </c>
      <c r="W126" s="26">
        <v>247</v>
      </c>
      <c r="X126" s="27"/>
      <c r="Y126" s="27"/>
      <c r="Z126" s="27">
        <v>1167.47</v>
      </c>
      <c r="AA126" s="29"/>
      <c r="AB126" s="29">
        <v>14.82</v>
      </c>
      <c r="AC126" s="29">
        <v>142.71</v>
      </c>
      <c r="AD126" s="28">
        <v>152.28</v>
      </c>
      <c r="AE126" s="28">
        <v>227.97</v>
      </c>
      <c r="AF126" s="29">
        <v>141.9</v>
      </c>
      <c r="AG126" s="29">
        <v>142</v>
      </c>
      <c r="AH126" s="39"/>
      <c r="AI126" s="41">
        <v>310.02</v>
      </c>
      <c r="AJ126" s="30">
        <v>5.25</v>
      </c>
      <c r="AK126" s="30"/>
      <c r="AL126" s="30">
        <v>52.947000000000003</v>
      </c>
      <c r="AM126" s="30">
        <v>1.82</v>
      </c>
      <c r="AN126" s="32">
        <v>0.26665</v>
      </c>
      <c r="AO126" s="32">
        <v>0.86392999999999998</v>
      </c>
      <c r="AQ126" s="39">
        <v>0</v>
      </c>
      <c r="AR126" s="42">
        <v>7.02</v>
      </c>
      <c r="AT126" s="37">
        <f t="shared" si="35"/>
        <v>754000</v>
      </c>
      <c r="AU126" s="92">
        <f t="shared" si="36"/>
        <v>1858.6133143624002</v>
      </c>
    </row>
    <row r="127" spans="1:47">
      <c r="A127" s="16">
        <v>42023</v>
      </c>
      <c r="B127" s="1">
        <f t="shared" ref="B127:B190" si="63">SUM(G127:K127)</f>
        <v>3174.0512723580996</v>
      </c>
      <c r="C127" s="33">
        <v>3097001</v>
      </c>
      <c r="D127" s="33">
        <v>2485000</v>
      </c>
      <c r="E127" s="17">
        <f t="shared" ref="E127:E252" si="64">B127/D127*1000</f>
        <v>1.2772842142286114</v>
      </c>
      <c r="F127" s="72">
        <f t="shared" si="54"/>
        <v>1.4934455185892141</v>
      </c>
      <c r="G127" s="22">
        <v>1552.88</v>
      </c>
      <c r="H127" s="1">
        <f t="shared" si="60"/>
        <v>544.63444979999997</v>
      </c>
      <c r="I127" s="1">
        <f t="shared" si="61"/>
        <v>373.81610001399997</v>
      </c>
      <c r="J127" s="5">
        <f t="shared" si="59"/>
        <v>508.96726739999997</v>
      </c>
      <c r="K127" s="22">
        <v>193.7534551441</v>
      </c>
      <c r="L127" s="23">
        <v>1275000</v>
      </c>
      <c r="M127" s="24">
        <v>128000</v>
      </c>
      <c r="N127" s="5">
        <f t="shared" si="50"/>
        <v>722.77912740000011</v>
      </c>
      <c r="O127" s="5">
        <f t="shared" si="56"/>
        <v>0.56688559011764716</v>
      </c>
      <c r="P127" s="5">
        <f t="shared" si="53"/>
        <v>203</v>
      </c>
      <c r="Q127" s="5">
        <f t="shared" si="58"/>
        <v>133.03569300000001</v>
      </c>
      <c r="R127" s="5">
        <f t="shared" si="62"/>
        <v>218.47616700000003</v>
      </c>
      <c r="S127" s="5">
        <f t="shared" si="52"/>
        <v>134.26726740000001</v>
      </c>
      <c r="T127" s="39">
        <v>34</v>
      </c>
      <c r="U127" s="26">
        <v>997</v>
      </c>
      <c r="V127" s="26">
        <v>203</v>
      </c>
      <c r="W127" s="26">
        <v>323</v>
      </c>
      <c r="X127" s="27"/>
      <c r="Y127" s="27"/>
      <c r="Z127" s="27">
        <v>1494.82</v>
      </c>
      <c r="AA127" s="29"/>
      <c r="AB127" s="29">
        <v>19.89</v>
      </c>
      <c r="AC127" s="29">
        <v>155.55000000000001</v>
      </c>
      <c r="AD127" s="28">
        <v>242.15</v>
      </c>
      <c r="AE127" s="29">
        <v>360.45</v>
      </c>
      <c r="AF127" s="29">
        <v>156.99</v>
      </c>
      <c r="AG127" s="29">
        <v>156.99</v>
      </c>
      <c r="AH127" s="39"/>
      <c r="AI127" s="41">
        <v>374.7</v>
      </c>
      <c r="AJ127" s="30">
        <v>10.06</v>
      </c>
      <c r="AK127" s="30"/>
      <c r="AL127" s="30">
        <v>71.248900000000006</v>
      </c>
      <c r="AM127" s="30">
        <v>2.14</v>
      </c>
      <c r="AN127" s="32">
        <v>0.26396999999999998</v>
      </c>
      <c r="AO127" s="32">
        <v>0.85526000000000002</v>
      </c>
      <c r="AQ127" s="39">
        <v>0</v>
      </c>
      <c r="AR127" s="42">
        <v>3.24</v>
      </c>
      <c r="AT127" s="37">
        <f t="shared" si="35"/>
        <v>1210000</v>
      </c>
      <c r="AU127" s="92">
        <f t="shared" si="36"/>
        <v>2451.2721449580995</v>
      </c>
    </row>
    <row r="128" spans="1:47">
      <c r="A128" s="16">
        <v>42024</v>
      </c>
      <c r="B128" s="1">
        <f t="shared" si="63"/>
        <v>2673.6015881437002</v>
      </c>
      <c r="C128" s="33">
        <v>2677000</v>
      </c>
      <c r="D128" s="33">
        <v>2156000</v>
      </c>
      <c r="E128" s="17">
        <f t="shared" si="64"/>
        <v>1.2400749481185993</v>
      </c>
      <c r="F128" s="72">
        <f t="shared" si="54"/>
        <v>1.4370682660253549</v>
      </c>
      <c r="G128" s="22">
        <v>1296.4000000000001</v>
      </c>
      <c r="H128" s="1">
        <f t="shared" si="60"/>
        <v>499.02879760000008</v>
      </c>
      <c r="I128" s="1">
        <f t="shared" si="61"/>
        <v>293.44586957999996</v>
      </c>
      <c r="J128" s="5">
        <f t="shared" si="59"/>
        <v>436.96415520000005</v>
      </c>
      <c r="K128" s="22">
        <v>147.7627657637</v>
      </c>
      <c r="L128" s="23">
        <v>1049000</v>
      </c>
      <c r="M128" s="24">
        <v>106000</v>
      </c>
      <c r="N128" s="5">
        <f t="shared" si="50"/>
        <v>629.82513240000003</v>
      </c>
      <c r="O128" s="5">
        <f t="shared" si="56"/>
        <v>0.60040527397521448</v>
      </c>
      <c r="P128" s="5">
        <f t="shared" si="53"/>
        <v>179</v>
      </c>
      <c r="Q128" s="5">
        <f t="shared" si="58"/>
        <v>126.0467244</v>
      </c>
      <c r="R128" s="5">
        <f t="shared" si="62"/>
        <v>168.91659000000001</v>
      </c>
      <c r="S128" s="5">
        <f t="shared" si="52"/>
        <v>130.861818</v>
      </c>
      <c r="T128" s="39">
        <v>25</v>
      </c>
      <c r="U128" s="26">
        <v>840</v>
      </c>
      <c r="V128" s="26">
        <v>179</v>
      </c>
      <c r="W128" s="26">
        <v>250</v>
      </c>
      <c r="X128" s="27"/>
      <c r="Y128" s="27"/>
      <c r="Z128" s="27">
        <v>1362.14</v>
      </c>
      <c r="AA128" s="29"/>
      <c r="AB128" s="29">
        <v>15.66</v>
      </c>
      <c r="AC128" s="29">
        <v>146.07</v>
      </c>
      <c r="AD128" s="28">
        <v>190.38</v>
      </c>
      <c r="AE128" s="28">
        <v>284.83999999999997</v>
      </c>
      <c r="AF128" s="30">
        <v>151.65</v>
      </c>
      <c r="AG128" s="30">
        <v>151.56</v>
      </c>
      <c r="AH128" s="41"/>
      <c r="AI128" s="41">
        <v>306.18</v>
      </c>
      <c r="AJ128" s="30">
        <v>5.37</v>
      </c>
      <c r="AK128" s="30"/>
      <c r="AL128" s="30">
        <v>53.441499999999998</v>
      </c>
      <c r="AM128" s="30">
        <v>1.78</v>
      </c>
      <c r="AN128" s="32">
        <v>0.26390000000000002</v>
      </c>
      <c r="AO128" s="32">
        <v>0.86292000000000002</v>
      </c>
      <c r="AQ128" s="39">
        <v>0</v>
      </c>
      <c r="AR128" s="42">
        <v>0</v>
      </c>
      <c r="AT128" s="37">
        <f t="shared" si="35"/>
        <v>1107000</v>
      </c>
      <c r="AU128" s="92">
        <f t="shared" si="36"/>
        <v>2043.7764557437001</v>
      </c>
    </row>
    <row r="129" spans="1:47">
      <c r="A129" s="16">
        <v>42025</v>
      </c>
      <c r="B129" s="1">
        <f t="shared" si="63"/>
        <v>2879.6752965220999</v>
      </c>
      <c r="C129" s="33">
        <v>2884000</v>
      </c>
      <c r="D129" s="33">
        <v>2289000</v>
      </c>
      <c r="E129" s="17">
        <f t="shared" si="64"/>
        <v>1.2580494960778068</v>
      </c>
      <c r="F129" s="72">
        <f t="shared" si="54"/>
        <v>1.4571045484402261</v>
      </c>
      <c r="G129" s="22">
        <v>1349.48</v>
      </c>
      <c r="H129" s="1">
        <f t="shared" si="60"/>
        <v>532.57517489999998</v>
      </c>
      <c r="I129" s="1">
        <f t="shared" si="61"/>
        <v>340.20777810799996</v>
      </c>
      <c r="J129" s="5">
        <f t="shared" si="59"/>
        <v>515.28125199999999</v>
      </c>
      <c r="K129" s="22">
        <v>142.13109151410001</v>
      </c>
      <c r="L129" s="23">
        <v>1159000</v>
      </c>
      <c r="M129" s="24">
        <v>132000</v>
      </c>
      <c r="N129" s="5">
        <f t="shared" si="50"/>
        <v>726.90095980000001</v>
      </c>
      <c r="O129" s="5">
        <f t="shared" si="56"/>
        <v>0.62717943037100954</v>
      </c>
      <c r="P129" s="5">
        <f t="shared" si="53"/>
        <v>194</v>
      </c>
      <c r="Q129" s="5">
        <f t="shared" si="58"/>
        <v>151.3695348</v>
      </c>
      <c r="R129" s="5">
        <f t="shared" si="62"/>
        <v>190.550173</v>
      </c>
      <c r="S129" s="5">
        <f t="shared" si="52"/>
        <v>161.28125199999999</v>
      </c>
      <c r="T129" s="39">
        <v>29.7</v>
      </c>
      <c r="U129" s="26">
        <v>854</v>
      </c>
      <c r="V129" s="26">
        <v>194</v>
      </c>
      <c r="W129" s="26">
        <v>269</v>
      </c>
      <c r="X129" s="27"/>
      <c r="Y129" s="27"/>
      <c r="Z129" s="27">
        <v>1390.71</v>
      </c>
      <c r="AA129" s="29"/>
      <c r="AB129" s="29">
        <v>15.3</v>
      </c>
      <c r="AC129" s="29">
        <v>175.32</v>
      </c>
      <c r="AD129" s="28">
        <v>213.2</v>
      </c>
      <c r="AE129" s="29">
        <v>325.20999999999998</v>
      </c>
      <c r="AF129" s="30">
        <v>186.8</v>
      </c>
      <c r="AG129" s="30">
        <v>186.8</v>
      </c>
      <c r="AH129" s="41"/>
      <c r="AI129" s="41">
        <v>354</v>
      </c>
      <c r="AJ129" s="30">
        <v>7.5</v>
      </c>
      <c r="AK129" s="30"/>
      <c r="AL129" s="30">
        <v>67.687200000000004</v>
      </c>
      <c r="AM129" s="30">
        <v>1.1399999999999999</v>
      </c>
      <c r="AN129" s="32">
        <v>0.26461000000000001</v>
      </c>
      <c r="AO129" s="32">
        <v>0.86338999999999999</v>
      </c>
      <c r="AQ129" s="39">
        <v>0</v>
      </c>
      <c r="AR129" s="42">
        <v>0</v>
      </c>
      <c r="AT129" s="37">
        <f t="shared" si="35"/>
        <v>1130000</v>
      </c>
      <c r="AU129" s="92">
        <f t="shared" si="36"/>
        <v>2152.7743367221001</v>
      </c>
    </row>
    <row r="130" spans="1:47">
      <c r="A130" s="16">
        <v>42026</v>
      </c>
      <c r="B130" s="1">
        <f t="shared" si="63"/>
        <v>2835.1217011966</v>
      </c>
      <c r="C130" s="33">
        <v>2794000</v>
      </c>
      <c r="D130" s="33">
        <v>2248000</v>
      </c>
      <c r="E130" s="17">
        <f t="shared" si="64"/>
        <v>1.2611751339842527</v>
      </c>
      <c r="F130" s="72">
        <f t="shared" si="54"/>
        <v>1.4599807068338131</v>
      </c>
      <c r="G130" s="22">
        <v>1295.96</v>
      </c>
      <c r="H130" s="1">
        <f t="shared" si="60"/>
        <v>512.45263649999993</v>
      </c>
      <c r="I130" s="1">
        <f t="shared" si="61"/>
        <v>379.10371635400003</v>
      </c>
      <c r="J130" s="5">
        <f t="shared" si="59"/>
        <v>504.39437869999995</v>
      </c>
      <c r="K130" s="22">
        <v>143.21096964259999</v>
      </c>
      <c r="L130" s="23">
        <v>1102000</v>
      </c>
      <c r="M130" s="24">
        <v>115000</v>
      </c>
      <c r="N130" s="5">
        <f t="shared" si="50"/>
        <v>695.82365329999993</v>
      </c>
      <c r="O130" s="5">
        <f t="shared" si="56"/>
        <v>0.6314189231397459</v>
      </c>
      <c r="P130" s="5">
        <f t="shared" si="53"/>
        <v>170</v>
      </c>
      <c r="Q130" s="5">
        <f t="shared" si="58"/>
        <v>148.837909</v>
      </c>
      <c r="R130" s="5">
        <f t="shared" si="62"/>
        <v>188.59136560000002</v>
      </c>
      <c r="S130" s="5">
        <f t="shared" si="52"/>
        <v>155.39437869999998</v>
      </c>
      <c r="T130" s="39">
        <v>33</v>
      </c>
      <c r="U130" s="26">
        <v>798</v>
      </c>
      <c r="V130" s="26">
        <v>170</v>
      </c>
      <c r="W130" s="26">
        <v>288</v>
      </c>
      <c r="X130" s="27"/>
      <c r="Y130" s="27"/>
      <c r="Z130" s="27">
        <v>1320.03</v>
      </c>
      <c r="AA130" s="29"/>
      <c r="AB130" s="29">
        <v>19.07</v>
      </c>
      <c r="AC130" s="29">
        <v>172.3</v>
      </c>
      <c r="AD130" s="28">
        <v>207.68</v>
      </c>
      <c r="AE130" s="29">
        <v>353</v>
      </c>
      <c r="AF130" s="29">
        <v>179.89</v>
      </c>
      <c r="AG130" s="29">
        <v>179.89</v>
      </c>
      <c r="AH130" s="39"/>
      <c r="AI130" s="41">
        <v>349</v>
      </c>
      <c r="AJ130" s="30">
        <v>9.4</v>
      </c>
      <c r="AK130" s="30"/>
      <c r="AL130" s="30">
        <v>80.763800000000003</v>
      </c>
      <c r="AM130" s="30">
        <v>3.86</v>
      </c>
      <c r="AN130" s="32">
        <v>0.26297999999999999</v>
      </c>
      <c r="AO130" s="32">
        <v>0.86382999999999999</v>
      </c>
      <c r="AQ130" s="39">
        <v>0</v>
      </c>
      <c r="AR130" s="42">
        <v>1.24</v>
      </c>
      <c r="AT130" s="37">
        <f t="shared" si="35"/>
        <v>1146000</v>
      </c>
      <c r="AU130" s="92">
        <f t="shared" si="36"/>
        <v>2139.2980478966001</v>
      </c>
    </row>
    <row r="131" spans="1:47">
      <c r="A131" s="16">
        <v>42027</v>
      </c>
      <c r="B131" s="1">
        <f t="shared" si="63"/>
        <v>3474.4189678688999</v>
      </c>
      <c r="C131" s="33">
        <v>3325000</v>
      </c>
      <c r="D131" s="33">
        <v>2370000</v>
      </c>
      <c r="E131" s="17">
        <f t="shared" si="64"/>
        <v>1.4659995645016455</v>
      </c>
      <c r="F131" s="72">
        <f t="shared" si="54"/>
        <v>1.6933680991783182</v>
      </c>
      <c r="G131" s="22">
        <v>1630.98</v>
      </c>
      <c r="H131" s="1">
        <f t="shared" si="60"/>
        <v>680.87838290000002</v>
      </c>
      <c r="I131" s="1">
        <f t="shared" si="61"/>
        <v>461.92210200099993</v>
      </c>
      <c r="J131" s="5">
        <f t="shared" si="59"/>
        <v>525.66258760000005</v>
      </c>
      <c r="K131" s="22">
        <v>174.97589536789999</v>
      </c>
      <c r="L131" s="23">
        <v>1380000</v>
      </c>
      <c r="M131" s="24">
        <v>136000</v>
      </c>
      <c r="N131" s="5">
        <f t="shared" si="50"/>
        <v>895.16960489999997</v>
      </c>
      <c r="O131" s="5">
        <f t="shared" si="56"/>
        <v>0.64867362673913043</v>
      </c>
      <c r="P131" s="5">
        <f t="shared" si="53"/>
        <v>229</v>
      </c>
      <c r="Q131" s="5">
        <f t="shared" si="58"/>
        <v>214.34609069999999</v>
      </c>
      <c r="R131" s="5">
        <f t="shared" si="62"/>
        <v>246.46467369999999</v>
      </c>
      <c r="S131" s="5">
        <f t="shared" si="52"/>
        <v>164.35884049999999</v>
      </c>
      <c r="T131" s="39">
        <v>41</v>
      </c>
      <c r="U131" s="26">
        <v>1059</v>
      </c>
      <c r="V131" s="26">
        <v>229</v>
      </c>
      <c r="W131" s="26">
        <v>301</v>
      </c>
      <c r="X131" s="27"/>
      <c r="Y131" s="27"/>
      <c r="Z131" s="27">
        <v>1703.32</v>
      </c>
      <c r="AA131" s="29"/>
      <c r="AB131" s="29">
        <v>22.5</v>
      </c>
      <c r="AC131" s="29">
        <v>247.59</v>
      </c>
      <c r="AD131" s="28">
        <v>273.26</v>
      </c>
      <c r="AE131" s="29">
        <v>433.51</v>
      </c>
      <c r="AF131" s="29">
        <v>189.85</v>
      </c>
      <c r="AG131" s="29">
        <v>190.12</v>
      </c>
      <c r="AH131" s="39"/>
      <c r="AI131" s="41">
        <v>361.07</v>
      </c>
      <c r="AJ131" s="30">
        <v>11.43</v>
      </c>
      <c r="AK131" s="30"/>
      <c r="AL131" s="30">
        <v>99.273700000000005</v>
      </c>
      <c r="AM131" s="30">
        <v>0.78</v>
      </c>
      <c r="AN131" s="32">
        <v>0.26246000000000003</v>
      </c>
      <c r="AO131" s="32">
        <v>0.86573</v>
      </c>
      <c r="AQ131" s="39">
        <v>0</v>
      </c>
      <c r="AR131" s="42">
        <v>0</v>
      </c>
      <c r="AT131" s="37">
        <f t="shared" si="35"/>
        <v>990000</v>
      </c>
      <c r="AU131" s="92">
        <f t="shared" si="36"/>
        <v>2579.2493629688997</v>
      </c>
    </row>
    <row r="132" spans="1:47">
      <c r="A132" s="16">
        <v>42028</v>
      </c>
      <c r="B132" s="1">
        <f t="shared" si="63"/>
        <v>2918.9016703847001</v>
      </c>
      <c r="C132" s="33">
        <v>2212000</v>
      </c>
      <c r="D132" s="33">
        <v>2081000</v>
      </c>
      <c r="E132" s="17">
        <f t="shared" si="64"/>
        <v>1.4026437627989909</v>
      </c>
      <c r="F132" s="72">
        <f t="shared" si="54"/>
        <v>1.5841564035135767</v>
      </c>
      <c r="G132" s="22">
        <v>1270.33</v>
      </c>
      <c r="H132" s="1">
        <f t="shared" si="60"/>
        <v>600.72755170000005</v>
      </c>
      <c r="I132" s="1">
        <f t="shared" si="61"/>
        <v>410.83479145799998</v>
      </c>
      <c r="J132" s="5">
        <f t="shared" si="59"/>
        <v>494.17008980000003</v>
      </c>
      <c r="K132" s="22">
        <v>142.83923742670001</v>
      </c>
      <c r="L132" s="23">
        <v>1074000</v>
      </c>
      <c r="M132" s="24">
        <v>122000</v>
      </c>
      <c r="N132" s="5">
        <f t="shared" si="50"/>
        <v>774.27193479999994</v>
      </c>
      <c r="O132" s="5">
        <f t="shared" si="56"/>
        <v>0.72092358919925503</v>
      </c>
      <c r="P132" s="5">
        <f t="shared" si="53"/>
        <v>173</v>
      </c>
      <c r="Q132" s="5">
        <f t="shared" si="58"/>
        <v>197.28043020000001</v>
      </c>
      <c r="R132" s="5">
        <f t="shared" si="62"/>
        <v>209.79141479999998</v>
      </c>
      <c r="S132" s="5">
        <f t="shared" si="52"/>
        <v>162.2000898</v>
      </c>
      <c r="T132" s="39">
        <v>32</v>
      </c>
      <c r="U132" s="26">
        <v>820</v>
      </c>
      <c r="V132" s="26">
        <v>173</v>
      </c>
      <c r="W132" s="26">
        <v>249</v>
      </c>
      <c r="X132" s="27"/>
      <c r="Y132" s="27"/>
      <c r="Z132" s="27">
        <v>1453.69</v>
      </c>
      <c r="AA132" s="29"/>
      <c r="AB132" s="29">
        <v>23.68</v>
      </c>
      <c r="AC132" s="29">
        <v>222.81</v>
      </c>
      <c r="AD132" s="28">
        <v>225.38</v>
      </c>
      <c r="AE132" s="29">
        <v>372.52</v>
      </c>
      <c r="AF132" s="29">
        <v>183.19</v>
      </c>
      <c r="AG132" s="29">
        <v>183.19</v>
      </c>
      <c r="AH132" s="39"/>
      <c r="AI132" s="41">
        <v>331.97</v>
      </c>
      <c r="AJ132" s="30">
        <v>11.56</v>
      </c>
      <c r="AK132" s="30"/>
      <c r="AL132" s="30">
        <v>87.309899999999999</v>
      </c>
      <c r="AM132" s="30">
        <v>4.17</v>
      </c>
      <c r="AN132" s="32">
        <v>0.26311000000000001</v>
      </c>
      <c r="AO132" s="32">
        <v>0.88541999999999998</v>
      </c>
      <c r="AQ132" s="39">
        <v>0</v>
      </c>
      <c r="AR132" s="42">
        <v>0</v>
      </c>
      <c r="AT132" s="37">
        <f t="shared" ref="AT132:AT195" si="65">D132-L132</f>
        <v>1007000</v>
      </c>
      <c r="AU132" s="92">
        <f t="shared" ref="AU132:AU195" si="66">B132-N132</f>
        <v>2144.6297355847</v>
      </c>
    </row>
    <row r="133" spans="1:47">
      <c r="A133" s="16">
        <v>42029</v>
      </c>
      <c r="B133" s="1">
        <f t="shared" si="63"/>
        <v>2608.0547019282999</v>
      </c>
      <c r="C133" s="33">
        <v>2022000</v>
      </c>
      <c r="D133" s="33">
        <v>1826000</v>
      </c>
      <c r="E133" s="17">
        <f t="shared" si="64"/>
        <v>1.4282884457438663</v>
      </c>
      <c r="F133" s="72">
        <f t="shared" si="54"/>
        <v>1.6009869029669066</v>
      </c>
      <c r="G133" s="22">
        <v>1102.8900000000001</v>
      </c>
      <c r="H133" s="1">
        <f t="shared" si="60"/>
        <v>523.16096229999994</v>
      </c>
      <c r="I133" s="1">
        <f t="shared" si="61"/>
        <v>381.67881813099996</v>
      </c>
      <c r="J133" s="5">
        <f t="shared" si="59"/>
        <v>470.41251099999999</v>
      </c>
      <c r="K133" s="22">
        <v>129.91241049729999</v>
      </c>
      <c r="L133" s="23">
        <v>995000</v>
      </c>
      <c r="M133" s="24">
        <v>103000</v>
      </c>
      <c r="N133" s="5">
        <f t="shared" si="50"/>
        <v>725.61378890000015</v>
      </c>
      <c r="O133" s="5">
        <f t="shared" si="56"/>
        <v>0.72926008934673381</v>
      </c>
      <c r="P133" s="5">
        <f t="shared" si="53"/>
        <v>166</v>
      </c>
      <c r="Q133" s="5">
        <f t="shared" si="58"/>
        <v>176.21351760000002</v>
      </c>
      <c r="R133" s="5">
        <f t="shared" si="62"/>
        <v>214.12012129999999</v>
      </c>
      <c r="S133" s="5">
        <f t="shared" si="52"/>
        <v>138.28014999999999</v>
      </c>
      <c r="T133" s="39">
        <v>31</v>
      </c>
      <c r="U133" s="26">
        <v>659</v>
      </c>
      <c r="V133" s="26">
        <v>166</v>
      </c>
      <c r="W133" s="26">
        <v>247</v>
      </c>
      <c r="X133" s="27"/>
      <c r="Y133" s="27"/>
      <c r="Z133" s="27">
        <v>1208.03</v>
      </c>
      <c r="AA133" s="29"/>
      <c r="AB133" s="29">
        <v>22.52</v>
      </c>
      <c r="AC133" s="29">
        <v>197.52</v>
      </c>
      <c r="AD133" s="28">
        <v>227.31</v>
      </c>
      <c r="AE133" s="29">
        <v>347.33</v>
      </c>
      <c r="AF133" s="29">
        <v>155</v>
      </c>
      <c r="AG133" s="30">
        <v>154.69999999999999</v>
      </c>
      <c r="AH133" s="41"/>
      <c r="AI133" s="41">
        <v>332.4</v>
      </c>
      <c r="AJ133" s="30">
        <v>7.54</v>
      </c>
      <c r="AK133" s="30"/>
      <c r="AL133" s="30">
        <v>73.068700000000007</v>
      </c>
      <c r="AM133" s="30">
        <v>2.27</v>
      </c>
      <c r="AN133" s="32">
        <v>0.27056999999999998</v>
      </c>
      <c r="AO133" s="32">
        <v>0.89212999999999998</v>
      </c>
      <c r="AQ133" s="39">
        <v>0</v>
      </c>
      <c r="AR133" s="42">
        <v>5.16</v>
      </c>
      <c r="AT133" s="37">
        <f t="shared" si="65"/>
        <v>831000</v>
      </c>
      <c r="AU133" s="92">
        <f t="shared" si="66"/>
        <v>1882.4409130282997</v>
      </c>
    </row>
    <row r="134" spans="1:47">
      <c r="A134" s="16">
        <v>42030</v>
      </c>
      <c r="B134" s="1">
        <f t="shared" si="63"/>
        <v>3026.936125794</v>
      </c>
      <c r="C134" s="33">
        <v>2942000</v>
      </c>
      <c r="D134" s="33">
        <v>2269000</v>
      </c>
      <c r="E134" s="17">
        <f t="shared" si="64"/>
        <v>1.3340397204909653</v>
      </c>
      <c r="F134" s="72">
        <f t="shared" si="54"/>
        <v>1.4953087714969067</v>
      </c>
      <c r="G134" s="22">
        <v>1355.03</v>
      </c>
      <c r="H134" s="1">
        <f t="shared" si="60"/>
        <v>576.28988979999997</v>
      </c>
      <c r="I134" s="1">
        <f t="shared" si="61"/>
        <v>442.49301775000004</v>
      </c>
      <c r="J134" s="5">
        <f t="shared" si="59"/>
        <v>489.71175000000005</v>
      </c>
      <c r="K134" s="22">
        <v>163.41146824399999</v>
      </c>
      <c r="L134" s="23">
        <v>1135000</v>
      </c>
      <c r="M134" s="24">
        <v>117000</v>
      </c>
      <c r="N134" s="5">
        <f t="shared" si="50"/>
        <v>777.69167700000003</v>
      </c>
      <c r="O134" s="5">
        <f t="shared" si="56"/>
        <v>0.68519090484581502</v>
      </c>
      <c r="P134" s="5">
        <f t="shared" si="53"/>
        <v>195</v>
      </c>
      <c r="Q134" s="5">
        <f t="shared" si="58"/>
        <v>176.56540649999999</v>
      </c>
      <c r="R134" s="5">
        <f t="shared" si="62"/>
        <v>240.7645205</v>
      </c>
      <c r="S134" s="5">
        <f t="shared" si="52"/>
        <v>129.36175</v>
      </c>
      <c r="T134" s="39">
        <v>36</v>
      </c>
      <c r="U134" s="26">
        <v>860</v>
      </c>
      <c r="V134" s="26">
        <v>195</v>
      </c>
      <c r="W134" s="26">
        <v>271</v>
      </c>
      <c r="X134" s="27"/>
      <c r="Y134" s="27"/>
      <c r="Z134" s="27">
        <v>1409.33</v>
      </c>
      <c r="AA134" s="29"/>
      <c r="AB134" s="29">
        <v>17.72</v>
      </c>
      <c r="AC134" s="29">
        <v>197.91</v>
      </c>
      <c r="AD134" s="28">
        <v>263.3</v>
      </c>
      <c r="AE134" s="28">
        <v>421.55</v>
      </c>
      <c r="AF134" s="29">
        <v>145</v>
      </c>
      <c r="AG134" s="30">
        <v>145</v>
      </c>
      <c r="AH134" s="41"/>
      <c r="AI134" s="41">
        <v>360.35</v>
      </c>
      <c r="AJ134" s="30">
        <v>6.57</v>
      </c>
      <c r="AK134" s="30"/>
      <c r="AL134" s="30">
        <v>73.765000000000001</v>
      </c>
      <c r="AM134" s="30">
        <v>0.67</v>
      </c>
      <c r="AN134" s="32">
        <v>0.27240999999999999</v>
      </c>
      <c r="AO134" s="32">
        <v>0.89215</v>
      </c>
      <c r="AQ134" s="39">
        <v>0</v>
      </c>
      <c r="AR134" s="42">
        <v>0</v>
      </c>
      <c r="AT134" s="37">
        <f t="shared" si="65"/>
        <v>1134000</v>
      </c>
      <c r="AU134" s="92">
        <f t="shared" si="66"/>
        <v>2249.2444487940002</v>
      </c>
    </row>
    <row r="135" spans="1:47">
      <c r="A135" s="16">
        <v>42031</v>
      </c>
      <c r="B135" s="1">
        <f t="shared" si="63"/>
        <v>3767.1065092155004</v>
      </c>
      <c r="C135" s="33">
        <v>3468000</v>
      </c>
      <c r="D135" s="33">
        <v>2669000</v>
      </c>
      <c r="E135" s="17">
        <f t="shared" si="64"/>
        <v>1.4114299397585239</v>
      </c>
      <c r="F135" s="72">
        <f t="shared" si="54"/>
        <v>1.583723185061348</v>
      </c>
      <c r="G135" s="22">
        <v>1784.11</v>
      </c>
      <c r="H135" s="1">
        <f t="shared" si="60"/>
        <v>693.9763236</v>
      </c>
      <c r="I135" s="1">
        <f t="shared" si="61"/>
        <v>522.21457017299997</v>
      </c>
      <c r="J135" s="5">
        <f t="shared" si="59"/>
        <v>541.85928430000001</v>
      </c>
      <c r="K135" s="22">
        <v>224.94633114249999</v>
      </c>
      <c r="L135" s="23">
        <v>1416000</v>
      </c>
      <c r="M135" s="24">
        <v>140000</v>
      </c>
      <c r="N135" s="5">
        <f t="shared" ref="N135:N166" si="67">SUM(P135:T135)</f>
        <v>967.15302399999996</v>
      </c>
      <c r="O135" s="5">
        <f t="shared" si="56"/>
        <v>0.68301767231638411</v>
      </c>
      <c r="P135" s="5">
        <f t="shared" si="53"/>
        <v>229</v>
      </c>
      <c r="Q135" s="5">
        <f t="shared" si="58"/>
        <v>215.94018299999999</v>
      </c>
      <c r="R135" s="5">
        <f t="shared" si="62"/>
        <v>299.53568099999995</v>
      </c>
      <c r="S135" s="5">
        <f t="shared" si="52"/>
        <v>174.67715999999999</v>
      </c>
      <c r="T135" s="39">
        <v>48</v>
      </c>
      <c r="U135" s="26">
        <v>1158</v>
      </c>
      <c r="V135" s="26">
        <v>229</v>
      </c>
      <c r="W135" s="26">
        <v>354</v>
      </c>
      <c r="X135" s="27"/>
      <c r="Y135" s="27"/>
      <c r="Z135" s="27">
        <v>1688.49</v>
      </c>
      <c r="AA135" s="29"/>
      <c r="AB135" s="29">
        <v>26.23</v>
      </c>
      <c r="AC135" s="29">
        <v>242.3</v>
      </c>
      <c r="AD135" s="28">
        <v>326.77999999999997</v>
      </c>
      <c r="AE135" s="28">
        <v>497.06</v>
      </c>
      <c r="AF135" s="29">
        <v>196</v>
      </c>
      <c r="AG135" s="29">
        <v>198.83</v>
      </c>
      <c r="AH135" s="39"/>
      <c r="AI135" s="29">
        <v>364.66</v>
      </c>
      <c r="AJ135" s="30">
        <v>7.83</v>
      </c>
      <c r="AK135" s="30"/>
      <c r="AL135" s="30">
        <v>86.281300000000002</v>
      </c>
      <c r="AM135" s="30">
        <v>1.1299999999999999</v>
      </c>
      <c r="AN135" s="32">
        <v>0.26927000000000001</v>
      </c>
      <c r="AO135" s="32">
        <v>0.89120999999999995</v>
      </c>
      <c r="AQ135" s="39">
        <v>0</v>
      </c>
      <c r="AR135" s="42">
        <v>1.49</v>
      </c>
      <c r="AT135" s="37">
        <f t="shared" si="65"/>
        <v>1253000</v>
      </c>
      <c r="AU135" s="92">
        <f t="shared" si="66"/>
        <v>2799.9534852155002</v>
      </c>
    </row>
    <row r="136" spans="1:47">
      <c r="A136" s="16">
        <v>42032</v>
      </c>
      <c r="B136" s="1">
        <f t="shared" si="63"/>
        <v>3334.3363526889002</v>
      </c>
      <c r="C136" s="33">
        <v>3079000</v>
      </c>
      <c r="D136" s="33">
        <v>2449000</v>
      </c>
      <c r="E136" s="17">
        <f t="shared" si="64"/>
        <v>1.3615093314368722</v>
      </c>
      <c r="F136" s="72">
        <f t="shared" si="54"/>
        <v>1.5376294032896711</v>
      </c>
      <c r="G136" s="22">
        <v>1547.76</v>
      </c>
      <c r="H136" s="1">
        <f t="shared" si="60"/>
        <v>642.90046359999997</v>
      </c>
      <c r="I136" s="1">
        <f t="shared" si="61"/>
        <v>438.74640400600003</v>
      </c>
      <c r="J136" s="5">
        <f t="shared" si="59"/>
        <v>520.47118160000002</v>
      </c>
      <c r="K136" s="22">
        <v>184.45830348289999</v>
      </c>
      <c r="L136" s="23">
        <v>1280000</v>
      </c>
      <c r="M136" s="24">
        <v>137000</v>
      </c>
      <c r="N136" s="5">
        <f t="shared" si="67"/>
        <v>931.49718340000004</v>
      </c>
      <c r="O136" s="5">
        <f t="shared" si="56"/>
        <v>0.72773217453125005</v>
      </c>
      <c r="P136" s="5">
        <f t="shared" si="53"/>
        <v>236</v>
      </c>
      <c r="Q136" s="5">
        <f t="shared" si="58"/>
        <v>212.63436439999998</v>
      </c>
      <c r="R136" s="5">
        <f t="shared" si="62"/>
        <v>256.95163739999998</v>
      </c>
      <c r="S136" s="5">
        <f t="shared" ref="S136:S150" si="68">AF136*AO136</f>
        <v>185.91118160000002</v>
      </c>
      <c r="T136" s="39">
        <v>40</v>
      </c>
      <c r="U136" s="26">
        <v>970</v>
      </c>
      <c r="V136" s="26">
        <v>236</v>
      </c>
      <c r="W136" s="26">
        <v>303</v>
      </c>
      <c r="X136" s="27"/>
      <c r="Y136" s="27"/>
      <c r="Z136" s="27">
        <v>1555.6</v>
      </c>
      <c r="AA136" s="29"/>
      <c r="AB136" s="29">
        <v>18.52</v>
      </c>
      <c r="AC136" s="29">
        <v>240.14</v>
      </c>
      <c r="AD136" s="29">
        <v>284.14999999999998</v>
      </c>
      <c r="AE136" s="29">
        <v>438.54</v>
      </c>
      <c r="AF136" s="29">
        <v>209.96</v>
      </c>
      <c r="AG136" s="29">
        <v>209.96</v>
      </c>
      <c r="AH136" s="39"/>
      <c r="AI136" s="41">
        <v>334.56</v>
      </c>
      <c r="AJ136" s="30">
        <v>4.96</v>
      </c>
      <c r="AK136" s="30"/>
      <c r="AL136" s="30">
        <v>55.1111</v>
      </c>
      <c r="AM136" s="30">
        <v>0.77</v>
      </c>
      <c r="AN136" s="32">
        <v>0.26605000000000001</v>
      </c>
      <c r="AO136" s="32">
        <v>0.88546000000000002</v>
      </c>
      <c r="AQ136" s="39">
        <v>0</v>
      </c>
      <c r="AR136" s="42">
        <v>1.08</v>
      </c>
      <c r="AT136" s="37">
        <f t="shared" si="65"/>
        <v>1169000</v>
      </c>
      <c r="AU136" s="92">
        <f t="shared" si="66"/>
        <v>2402.8391692888999</v>
      </c>
    </row>
    <row r="137" spans="1:47">
      <c r="A137" s="16">
        <v>42033</v>
      </c>
      <c r="B137" s="1">
        <f t="shared" si="63"/>
        <v>3525.0513217289003</v>
      </c>
      <c r="C137" s="33">
        <v>3323000</v>
      </c>
      <c r="D137" s="33">
        <v>2581000</v>
      </c>
      <c r="E137" s="17">
        <f t="shared" si="64"/>
        <v>1.3657695938507945</v>
      </c>
      <c r="F137" s="72">
        <f t="shared" si="54"/>
        <v>1.5500029437442342</v>
      </c>
      <c r="G137" s="22">
        <v>1564.47</v>
      </c>
      <c r="H137" s="1">
        <f t="shared" si="60"/>
        <v>768.4734006000001</v>
      </c>
      <c r="I137" s="1">
        <f t="shared" si="61"/>
        <v>415.15862731200002</v>
      </c>
      <c r="J137" s="5">
        <f t="shared" si="59"/>
        <v>585.5130564000001</v>
      </c>
      <c r="K137" s="22">
        <v>191.43623741690001</v>
      </c>
      <c r="L137" s="23">
        <v>1330000</v>
      </c>
      <c r="M137" s="24">
        <v>154000</v>
      </c>
      <c r="N137" s="5">
        <f t="shared" si="67"/>
        <v>954.15365620000011</v>
      </c>
      <c r="O137" s="5">
        <f t="shared" si="56"/>
        <v>0.71740876406015042</v>
      </c>
      <c r="P137" s="5">
        <f t="shared" si="53"/>
        <v>218</v>
      </c>
      <c r="Q137" s="5">
        <f t="shared" si="58"/>
        <v>272.42205380000001</v>
      </c>
      <c r="R137" s="5">
        <f t="shared" si="62"/>
        <v>233.64308240000003</v>
      </c>
      <c r="S137" s="5">
        <f t="shared" si="68"/>
        <v>192.08852000000002</v>
      </c>
      <c r="T137" s="39">
        <v>38</v>
      </c>
      <c r="U137" s="26">
        <v>1032</v>
      </c>
      <c r="V137" s="26">
        <v>218</v>
      </c>
      <c r="W137" s="26">
        <v>268</v>
      </c>
      <c r="X137" s="27"/>
      <c r="Y137" s="27"/>
      <c r="Z137" s="27">
        <v>1816.5</v>
      </c>
      <c r="AA137" s="29"/>
      <c r="AB137" s="29">
        <v>18.37</v>
      </c>
      <c r="AC137" s="29">
        <v>309.17</v>
      </c>
      <c r="AD137" s="28">
        <v>259.16000000000003</v>
      </c>
      <c r="AE137" s="29">
        <v>420.01</v>
      </c>
      <c r="AF137" s="29">
        <v>218</v>
      </c>
      <c r="AG137" s="30">
        <v>214.26</v>
      </c>
      <c r="AH137" s="41"/>
      <c r="AI137" s="41">
        <v>396.72</v>
      </c>
      <c r="AJ137" s="30">
        <v>3.84</v>
      </c>
      <c r="AK137" s="30"/>
      <c r="AL137" s="30">
        <v>48.210799999999999</v>
      </c>
      <c r="AM137" s="30">
        <v>0.78</v>
      </c>
      <c r="AN137" s="32">
        <v>0.26417000000000002</v>
      </c>
      <c r="AO137" s="32">
        <v>0.88114000000000003</v>
      </c>
      <c r="AQ137" s="39">
        <v>0</v>
      </c>
      <c r="AR137" s="42">
        <v>2.16</v>
      </c>
      <c r="AT137" s="37">
        <f t="shared" si="65"/>
        <v>1251000</v>
      </c>
      <c r="AU137" s="92">
        <f t="shared" si="66"/>
        <v>2570.8976655289002</v>
      </c>
    </row>
    <row r="138" spans="1:47">
      <c r="A138" s="16">
        <v>42034</v>
      </c>
      <c r="B138" s="1">
        <f t="shared" si="63"/>
        <v>3058.9572660709</v>
      </c>
      <c r="C138" s="33">
        <v>2728000</v>
      </c>
      <c r="D138" s="33">
        <v>2194000</v>
      </c>
      <c r="E138" s="17">
        <f t="shared" si="64"/>
        <v>1.3942375870879218</v>
      </c>
      <c r="F138" s="72">
        <f t="shared" si="54"/>
        <v>1.5752851041024118</v>
      </c>
      <c r="G138" s="22">
        <v>1396.06</v>
      </c>
      <c r="H138" s="1">
        <f t="shared" si="60"/>
        <v>640.8601946</v>
      </c>
      <c r="I138" s="1">
        <f t="shared" si="61"/>
        <v>347.11790448200009</v>
      </c>
      <c r="J138" s="5">
        <f t="shared" si="59"/>
        <v>515.92599510000002</v>
      </c>
      <c r="K138" s="22">
        <v>158.99317188890001</v>
      </c>
      <c r="L138" s="23">
        <v>1091000</v>
      </c>
      <c r="M138" s="24">
        <v>120000</v>
      </c>
      <c r="N138" s="5">
        <f t="shared" si="67"/>
        <v>778.84062859999995</v>
      </c>
      <c r="O138" s="5">
        <f t="shared" si="56"/>
        <v>0.71387775307057744</v>
      </c>
      <c r="P138" s="5">
        <f t="shared" si="53"/>
        <v>195</v>
      </c>
      <c r="Q138" s="5">
        <f t="shared" si="58"/>
        <v>195.60047</v>
      </c>
      <c r="R138" s="5">
        <f t="shared" si="62"/>
        <v>188.50220860000002</v>
      </c>
      <c r="S138" s="5">
        <f t="shared" si="68"/>
        <v>163.73795000000001</v>
      </c>
      <c r="T138" s="39">
        <v>36</v>
      </c>
      <c r="U138" s="26">
        <v>895</v>
      </c>
      <c r="V138" s="26">
        <v>195</v>
      </c>
      <c r="W138" s="26">
        <v>277</v>
      </c>
      <c r="X138" s="27"/>
      <c r="Y138" s="27"/>
      <c r="Z138" s="27">
        <v>1637.67</v>
      </c>
      <c r="AA138" s="29"/>
      <c r="AB138" s="29">
        <v>12.39</v>
      </c>
      <c r="AC138" s="29">
        <v>221</v>
      </c>
      <c r="AD138" s="28">
        <v>207.02</v>
      </c>
      <c r="AE138" s="29">
        <v>348.36</v>
      </c>
      <c r="AF138" s="29">
        <v>185</v>
      </c>
      <c r="AG138" s="30">
        <v>184.93</v>
      </c>
      <c r="AH138" s="41"/>
      <c r="AI138" s="41">
        <v>352.25</v>
      </c>
      <c r="AJ138" s="30">
        <v>3.8</v>
      </c>
      <c r="AK138" s="30"/>
      <c r="AL138" s="30">
        <v>40.572600000000001</v>
      </c>
      <c r="AM138" s="30">
        <v>1.1000000000000001</v>
      </c>
      <c r="AN138" s="32">
        <v>0.26518999999999998</v>
      </c>
      <c r="AO138" s="32">
        <v>0.88507000000000002</v>
      </c>
      <c r="AQ138" s="39">
        <v>0</v>
      </c>
      <c r="AR138" s="42">
        <v>2.16</v>
      </c>
      <c r="AT138" s="37">
        <f t="shared" si="65"/>
        <v>1103000</v>
      </c>
      <c r="AU138" s="92">
        <f t="shared" si="66"/>
        <v>2280.1166374709001</v>
      </c>
    </row>
    <row r="139" spans="1:47">
      <c r="A139" s="16">
        <v>42035</v>
      </c>
      <c r="B139" s="1">
        <f t="shared" si="63"/>
        <v>2569.4379264735003</v>
      </c>
      <c r="C139" s="33">
        <v>1983000</v>
      </c>
      <c r="D139" s="33">
        <v>1728000</v>
      </c>
      <c r="E139" s="17">
        <f t="shared" si="64"/>
        <v>1.4869432444869795</v>
      </c>
      <c r="F139" s="72">
        <f t="shared" si="54"/>
        <v>1.683509855177505</v>
      </c>
      <c r="G139" s="22">
        <v>1156.03</v>
      </c>
      <c r="H139" s="1">
        <f t="shared" si="60"/>
        <v>546.14397840000004</v>
      </c>
      <c r="I139" s="1">
        <f t="shared" si="61"/>
        <v>299.92163015199998</v>
      </c>
      <c r="J139" s="5">
        <f t="shared" si="59"/>
        <v>419.97785720000002</v>
      </c>
      <c r="K139" s="22">
        <v>147.3644607215</v>
      </c>
      <c r="L139" s="23">
        <v>1003000</v>
      </c>
      <c r="M139" s="24">
        <v>107000</v>
      </c>
      <c r="N139" s="5">
        <f t="shared" si="67"/>
        <v>717.92568840000001</v>
      </c>
      <c r="O139" s="5">
        <f t="shared" si="56"/>
        <v>0.71577835333998008</v>
      </c>
      <c r="P139" s="5">
        <f t="shared" si="53"/>
        <v>173</v>
      </c>
      <c r="Q139" s="5">
        <f t="shared" si="58"/>
        <v>186.540288</v>
      </c>
      <c r="R139" s="5">
        <f t="shared" si="62"/>
        <v>171.53404040000001</v>
      </c>
      <c r="S139" s="5">
        <f t="shared" si="68"/>
        <v>144.85136</v>
      </c>
      <c r="T139" s="39">
        <v>42</v>
      </c>
      <c r="U139" s="26">
        <v>702</v>
      </c>
      <c r="V139" s="26">
        <v>173</v>
      </c>
      <c r="W139" s="26">
        <v>254</v>
      </c>
      <c r="X139" s="27"/>
      <c r="Y139" s="27"/>
      <c r="Z139" s="27">
        <v>1316.29</v>
      </c>
      <c r="AA139" s="29"/>
      <c r="AB139" s="29">
        <v>14.18</v>
      </c>
      <c r="AC139" s="29">
        <v>211.2</v>
      </c>
      <c r="AD139" s="28">
        <v>183.49</v>
      </c>
      <c r="AE139" s="29">
        <v>292.66000000000003</v>
      </c>
      <c r="AF139" s="30">
        <v>164</v>
      </c>
      <c r="AG139" s="30">
        <v>164.03</v>
      </c>
      <c r="AH139" s="41"/>
      <c r="AI139" s="41">
        <v>275.10000000000002</v>
      </c>
      <c r="AJ139" s="30">
        <v>6.4</v>
      </c>
      <c r="AK139" s="30"/>
      <c r="AL139" s="30">
        <v>41.329799999999999</v>
      </c>
      <c r="AM139" s="30">
        <v>1.26</v>
      </c>
      <c r="AN139" s="32">
        <v>0.26368000000000003</v>
      </c>
      <c r="AO139" s="32">
        <v>0.88324000000000003</v>
      </c>
      <c r="AQ139" s="39">
        <v>0</v>
      </c>
      <c r="AR139" s="42">
        <v>4.32</v>
      </c>
      <c r="AT139" s="37">
        <f t="shared" si="65"/>
        <v>725000</v>
      </c>
      <c r="AU139" s="92">
        <f t="shared" si="66"/>
        <v>1851.5122380735002</v>
      </c>
    </row>
    <row r="140" spans="1:47">
      <c r="A140" s="16">
        <v>42036</v>
      </c>
      <c r="B140" s="1">
        <f t="shared" si="63"/>
        <v>2804.7144101489002</v>
      </c>
      <c r="C140" s="33">
        <v>2848000</v>
      </c>
      <c r="D140" s="33">
        <v>1983000</v>
      </c>
      <c r="E140" s="17">
        <f t="shared" si="64"/>
        <v>1.4143794302314172</v>
      </c>
      <c r="F140" s="72">
        <f t="shared" si="54"/>
        <v>1.5972123250837544</v>
      </c>
      <c r="G140" s="22">
        <v>1327.49</v>
      </c>
      <c r="H140" s="1">
        <f t="shared" si="60"/>
        <v>555.91187579999996</v>
      </c>
      <c r="I140" s="1">
        <f t="shared" si="61"/>
        <v>317.86099350000001</v>
      </c>
      <c r="J140" s="5">
        <f t="shared" si="59"/>
        <v>426.45105900000004</v>
      </c>
      <c r="K140" s="22">
        <v>177.00048184889999</v>
      </c>
      <c r="L140" s="23">
        <v>1232000</v>
      </c>
      <c r="M140" s="24">
        <v>114000</v>
      </c>
      <c r="N140" s="5">
        <f t="shared" si="67"/>
        <v>757.58602530000007</v>
      </c>
      <c r="O140" s="5">
        <f t="shared" si="56"/>
        <v>0.61492372183441568</v>
      </c>
      <c r="P140" s="5">
        <f t="shared" si="53"/>
        <v>180</v>
      </c>
      <c r="Q140" s="5">
        <f t="shared" si="58"/>
        <v>176.24703590000001</v>
      </c>
      <c r="R140" s="5">
        <f t="shared" si="62"/>
        <v>185.67793039999998</v>
      </c>
      <c r="S140" s="5">
        <f t="shared" si="68"/>
        <v>159.66105900000002</v>
      </c>
      <c r="T140" s="39">
        <v>56</v>
      </c>
      <c r="U140" s="26">
        <v>869</v>
      </c>
      <c r="V140" s="26">
        <v>180</v>
      </c>
      <c r="W140" s="26">
        <v>253</v>
      </c>
      <c r="X140" s="27"/>
      <c r="Y140" s="27"/>
      <c r="Z140" s="27">
        <v>1381.62</v>
      </c>
      <c r="AA140" s="29"/>
      <c r="AB140" s="29">
        <v>23.57</v>
      </c>
      <c r="AC140" s="29">
        <v>199.03</v>
      </c>
      <c r="AD140" s="28">
        <v>197.42</v>
      </c>
      <c r="AE140" s="29">
        <v>295.42</v>
      </c>
      <c r="AF140" s="29">
        <v>180.3</v>
      </c>
      <c r="AG140" s="29">
        <v>180.3</v>
      </c>
      <c r="AH140" s="39"/>
      <c r="AI140" s="41">
        <v>266.79000000000002</v>
      </c>
      <c r="AJ140" s="30">
        <v>9.56</v>
      </c>
      <c r="AK140" s="30"/>
      <c r="AL140" s="30">
        <v>60.34</v>
      </c>
      <c r="AM140" s="30">
        <v>0.49</v>
      </c>
      <c r="AN140" s="32">
        <v>0.25968999999999998</v>
      </c>
      <c r="AO140" s="32">
        <v>0.88553000000000004</v>
      </c>
      <c r="AQ140" s="39">
        <v>0</v>
      </c>
      <c r="AR140" s="42">
        <v>2.7</v>
      </c>
      <c r="AT140" s="37">
        <f t="shared" si="65"/>
        <v>751000</v>
      </c>
      <c r="AU140" s="92">
        <f t="shared" si="66"/>
        <v>2047.1283848489002</v>
      </c>
    </row>
    <row r="141" spans="1:47">
      <c r="A141" s="16">
        <v>42037</v>
      </c>
      <c r="B141" s="1">
        <f t="shared" si="63"/>
        <v>3146.6648376921999</v>
      </c>
      <c r="C141" s="33">
        <v>3207000</v>
      </c>
      <c r="D141" s="33">
        <v>2425000</v>
      </c>
      <c r="E141" s="17">
        <f t="shared" si="64"/>
        <v>1.2975937475019381</v>
      </c>
      <c r="F141" s="72">
        <f t="shared" si="54"/>
        <v>1.4653466296661151</v>
      </c>
      <c r="G141" s="22">
        <v>1493.45</v>
      </c>
      <c r="H141" s="1">
        <f t="shared" si="60"/>
        <v>619.91848879999998</v>
      </c>
      <c r="I141" s="1">
        <f t="shared" si="61"/>
        <v>325.51715200000001</v>
      </c>
      <c r="J141" s="5">
        <f t="shared" si="59"/>
        <v>492.76938960000001</v>
      </c>
      <c r="K141" s="22">
        <v>215.00980729220001</v>
      </c>
      <c r="L141" s="23">
        <v>1288000</v>
      </c>
      <c r="M141" s="24">
        <v>133000</v>
      </c>
      <c r="N141" s="5">
        <f t="shared" si="67"/>
        <v>766.06015759999991</v>
      </c>
      <c r="O141" s="5">
        <f t="shared" si="56"/>
        <v>0.59476720310559006</v>
      </c>
      <c r="P141" s="5">
        <f t="shared" ref="P141:P172" si="69">V141</f>
        <v>190</v>
      </c>
      <c r="Q141" s="5">
        <f t="shared" si="58"/>
        <v>166.3360768</v>
      </c>
      <c r="R141" s="5">
        <f t="shared" si="62"/>
        <v>167.62008079999998</v>
      </c>
      <c r="S141" s="5">
        <f t="shared" si="68"/>
        <v>177.10399999999998</v>
      </c>
      <c r="T141" s="39">
        <v>65</v>
      </c>
      <c r="U141" s="26">
        <v>983</v>
      </c>
      <c r="V141" s="26">
        <v>190</v>
      </c>
      <c r="W141" s="26">
        <v>285</v>
      </c>
      <c r="X141" s="27"/>
      <c r="Y141" s="27"/>
      <c r="Z141" s="27">
        <v>1666.05</v>
      </c>
      <c r="AA141" s="29"/>
      <c r="AB141" s="29">
        <v>23.65</v>
      </c>
      <c r="AC141" s="29">
        <v>187.84</v>
      </c>
      <c r="AD141" s="28">
        <v>179.7</v>
      </c>
      <c r="AE141" s="29">
        <v>295.26</v>
      </c>
      <c r="AF141" s="29">
        <v>200</v>
      </c>
      <c r="AG141" s="30">
        <v>198.73</v>
      </c>
      <c r="AH141" s="41"/>
      <c r="AI141" s="41">
        <v>316.79000000000002</v>
      </c>
      <c r="AJ141" s="30">
        <v>8.73</v>
      </c>
      <c r="AK141" s="30"/>
      <c r="AL141" s="30">
        <v>70.67</v>
      </c>
      <c r="AM141" s="30">
        <v>0.81</v>
      </c>
      <c r="AN141" s="32">
        <v>0.25968000000000002</v>
      </c>
      <c r="AO141" s="32">
        <v>0.88551999999999997</v>
      </c>
      <c r="AQ141" s="39">
        <v>0</v>
      </c>
      <c r="AR141" s="42">
        <v>0.86</v>
      </c>
      <c r="AT141" s="37">
        <f t="shared" si="65"/>
        <v>1137000</v>
      </c>
      <c r="AU141" s="92">
        <f t="shared" si="66"/>
        <v>2380.6046800921999</v>
      </c>
    </row>
    <row r="142" spans="1:47">
      <c r="A142" s="16">
        <v>42038</v>
      </c>
      <c r="B142" s="1">
        <f t="shared" si="63"/>
        <v>3200.6846212793998</v>
      </c>
      <c r="C142" s="33">
        <v>3394000</v>
      </c>
      <c r="D142" s="33">
        <v>2627000</v>
      </c>
      <c r="E142" s="17">
        <f t="shared" si="64"/>
        <v>1.2183801375254664</v>
      </c>
      <c r="F142" s="72">
        <f t="shared" si="54"/>
        <v>1.3795689767714416</v>
      </c>
      <c r="G142" s="22">
        <v>1512.33</v>
      </c>
      <c r="H142" s="1">
        <f t="shared" si="60"/>
        <v>669.49777620000009</v>
      </c>
      <c r="I142" s="1">
        <f t="shared" si="61"/>
        <v>319.60677239999995</v>
      </c>
      <c r="J142" s="5">
        <f t="shared" si="59"/>
        <v>494.202292</v>
      </c>
      <c r="K142" s="22">
        <v>205.04778067940001</v>
      </c>
      <c r="L142" s="23">
        <v>1376000</v>
      </c>
      <c r="M142" s="24">
        <v>151000</v>
      </c>
      <c r="N142" s="5">
        <f t="shared" si="67"/>
        <v>768.47196799999995</v>
      </c>
      <c r="O142" s="5">
        <f t="shared" si="56"/>
        <v>0.5584825348837209</v>
      </c>
      <c r="P142" s="5">
        <f t="shared" si="69"/>
        <v>194</v>
      </c>
      <c r="Q142" s="5">
        <f t="shared" si="58"/>
        <v>179.80254439999999</v>
      </c>
      <c r="R142" s="5">
        <f t="shared" si="62"/>
        <v>170.6353436</v>
      </c>
      <c r="S142" s="5">
        <f t="shared" si="68"/>
        <v>166.03407999999999</v>
      </c>
      <c r="T142" s="39">
        <v>58</v>
      </c>
      <c r="U142" s="26">
        <v>951</v>
      </c>
      <c r="V142" s="26">
        <v>194</v>
      </c>
      <c r="W142" s="26">
        <v>283</v>
      </c>
      <c r="X142" s="27"/>
      <c r="Y142" s="27"/>
      <c r="Z142" s="27">
        <v>1774.67</v>
      </c>
      <c r="AA142" s="29"/>
      <c r="AB142" s="29">
        <v>22.98</v>
      </c>
      <c r="AC142" s="29">
        <v>203.59</v>
      </c>
      <c r="AD142" s="28">
        <v>182.47</v>
      </c>
      <c r="AE142" s="29">
        <v>294.75</v>
      </c>
      <c r="AF142" s="29">
        <v>188</v>
      </c>
      <c r="AG142" s="30">
        <v>188.7</v>
      </c>
      <c r="AH142" s="41"/>
      <c r="AI142" s="41">
        <v>327.55</v>
      </c>
      <c r="AJ142" s="30">
        <v>10.74</v>
      </c>
      <c r="AK142" s="30"/>
      <c r="AL142" s="30">
        <v>65.91</v>
      </c>
      <c r="AM142" s="30">
        <v>1.23</v>
      </c>
      <c r="AN142" s="32">
        <v>0.26450000000000001</v>
      </c>
      <c r="AO142" s="32">
        <v>0.88315999999999995</v>
      </c>
      <c r="AQ142" s="39">
        <v>0</v>
      </c>
      <c r="AR142" s="42">
        <v>0</v>
      </c>
      <c r="AT142" s="37">
        <f t="shared" si="65"/>
        <v>1251000</v>
      </c>
      <c r="AU142" s="92">
        <f t="shared" si="66"/>
        <v>2432.2126532794</v>
      </c>
    </row>
    <row r="143" spans="1:47">
      <c r="A143" s="16">
        <v>42039</v>
      </c>
      <c r="B143" s="1">
        <f t="shared" si="63"/>
        <v>3365.7357891585998</v>
      </c>
      <c r="C143" s="33">
        <v>3420000</v>
      </c>
      <c r="D143" s="33">
        <v>2635000</v>
      </c>
      <c r="E143" s="17">
        <f t="shared" si="64"/>
        <v>1.2773190850696772</v>
      </c>
      <c r="F143" s="72">
        <f t="shared" si="54"/>
        <v>1.4535471403678788</v>
      </c>
      <c r="G143" s="22">
        <v>1622.49</v>
      </c>
      <c r="H143" s="1">
        <f t="shared" si="60"/>
        <v>689.56351949999998</v>
      </c>
      <c r="I143" s="1">
        <f t="shared" si="61"/>
        <v>318.78776519999997</v>
      </c>
      <c r="J143" s="5">
        <f t="shared" si="59"/>
        <v>524.24532440000007</v>
      </c>
      <c r="K143" s="22">
        <v>210.6491800586</v>
      </c>
      <c r="L143" s="23">
        <v>1406000</v>
      </c>
      <c r="M143" s="24">
        <v>154000</v>
      </c>
      <c r="N143" s="5">
        <f t="shared" si="67"/>
        <v>817.98372879999999</v>
      </c>
      <c r="O143" s="5">
        <f t="shared" si="56"/>
        <v>0.58178074594594587</v>
      </c>
      <c r="P143" s="5">
        <f t="shared" si="69"/>
        <v>217</v>
      </c>
      <c r="Q143" s="5">
        <f t="shared" si="58"/>
        <v>195.73500240000001</v>
      </c>
      <c r="R143" s="5">
        <f t="shared" si="62"/>
        <v>169.2843264</v>
      </c>
      <c r="S143" s="5">
        <f t="shared" si="68"/>
        <v>166.96439999999998</v>
      </c>
      <c r="T143" s="39">
        <v>69</v>
      </c>
      <c r="U143" s="26">
        <v>976</v>
      </c>
      <c r="V143" s="26">
        <v>217</v>
      </c>
      <c r="W143" s="26">
        <v>390</v>
      </c>
      <c r="X143" s="27"/>
      <c r="Y143" s="27"/>
      <c r="Z143" s="27">
        <v>1805.01</v>
      </c>
      <c r="AA143" s="29"/>
      <c r="AB143" s="29">
        <v>20.7</v>
      </c>
      <c r="AC143" s="29">
        <v>222.74</v>
      </c>
      <c r="AD143" s="28">
        <v>180.03</v>
      </c>
      <c r="AE143" s="29">
        <v>294.95</v>
      </c>
      <c r="AF143" s="29">
        <v>190</v>
      </c>
      <c r="AG143" s="30">
        <v>211.19</v>
      </c>
      <c r="AH143" s="41"/>
      <c r="AI143" s="41">
        <v>338.66</v>
      </c>
      <c r="AJ143" s="30">
        <v>12.07</v>
      </c>
      <c r="AK143" s="30"/>
      <c r="AL143" s="30">
        <v>66.349999999999994</v>
      </c>
      <c r="AM143" s="30">
        <v>0.93</v>
      </c>
      <c r="AN143" s="32">
        <v>0.26351000000000002</v>
      </c>
      <c r="AO143" s="32">
        <v>0.87875999999999999</v>
      </c>
      <c r="AQ143" s="39">
        <v>0</v>
      </c>
      <c r="AR143" s="42">
        <v>0.54</v>
      </c>
      <c r="AT143" s="37">
        <f t="shared" si="65"/>
        <v>1229000</v>
      </c>
      <c r="AU143" s="92">
        <f t="shared" si="66"/>
        <v>2547.7520603585999</v>
      </c>
    </row>
    <row r="144" spans="1:47">
      <c r="A144" s="16">
        <v>42040</v>
      </c>
      <c r="B144" s="1">
        <f t="shared" si="63"/>
        <v>4022.0673829648999</v>
      </c>
      <c r="C144" s="33">
        <v>3834000</v>
      </c>
      <c r="D144" s="33">
        <v>3027000</v>
      </c>
      <c r="E144" s="17">
        <f t="shared" si="64"/>
        <v>1.3287305526808391</v>
      </c>
      <c r="F144" s="72">
        <f t="shared" si="54"/>
        <v>1.5215052704463976</v>
      </c>
      <c r="G144" s="22">
        <v>1880.95</v>
      </c>
      <c r="H144" s="1">
        <f t="shared" si="60"/>
        <v>901.12797899999998</v>
      </c>
      <c r="I144" s="1">
        <f t="shared" si="61"/>
        <v>429.768396</v>
      </c>
      <c r="J144" s="5">
        <f t="shared" si="59"/>
        <v>564.561913</v>
      </c>
      <c r="K144" s="22">
        <v>245.65909496489999</v>
      </c>
      <c r="L144" s="23">
        <v>1669000</v>
      </c>
      <c r="M144" s="24">
        <v>167000</v>
      </c>
      <c r="N144" s="5">
        <f t="shared" si="67"/>
        <v>982.15882199999999</v>
      </c>
      <c r="O144" s="5">
        <f t="shared" si="56"/>
        <v>0.58847143319352901</v>
      </c>
      <c r="P144" s="5">
        <f t="shared" si="69"/>
        <v>253</v>
      </c>
      <c r="Q144" s="5">
        <f t="shared" si="58"/>
        <v>237.18828000000002</v>
      </c>
      <c r="R144" s="5">
        <f t="shared" si="62"/>
        <v>219.84454199999996</v>
      </c>
      <c r="S144" s="5">
        <f t="shared" si="68"/>
        <v>192.126</v>
      </c>
      <c r="T144" s="39">
        <v>80</v>
      </c>
      <c r="U144" s="26">
        <v>1213</v>
      </c>
      <c r="V144" s="26">
        <v>253</v>
      </c>
      <c r="W144" s="26">
        <v>384</v>
      </c>
      <c r="X144" s="27"/>
      <c r="Y144" s="27"/>
      <c r="Z144" s="27">
        <v>2435.25</v>
      </c>
      <c r="AA144" s="29"/>
      <c r="AB144" s="29">
        <v>37.08</v>
      </c>
      <c r="AC144" s="29">
        <v>271.60000000000002</v>
      </c>
      <c r="AD144" s="22">
        <v>229.45</v>
      </c>
      <c r="AE144" s="29">
        <v>390.75</v>
      </c>
      <c r="AF144" s="29">
        <v>220</v>
      </c>
      <c r="AG144" s="30">
        <v>224.61</v>
      </c>
      <c r="AH144" s="41"/>
      <c r="AI144" s="41">
        <v>368.41</v>
      </c>
      <c r="AJ144" s="30">
        <v>22.29</v>
      </c>
      <c r="AK144" s="30"/>
      <c r="AL144" s="30">
        <v>99.81</v>
      </c>
      <c r="AM144" s="30">
        <v>1.56</v>
      </c>
      <c r="AN144" s="32">
        <v>0.25934000000000001</v>
      </c>
      <c r="AO144" s="32">
        <v>0.87329999999999997</v>
      </c>
      <c r="AQ144" s="39">
        <v>0</v>
      </c>
      <c r="AR144" s="42">
        <v>0</v>
      </c>
      <c r="AT144" s="37">
        <f t="shared" si="65"/>
        <v>1358000</v>
      </c>
      <c r="AU144" s="92">
        <f t="shared" si="66"/>
        <v>3039.9085609649001</v>
      </c>
    </row>
    <row r="145" spans="1:47">
      <c r="A145" s="16">
        <v>42041</v>
      </c>
      <c r="B145" s="1">
        <f t="shared" si="63"/>
        <v>3550.6449750693</v>
      </c>
      <c r="C145" s="33">
        <v>3715000</v>
      </c>
      <c r="D145" s="33">
        <v>2715000</v>
      </c>
      <c r="E145" s="17">
        <f t="shared" si="64"/>
        <v>1.3077882044454143</v>
      </c>
      <c r="F145" s="72">
        <f t="shared" si="54"/>
        <v>1.4898645512541888</v>
      </c>
      <c r="G145" s="22">
        <v>1586.93</v>
      </c>
      <c r="H145" s="1">
        <f t="shared" si="60"/>
        <v>941.95777269999996</v>
      </c>
      <c r="I145" s="1">
        <f t="shared" si="61"/>
        <v>354.43404619999995</v>
      </c>
      <c r="J145" s="5">
        <f t="shared" si="59"/>
        <v>473.83383549999996</v>
      </c>
      <c r="K145" s="22">
        <v>193.48932066930001</v>
      </c>
      <c r="L145" s="23">
        <v>900000</v>
      </c>
      <c r="M145" s="24">
        <v>147000</v>
      </c>
      <c r="N145" s="5">
        <f t="shared" si="67"/>
        <v>907.58657049999999</v>
      </c>
      <c r="O145" s="5">
        <f t="shared" ref="O145:O172" si="70">N145/L145*1000</f>
        <v>1.0084295227777778</v>
      </c>
      <c r="P145" s="5">
        <f t="shared" si="69"/>
        <v>263</v>
      </c>
      <c r="Q145" s="5">
        <f t="shared" si="58"/>
        <v>262.06420450000002</v>
      </c>
      <c r="R145" s="5">
        <f t="shared" si="62"/>
        <v>171.52016599999999</v>
      </c>
      <c r="S145" s="5">
        <f t="shared" si="68"/>
        <v>158.00219999999999</v>
      </c>
      <c r="T145" s="39">
        <v>53</v>
      </c>
      <c r="U145" s="26">
        <v>975</v>
      </c>
      <c r="V145" s="26">
        <v>263</v>
      </c>
      <c r="W145" s="26">
        <v>315</v>
      </c>
      <c r="X145" s="27"/>
      <c r="Y145" s="27"/>
      <c r="Z145" s="27">
        <v>2548.71</v>
      </c>
      <c r="AA145" s="29"/>
      <c r="AB145" s="29">
        <v>28.89</v>
      </c>
      <c r="AC145" s="29">
        <v>298.55</v>
      </c>
      <c r="AD145" s="28">
        <v>183.68</v>
      </c>
      <c r="AE145" s="28">
        <v>336.84</v>
      </c>
      <c r="AF145" s="29">
        <v>180</v>
      </c>
      <c r="AG145" s="30">
        <v>177.45</v>
      </c>
      <c r="AH145" s="41"/>
      <c r="AI145" s="41">
        <v>318.07</v>
      </c>
      <c r="AJ145" s="30">
        <v>11.72</v>
      </c>
      <c r="AK145" s="30"/>
      <c r="AL145" s="30">
        <v>65.48</v>
      </c>
      <c r="AM145" s="30">
        <v>1.46</v>
      </c>
      <c r="AN145" s="32">
        <v>0.25680999999999998</v>
      </c>
      <c r="AO145" s="32">
        <v>0.87778999999999996</v>
      </c>
      <c r="AQ145" s="39">
        <v>0</v>
      </c>
      <c r="AR145" s="42">
        <v>0</v>
      </c>
      <c r="AT145" s="37">
        <f t="shared" si="65"/>
        <v>1815000</v>
      </c>
      <c r="AU145" s="92">
        <f t="shared" si="66"/>
        <v>2643.0584045692999</v>
      </c>
    </row>
    <row r="146" spans="1:47">
      <c r="A146" s="16">
        <v>42042</v>
      </c>
      <c r="B146" s="1">
        <f t="shared" si="63"/>
        <v>3227.8522738747001</v>
      </c>
      <c r="C146" s="33">
        <v>2960000</v>
      </c>
      <c r="D146" s="33">
        <v>2071000</v>
      </c>
      <c r="E146" s="17">
        <f t="shared" si="64"/>
        <v>1.55859597965944</v>
      </c>
      <c r="F146" s="72">
        <f t="shared" si="54"/>
        <v>1.7803369463241077</v>
      </c>
      <c r="G146" s="22">
        <v>1514.7</v>
      </c>
      <c r="H146" s="1">
        <f t="shared" si="60"/>
        <v>800.87745440000003</v>
      </c>
      <c r="I146" s="1">
        <f t="shared" si="61"/>
        <v>299.3251095</v>
      </c>
      <c r="J146" s="5">
        <f t="shared" si="59"/>
        <v>435.76632699999999</v>
      </c>
      <c r="K146" s="22">
        <v>177.18338297470001</v>
      </c>
      <c r="L146" s="23">
        <v>840000</v>
      </c>
      <c r="M146" s="24">
        <v>297000</v>
      </c>
      <c r="N146" s="5">
        <f t="shared" si="67"/>
        <v>855.15227599999992</v>
      </c>
      <c r="O146" s="5">
        <f t="shared" si="70"/>
        <v>1.0180384238095237</v>
      </c>
      <c r="P146" s="5">
        <f t="shared" si="69"/>
        <v>251</v>
      </c>
      <c r="Q146" s="5">
        <f t="shared" si="58"/>
        <v>244.64450249999999</v>
      </c>
      <c r="R146" s="5">
        <f t="shared" si="62"/>
        <v>160.93397349999998</v>
      </c>
      <c r="S146" s="5">
        <f t="shared" si="68"/>
        <v>143.57380000000001</v>
      </c>
      <c r="T146" s="39">
        <v>55</v>
      </c>
      <c r="U146" s="26">
        <v>910</v>
      </c>
      <c r="V146" s="26">
        <v>251</v>
      </c>
      <c r="W146" s="26">
        <v>325</v>
      </c>
      <c r="X146" s="27"/>
      <c r="Y146" s="27"/>
      <c r="Z146" s="27">
        <v>2070.77</v>
      </c>
      <c r="AA146" s="29"/>
      <c r="AB146" s="29">
        <v>21.86</v>
      </c>
      <c r="AC146" s="29">
        <v>279.45</v>
      </c>
      <c r="AD146" s="28">
        <v>169.48</v>
      </c>
      <c r="AE146" s="29">
        <v>277.92</v>
      </c>
      <c r="AF146" s="29">
        <v>164</v>
      </c>
      <c r="AG146" s="30">
        <v>164.06</v>
      </c>
      <c r="AH146" s="41"/>
      <c r="AI146" s="41">
        <v>292.14</v>
      </c>
      <c r="AJ146" s="30">
        <v>14.35</v>
      </c>
      <c r="AK146" s="30"/>
      <c r="AL146" s="30">
        <v>63.3</v>
      </c>
      <c r="AM146" s="30">
        <v>0.69</v>
      </c>
      <c r="AN146" s="32">
        <v>0.25936999999999999</v>
      </c>
      <c r="AO146" s="32">
        <v>0.87544999999999995</v>
      </c>
      <c r="AQ146" s="39">
        <v>0</v>
      </c>
      <c r="AR146" s="42">
        <v>0</v>
      </c>
      <c r="AT146" s="37">
        <f t="shared" si="65"/>
        <v>1231000</v>
      </c>
      <c r="AU146" s="92">
        <f t="shared" si="66"/>
        <v>2372.6999978747003</v>
      </c>
    </row>
    <row r="147" spans="1:47">
      <c r="A147" s="16">
        <v>42043</v>
      </c>
      <c r="B147" s="1">
        <f t="shared" si="63"/>
        <v>3630.1612341955997</v>
      </c>
      <c r="C147" s="33">
        <v>3156000</v>
      </c>
      <c r="D147" s="33">
        <v>2347000</v>
      </c>
      <c r="E147" s="17">
        <f t="shared" si="64"/>
        <v>1.5467240026397953</v>
      </c>
      <c r="F147" s="72">
        <f t="shared" si="54"/>
        <v>1.7511933366240153</v>
      </c>
      <c r="G147" s="22">
        <v>1722.52</v>
      </c>
      <c r="H147" s="1">
        <f t="shared" si="60"/>
        <v>910.81637919999991</v>
      </c>
      <c r="I147" s="1">
        <f t="shared" si="61"/>
        <v>383.15834440000003</v>
      </c>
      <c r="J147" s="5">
        <f t="shared" si="59"/>
        <v>407.34640079999997</v>
      </c>
      <c r="K147" s="22">
        <v>206.32010979559999</v>
      </c>
      <c r="L147" s="23">
        <v>890000</v>
      </c>
      <c r="M147" s="24">
        <v>281000</v>
      </c>
      <c r="N147" s="5">
        <f t="shared" si="67"/>
        <v>946.67752200000007</v>
      </c>
      <c r="O147" s="5">
        <f t="shared" si="70"/>
        <v>1.0636826089887641</v>
      </c>
      <c r="P147" s="5">
        <f t="shared" si="69"/>
        <v>249</v>
      </c>
      <c r="Q147" s="5">
        <f t="shared" si="58"/>
        <v>283.06075520000002</v>
      </c>
      <c r="R147" s="5">
        <f t="shared" si="62"/>
        <v>214.24752680000003</v>
      </c>
      <c r="S147" s="5">
        <f t="shared" si="68"/>
        <v>133.36923999999999</v>
      </c>
      <c r="T147" s="39">
        <v>67</v>
      </c>
      <c r="U147" s="26">
        <v>1013</v>
      </c>
      <c r="V147" s="26">
        <v>249</v>
      </c>
      <c r="W147" s="26">
        <v>417</v>
      </c>
      <c r="X147" s="27"/>
      <c r="Y147" s="27"/>
      <c r="Z147" s="27">
        <v>2179.2199999999998</v>
      </c>
      <c r="AA147" s="29"/>
      <c r="AB147" s="29">
        <v>51.38</v>
      </c>
      <c r="AC147" s="29">
        <v>320.48</v>
      </c>
      <c r="AD147" s="28">
        <v>216.55</v>
      </c>
      <c r="AE147" s="29">
        <v>342.58</v>
      </c>
      <c r="AF147" s="29">
        <v>151</v>
      </c>
      <c r="AG147" s="30">
        <v>156.41999999999999</v>
      </c>
      <c r="AH147" s="41"/>
      <c r="AI147" s="41">
        <v>269.19</v>
      </c>
      <c r="AJ147" s="30">
        <v>26.02</v>
      </c>
      <c r="AK147" s="30"/>
      <c r="AL147" s="30">
        <v>90.54</v>
      </c>
      <c r="AM147" s="30">
        <v>0.69</v>
      </c>
      <c r="AN147" s="32">
        <v>0.26723999999999998</v>
      </c>
      <c r="AO147" s="32">
        <v>0.88324000000000003</v>
      </c>
      <c r="AQ147" s="39">
        <v>0</v>
      </c>
      <c r="AR147" s="42">
        <v>0</v>
      </c>
      <c r="AT147" s="37">
        <f t="shared" si="65"/>
        <v>1457000</v>
      </c>
      <c r="AU147" s="92">
        <f t="shared" si="66"/>
        <v>2683.4837121955998</v>
      </c>
    </row>
    <row r="148" spans="1:47">
      <c r="A148" s="16">
        <v>42044</v>
      </c>
      <c r="B148" s="1">
        <f t="shared" si="63"/>
        <v>3304.5057236711996</v>
      </c>
      <c r="C148" s="33">
        <v>3842000</v>
      </c>
      <c r="D148" s="33">
        <v>2395000</v>
      </c>
      <c r="E148" s="17">
        <f t="shared" si="64"/>
        <v>1.3797518679211689</v>
      </c>
      <c r="F148" s="72">
        <f t="shared" si="54"/>
        <v>1.5621483038824882</v>
      </c>
      <c r="G148" s="22">
        <v>1521.35</v>
      </c>
      <c r="H148" s="1">
        <f t="shared" si="60"/>
        <v>790.30242840000005</v>
      </c>
      <c r="I148" s="1">
        <f t="shared" si="61"/>
        <v>377.71581951999997</v>
      </c>
      <c r="J148" s="5">
        <f t="shared" si="59"/>
        <v>436.76173879999999</v>
      </c>
      <c r="K148" s="22">
        <v>178.3757369512</v>
      </c>
      <c r="L148" s="23">
        <v>766000</v>
      </c>
      <c r="M148" s="24">
        <v>249000</v>
      </c>
      <c r="N148" s="5">
        <f t="shared" si="67"/>
        <v>832.21845040000005</v>
      </c>
      <c r="O148" s="5">
        <f t="shared" si="70"/>
        <v>1.0864470631853786</v>
      </c>
      <c r="P148" s="5">
        <f t="shared" si="69"/>
        <v>269</v>
      </c>
      <c r="Q148" s="5">
        <f t="shared" ref="Q148:Q172" si="71">Y148*AN148+AC148*AO148</f>
        <v>208.79793600000002</v>
      </c>
      <c r="R148" s="5">
        <f t="shared" si="62"/>
        <v>183.76691440000002</v>
      </c>
      <c r="S148" s="5">
        <f t="shared" si="68"/>
        <v>123.6536</v>
      </c>
      <c r="T148" s="39">
        <v>47</v>
      </c>
      <c r="U148" s="26">
        <v>902</v>
      </c>
      <c r="V148" s="26">
        <v>269</v>
      </c>
      <c r="W148" s="26">
        <v>292</v>
      </c>
      <c r="X148" s="27"/>
      <c r="Y148" s="27"/>
      <c r="Z148" s="27">
        <v>2077.3000000000002</v>
      </c>
      <c r="AA148" s="29"/>
      <c r="AB148" s="29">
        <v>52.76</v>
      </c>
      <c r="AC148" s="29">
        <v>236.4</v>
      </c>
      <c r="AD148" s="28">
        <v>195.03</v>
      </c>
      <c r="AE148" s="28">
        <v>336.08</v>
      </c>
      <c r="AF148" s="29">
        <v>140</v>
      </c>
      <c r="AG148" s="30">
        <v>143.87</v>
      </c>
      <c r="AH148" s="41"/>
      <c r="AI148" s="41">
        <v>309.69</v>
      </c>
      <c r="AJ148" s="30">
        <v>13.03</v>
      </c>
      <c r="AK148" s="30"/>
      <c r="AL148" s="30">
        <v>90.388000000000005</v>
      </c>
      <c r="AM148" s="30">
        <v>1.18</v>
      </c>
      <c r="AN148" s="32">
        <v>0.25750000000000001</v>
      </c>
      <c r="AO148" s="32">
        <v>0.88324000000000003</v>
      </c>
      <c r="AQ148" s="39">
        <v>0</v>
      </c>
      <c r="AR148" s="42">
        <v>0</v>
      </c>
      <c r="AT148" s="37">
        <f t="shared" si="65"/>
        <v>1629000</v>
      </c>
      <c r="AU148" s="92">
        <f t="shared" si="66"/>
        <v>2472.2872732711994</v>
      </c>
    </row>
    <row r="149" spans="1:47">
      <c r="A149" s="16">
        <v>42045</v>
      </c>
      <c r="B149" s="1">
        <f t="shared" si="63"/>
        <v>3207.0672438962997</v>
      </c>
      <c r="C149" s="33">
        <v>4157000</v>
      </c>
      <c r="D149" s="33">
        <v>2362000</v>
      </c>
      <c r="E149" s="17">
        <f t="shared" si="64"/>
        <v>1.3577761405149449</v>
      </c>
      <c r="F149" s="72">
        <f t="shared" si="54"/>
        <v>1.5379291626248159</v>
      </c>
      <c r="G149" s="22">
        <v>1506.81</v>
      </c>
      <c r="H149" s="1">
        <f t="shared" si="60"/>
        <v>712.18773839999994</v>
      </c>
      <c r="I149" s="1">
        <f t="shared" si="61"/>
        <v>359.145858852</v>
      </c>
      <c r="J149" s="5">
        <f t="shared" ref="J149:J161" si="72">AG149*AO149+AI149</f>
        <v>445.64973659999998</v>
      </c>
      <c r="K149" s="22">
        <v>183.27391004430001</v>
      </c>
      <c r="L149" s="23">
        <v>796000</v>
      </c>
      <c r="M149" s="24">
        <v>277000</v>
      </c>
      <c r="N149" s="5">
        <f t="shared" si="67"/>
        <v>806.67312700000002</v>
      </c>
      <c r="O149" s="5">
        <f t="shared" si="70"/>
        <v>1.0134084510050252</v>
      </c>
      <c r="P149" s="5">
        <f t="shared" si="69"/>
        <v>280</v>
      </c>
      <c r="Q149" s="5">
        <f t="shared" si="71"/>
        <v>169.51794859999998</v>
      </c>
      <c r="R149" s="5">
        <f t="shared" si="62"/>
        <v>205.21197839999999</v>
      </c>
      <c r="S149" s="5">
        <f t="shared" si="68"/>
        <v>105.94319999999999</v>
      </c>
      <c r="T149" s="39">
        <v>46</v>
      </c>
      <c r="U149" s="26">
        <v>909</v>
      </c>
      <c r="V149" s="26">
        <v>280</v>
      </c>
      <c r="W149" s="26">
        <v>288</v>
      </c>
      <c r="X149" s="27"/>
      <c r="Y149" s="27"/>
      <c r="Z149" s="27">
        <v>1976.1</v>
      </c>
      <c r="AA149" s="29"/>
      <c r="AB149" s="29">
        <v>27.68</v>
      </c>
      <c r="AC149" s="29">
        <v>192.01</v>
      </c>
      <c r="AD149" s="28">
        <v>224.62</v>
      </c>
      <c r="AE149" s="29">
        <v>345.78</v>
      </c>
      <c r="AF149" s="29">
        <v>120</v>
      </c>
      <c r="AG149" s="30">
        <v>117.81</v>
      </c>
      <c r="AH149" s="41"/>
      <c r="AI149" s="41">
        <v>341.64</v>
      </c>
      <c r="AJ149" s="30">
        <v>7.82</v>
      </c>
      <c r="AK149" s="30"/>
      <c r="AL149" s="30">
        <v>59.798200000000001</v>
      </c>
      <c r="AM149" s="30">
        <v>1.22</v>
      </c>
      <c r="AN149" s="32">
        <v>0.26224999999999998</v>
      </c>
      <c r="AO149" s="32">
        <v>0.88285999999999998</v>
      </c>
      <c r="AQ149" s="39">
        <v>0</v>
      </c>
      <c r="AR149" s="42">
        <v>0</v>
      </c>
      <c r="AT149" s="37">
        <f t="shared" si="65"/>
        <v>1566000</v>
      </c>
      <c r="AU149" s="92">
        <f t="shared" si="66"/>
        <v>2400.3941168962997</v>
      </c>
    </row>
    <row r="150" spans="1:47">
      <c r="A150" s="16">
        <v>42046</v>
      </c>
      <c r="B150" s="1">
        <f t="shared" si="63"/>
        <v>2991.6606152260001</v>
      </c>
      <c r="C150" s="33">
        <v>3580000</v>
      </c>
      <c r="D150" s="33">
        <v>2101000</v>
      </c>
      <c r="E150" s="17">
        <f t="shared" si="64"/>
        <v>1.4239222347577345</v>
      </c>
      <c r="F150" s="72">
        <f t="shared" si="54"/>
        <v>1.6118292938327574</v>
      </c>
      <c r="G150" s="22">
        <v>1359.32</v>
      </c>
      <c r="H150" s="1">
        <f t="shared" si="60"/>
        <v>752.68466399999988</v>
      </c>
      <c r="I150" s="1">
        <f t="shared" si="61"/>
        <v>346.60338803399998</v>
      </c>
      <c r="J150" s="5">
        <f t="shared" si="72"/>
        <v>386.60930579999996</v>
      </c>
      <c r="K150" s="22">
        <v>146.44325739199999</v>
      </c>
      <c r="L150" s="23">
        <v>698000</v>
      </c>
      <c r="M150" s="24">
        <v>258000</v>
      </c>
      <c r="N150" s="5">
        <f t="shared" si="67"/>
        <v>756.42052119999994</v>
      </c>
      <c r="O150" s="5">
        <f t="shared" si="70"/>
        <v>1.0836970217765043</v>
      </c>
      <c r="P150" s="5">
        <f t="shared" si="69"/>
        <v>261</v>
      </c>
      <c r="Q150" s="5">
        <f t="shared" si="71"/>
        <v>168.90990399999998</v>
      </c>
      <c r="R150" s="5">
        <f t="shared" si="62"/>
        <v>179.91731719999999</v>
      </c>
      <c r="S150" s="5">
        <f t="shared" si="68"/>
        <v>101.5933</v>
      </c>
      <c r="T150" s="39">
        <v>45</v>
      </c>
      <c r="U150" s="26">
        <v>776</v>
      </c>
      <c r="V150" s="26">
        <v>261</v>
      </c>
      <c r="W150" s="26">
        <v>283</v>
      </c>
      <c r="X150" s="27"/>
      <c r="Y150" s="27"/>
      <c r="Z150" s="27">
        <v>2161.56</v>
      </c>
      <c r="AA150" s="29"/>
      <c r="AB150" s="29">
        <v>27.26</v>
      </c>
      <c r="AC150" s="29">
        <v>191.2</v>
      </c>
      <c r="AD150" s="28">
        <v>194.07</v>
      </c>
      <c r="AE150" s="29">
        <v>313.70999999999998</v>
      </c>
      <c r="AF150" s="29">
        <v>115</v>
      </c>
      <c r="AG150" s="30">
        <v>116.99</v>
      </c>
      <c r="AH150" s="41"/>
      <c r="AI150" s="41">
        <v>283.25799999999998</v>
      </c>
      <c r="AJ150" s="30">
        <v>9.59</v>
      </c>
      <c r="AK150" s="30"/>
      <c r="AL150" s="30">
        <v>78.002700000000004</v>
      </c>
      <c r="AM150" s="30">
        <v>0.63</v>
      </c>
      <c r="AN150" s="32">
        <v>0.25892999999999999</v>
      </c>
      <c r="AO150" s="32">
        <v>0.88341999999999998</v>
      </c>
      <c r="AQ150" s="39">
        <v>0</v>
      </c>
      <c r="AR150" s="42">
        <v>0</v>
      </c>
      <c r="AT150" s="37">
        <f t="shared" si="65"/>
        <v>1403000</v>
      </c>
      <c r="AU150" s="92">
        <f t="shared" si="66"/>
        <v>2235.2400940260004</v>
      </c>
    </row>
    <row r="151" spans="1:47">
      <c r="A151" s="16">
        <v>42047</v>
      </c>
      <c r="B151" s="1">
        <f t="shared" si="63"/>
        <v>3593.6319551456004</v>
      </c>
      <c r="C151" s="33">
        <v>4294000</v>
      </c>
      <c r="D151" s="33">
        <v>2476000</v>
      </c>
      <c r="E151" s="17">
        <f t="shared" si="64"/>
        <v>1.4513860885079162</v>
      </c>
      <c r="F151" s="72">
        <f t="shared" si="54"/>
        <v>1.6418580396926619</v>
      </c>
      <c r="G151" s="22">
        <v>1593.65</v>
      </c>
      <c r="H151" s="1">
        <f t="shared" ref="H151:H162" si="73">Z151*AN151+(AB151+AC151)*AO151</f>
        <v>913.0126702</v>
      </c>
      <c r="I151" s="1">
        <f t="shared" si="61"/>
        <v>438.08467023500003</v>
      </c>
      <c r="J151" s="5">
        <f t="shared" si="72"/>
        <v>459.83357760000001</v>
      </c>
      <c r="K151" s="22">
        <v>189.05103711059999</v>
      </c>
      <c r="L151" s="23">
        <v>853000</v>
      </c>
      <c r="M151" s="24">
        <v>280000</v>
      </c>
      <c r="N151" s="5">
        <f t="shared" si="67"/>
        <v>918.93104779999999</v>
      </c>
      <c r="O151" s="5">
        <f t="shared" si="70"/>
        <v>1.0772931392731535</v>
      </c>
      <c r="P151" s="5">
        <f t="shared" si="69"/>
        <v>313.49</v>
      </c>
      <c r="Q151" s="5">
        <f t="shared" si="71"/>
        <v>210.08022350000002</v>
      </c>
      <c r="R151" s="5">
        <f t="shared" ref="R151:R172" si="74">SUM(AD151+AJ151+AR151)*AO151</f>
        <v>218.63724670000002</v>
      </c>
      <c r="S151" s="5">
        <f t="shared" ref="S151:S156" si="75">AF151*AO151+AH151</f>
        <v>119.7235776</v>
      </c>
      <c r="T151" s="39">
        <v>57</v>
      </c>
      <c r="U151" s="26">
        <v>921</v>
      </c>
      <c r="V151" s="26">
        <v>313.49</v>
      </c>
      <c r="W151" s="26">
        <v>330.32</v>
      </c>
      <c r="X151" s="27"/>
      <c r="Y151" s="27"/>
      <c r="Z151" s="27">
        <v>2537.5100000000002</v>
      </c>
      <c r="AA151" s="29"/>
      <c r="AB151" s="29">
        <v>51.43</v>
      </c>
      <c r="AC151" s="29">
        <v>237.65</v>
      </c>
      <c r="AD151" s="28">
        <v>239.25</v>
      </c>
      <c r="AE151" s="29">
        <v>388.63</v>
      </c>
      <c r="AF151" s="29">
        <v>58.24</v>
      </c>
      <c r="AG151" s="30">
        <v>58.24</v>
      </c>
      <c r="AH151" s="41">
        <v>68.239999999999995</v>
      </c>
      <c r="AI151" s="41">
        <v>408.35</v>
      </c>
      <c r="AJ151" s="30">
        <v>8.08</v>
      </c>
      <c r="AK151" s="30"/>
      <c r="AL151" s="30">
        <v>106.2165</v>
      </c>
      <c r="AM151" s="30">
        <v>0.73</v>
      </c>
      <c r="AN151" s="32">
        <v>0.2591</v>
      </c>
      <c r="AO151" s="32">
        <v>0.88399000000000005</v>
      </c>
      <c r="AQ151" s="39">
        <v>0</v>
      </c>
      <c r="AR151" s="42">
        <v>0</v>
      </c>
      <c r="AT151" s="37">
        <f t="shared" si="65"/>
        <v>1623000</v>
      </c>
      <c r="AU151" s="92">
        <f t="shared" si="66"/>
        <v>2674.7009073456002</v>
      </c>
    </row>
    <row r="152" spans="1:47">
      <c r="A152" s="16">
        <v>42048</v>
      </c>
      <c r="B152" s="1">
        <f t="shared" si="63"/>
        <v>3311.2925180909997</v>
      </c>
      <c r="C152" s="33">
        <v>3974000</v>
      </c>
      <c r="D152" s="33">
        <v>2196000</v>
      </c>
      <c r="E152" s="17">
        <f t="shared" si="64"/>
        <v>1.5078745528647539</v>
      </c>
      <c r="F152" s="72">
        <f t="shared" si="54"/>
        <v>1.710597457560215</v>
      </c>
      <c r="G152" s="22">
        <v>1511.82</v>
      </c>
      <c r="H152" s="1">
        <f t="shared" si="73"/>
        <v>840.32522359999996</v>
      </c>
      <c r="I152" s="1">
        <f t="shared" si="61"/>
        <v>346.223973237</v>
      </c>
      <c r="J152" s="5">
        <f t="shared" si="72"/>
        <v>425.00911980000001</v>
      </c>
      <c r="K152" s="22">
        <v>187.91420145399999</v>
      </c>
      <c r="L152" s="23">
        <v>804000</v>
      </c>
      <c r="M152" s="24">
        <v>295000</v>
      </c>
      <c r="N152" s="5">
        <f t="shared" si="67"/>
        <v>863.48353329999998</v>
      </c>
      <c r="O152" s="5">
        <f t="shared" si="70"/>
        <v>1.0739844941542289</v>
      </c>
      <c r="P152" s="5">
        <f t="shared" si="69"/>
        <v>296.52999999999997</v>
      </c>
      <c r="Q152" s="5">
        <f t="shared" si="71"/>
        <v>190.26080160000001</v>
      </c>
      <c r="R152" s="5">
        <f t="shared" si="74"/>
        <v>189.7936119</v>
      </c>
      <c r="S152" s="5">
        <f t="shared" si="75"/>
        <v>122.89911979999999</v>
      </c>
      <c r="T152" s="39">
        <v>64</v>
      </c>
      <c r="U152" s="26">
        <v>888.11</v>
      </c>
      <c r="V152" s="26">
        <v>296.52999999999997</v>
      </c>
      <c r="W152" s="26">
        <v>301.86</v>
      </c>
      <c r="X152" s="27"/>
      <c r="Y152" s="27"/>
      <c r="Z152" s="27">
        <v>2442.1</v>
      </c>
      <c r="AA152" s="29"/>
      <c r="AB152" s="29">
        <v>23.8</v>
      </c>
      <c r="AC152" s="29">
        <v>215.84</v>
      </c>
      <c r="AD152" s="28">
        <v>211.38</v>
      </c>
      <c r="AE152" s="29">
        <v>354.13</v>
      </c>
      <c r="AF152" s="29">
        <v>1.02</v>
      </c>
      <c r="AG152" s="30">
        <v>1.02</v>
      </c>
      <c r="AH152" s="41">
        <v>122</v>
      </c>
      <c r="AI152" s="41">
        <v>424.11</v>
      </c>
      <c r="AJ152" s="30">
        <v>3.93</v>
      </c>
      <c r="AK152" s="30"/>
      <c r="AL152" s="30">
        <v>37.921300000000002</v>
      </c>
      <c r="AM152" s="30">
        <v>0.72</v>
      </c>
      <c r="AN152" s="32">
        <v>0.2576</v>
      </c>
      <c r="AO152" s="32">
        <v>0.88149</v>
      </c>
      <c r="AQ152" s="39">
        <v>0</v>
      </c>
      <c r="AR152" s="42">
        <v>0</v>
      </c>
      <c r="AT152" s="37">
        <f t="shared" si="65"/>
        <v>1392000</v>
      </c>
      <c r="AU152" s="92">
        <f t="shared" si="66"/>
        <v>2447.8089847909996</v>
      </c>
    </row>
    <row r="153" spans="1:47">
      <c r="A153" s="16">
        <v>42049</v>
      </c>
      <c r="B153" s="1">
        <f t="shared" si="63"/>
        <v>2887.3827536366998</v>
      </c>
      <c r="C153" s="33">
        <v>3043000</v>
      </c>
      <c r="D153" s="33">
        <v>1698000</v>
      </c>
      <c r="E153" s="17">
        <f t="shared" si="64"/>
        <v>1.7004609856517665</v>
      </c>
      <c r="F153" s="72">
        <f t="shared" si="54"/>
        <v>1.9403016757970384</v>
      </c>
      <c r="G153" s="22">
        <v>1332.59</v>
      </c>
      <c r="H153" s="1">
        <f t="shared" si="73"/>
        <v>704.60783789999994</v>
      </c>
      <c r="I153" s="1">
        <f t="shared" si="61"/>
        <v>307.34848313699996</v>
      </c>
      <c r="J153" s="5">
        <f t="shared" si="72"/>
        <v>389.80762609999999</v>
      </c>
      <c r="K153" s="22">
        <v>153.02880649970001</v>
      </c>
      <c r="L153" s="23">
        <v>700000</v>
      </c>
      <c r="M153" s="24">
        <v>268000</v>
      </c>
      <c r="N153" s="5">
        <f t="shared" si="67"/>
        <v>836.68463799999995</v>
      </c>
      <c r="O153" s="5">
        <f t="shared" si="70"/>
        <v>1.1952637685714285</v>
      </c>
      <c r="P153" s="5">
        <f t="shared" si="69"/>
        <v>281</v>
      </c>
      <c r="Q153" s="5">
        <f t="shared" si="71"/>
        <v>183.8753859</v>
      </c>
      <c r="R153" s="5">
        <f t="shared" si="74"/>
        <v>187.021626</v>
      </c>
      <c r="S153" s="5">
        <f t="shared" si="75"/>
        <v>128.78762610000001</v>
      </c>
      <c r="T153" s="39">
        <v>56</v>
      </c>
      <c r="U153" s="26">
        <v>726</v>
      </c>
      <c r="V153" s="26">
        <v>281</v>
      </c>
      <c r="W153" s="26">
        <v>300</v>
      </c>
      <c r="X153" s="27"/>
      <c r="Y153" s="27"/>
      <c r="Z153" s="27">
        <v>1998.33</v>
      </c>
      <c r="AA153" s="29"/>
      <c r="AB153" s="29">
        <v>11.25</v>
      </c>
      <c r="AC153" s="29">
        <v>209.81</v>
      </c>
      <c r="AD153" s="28">
        <v>211</v>
      </c>
      <c r="AE153" s="29">
        <v>325.70999999999998</v>
      </c>
      <c r="AF153" s="29">
        <v>0.99</v>
      </c>
      <c r="AG153" s="30">
        <v>0.99</v>
      </c>
      <c r="AH153" s="41">
        <v>127.92</v>
      </c>
      <c r="AI153" s="41">
        <v>388.94</v>
      </c>
      <c r="AJ153" s="30">
        <v>2.4</v>
      </c>
      <c r="AK153" s="30"/>
      <c r="AL153" s="30">
        <v>24.458300000000001</v>
      </c>
      <c r="AM153" s="30">
        <v>0.53</v>
      </c>
      <c r="AN153" s="32">
        <v>0.25564999999999999</v>
      </c>
      <c r="AO153" s="32">
        <v>0.87639</v>
      </c>
      <c r="AQ153" s="39">
        <v>0</v>
      </c>
      <c r="AR153" s="42">
        <v>0</v>
      </c>
      <c r="AT153" s="37">
        <f t="shared" si="65"/>
        <v>998000</v>
      </c>
      <c r="AU153" s="92">
        <f t="shared" si="66"/>
        <v>2050.6981156367001</v>
      </c>
    </row>
    <row r="154" spans="1:47">
      <c r="A154" s="16">
        <v>42050</v>
      </c>
      <c r="B154" s="1">
        <f t="shared" si="63"/>
        <v>2920.4043637813002</v>
      </c>
      <c r="C154" s="33">
        <v>3450000</v>
      </c>
      <c r="D154" s="33">
        <v>1760000</v>
      </c>
      <c r="E154" s="17">
        <f t="shared" si="64"/>
        <v>1.6593206612393749</v>
      </c>
      <c r="F154" s="72">
        <f t="shared" si="54"/>
        <v>1.8914163631631216</v>
      </c>
      <c r="G154" s="22">
        <v>1340.35</v>
      </c>
      <c r="H154" s="1">
        <f t="shared" si="73"/>
        <v>686.23202479999998</v>
      </c>
      <c r="I154" s="1">
        <f t="shared" si="61"/>
        <v>294.72697916400006</v>
      </c>
      <c r="J154" s="5">
        <f t="shared" si="72"/>
        <v>445.33992740000002</v>
      </c>
      <c r="K154" s="22">
        <v>153.7554324173</v>
      </c>
      <c r="L154" s="23">
        <v>804000</v>
      </c>
      <c r="M154" s="24">
        <v>274000</v>
      </c>
      <c r="N154" s="5">
        <f t="shared" si="67"/>
        <v>812.7331451</v>
      </c>
      <c r="O154" s="5">
        <f t="shared" si="70"/>
        <v>1.0108621207711443</v>
      </c>
      <c r="P154" s="5">
        <f t="shared" si="69"/>
        <v>284</v>
      </c>
      <c r="Q154" s="5">
        <f t="shared" si="71"/>
        <v>161.7985947</v>
      </c>
      <c r="R154" s="5">
        <f t="shared" si="74"/>
        <v>165.544623</v>
      </c>
      <c r="S154" s="5">
        <f t="shared" si="75"/>
        <v>148.3899274</v>
      </c>
      <c r="T154" s="39">
        <v>53</v>
      </c>
      <c r="U154" s="26">
        <v>760</v>
      </c>
      <c r="V154" s="26">
        <v>284</v>
      </c>
      <c r="W154" s="26">
        <v>260</v>
      </c>
      <c r="X154" s="27"/>
      <c r="Y154" s="27"/>
      <c r="Z154" s="27">
        <v>2011.96</v>
      </c>
      <c r="AA154" s="29"/>
      <c r="AB154" s="29">
        <v>11.21</v>
      </c>
      <c r="AC154" s="29">
        <v>184.43</v>
      </c>
      <c r="AD154" s="28">
        <v>186.04</v>
      </c>
      <c r="AE154" s="29">
        <v>308.93</v>
      </c>
      <c r="AF154" s="29">
        <v>1.06</v>
      </c>
      <c r="AG154" s="30">
        <v>1.06</v>
      </c>
      <c r="AH154" s="41">
        <v>147.46</v>
      </c>
      <c r="AI154" s="41">
        <v>444.41</v>
      </c>
      <c r="AJ154" s="30">
        <v>2.66</v>
      </c>
      <c r="AK154" s="30"/>
      <c r="AL154" s="30">
        <v>26.4816</v>
      </c>
      <c r="AM154" s="30">
        <v>0.54</v>
      </c>
      <c r="AN154" s="32">
        <v>0.25577</v>
      </c>
      <c r="AO154" s="32">
        <v>0.87729000000000001</v>
      </c>
      <c r="AQ154" s="39">
        <v>0</v>
      </c>
      <c r="AR154" s="42">
        <v>0</v>
      </c>
      <c r="AT154" s="37">
        <f t="shared" si="65"/>
        <v>956000</v>
      </c>
      <c r="AU154" s="92">
        <f t="shared" si="66"/>
        <v>2107.6712186813002</v>
      </c>
    </row>
    <row r="155" spans="1:47">
      <c r="A155" s="16">
        <v>42051</v>
      </c>
      <c r="B155" s="1">
        <f t="shared" si="63"/>
        <v>3306.2864731395998</v>
      </c>
      <c r="C155" s="33">
        <v>4511000</v>
      </c>
      <c r="D155" s="33">
        <v>2336000</v>
      </c>
      <c r="E155" s="17">
        <f t="shared" si="64"/>
        <v>1.4153623600768837</v>
      </c>
      <c r="F155" s="72">
        <f t="shared" si="54"/>
        <v>1.6133714364755247</v>
      </c>
      <c r="G155" s="22">
        <v>1511.64</v>
      </c>
      <c r="H155" s="1">
        <f t="shared" si="73"/>
        <v>783.75007189999985</v>
      </c>
      <c r="I155" s="1">
        <f t="shared" si="61"/>
        <v>348.18846300000001</v>
      </c>
      <c r="J155" s="5">
        <f t="shared" si="72"/>
        <v>466.62954299999996</v>
      </c>
      <c r="K155" s="22">
        <v>196.07839523960001</v>
      </c>
      <c r="L155" s="23">
        <v>924000</v>
      </c>
      <c r="M155" s="24">
        <v>347000</v>
      </c>
      <c r="N155" s="5">
        <f t="shared" si="67"/>
        <v>837.17408060000002</v>
      </c>
      <c r="O155" s="5">
        <f t="shared" si="70"/>
        <v>0.90603255476190481</v>
      </c>
      <c r="P155" s="5">
        <f t="shared" si="69"/>
        <v>281</v>
      </c>
      <c r="Q155" s="5">
        <f t="shared" si="71"/>
        <v>169.27801920000002</v>
      </c>
      <c r="R155" s="5">
        <f t="shared" si="74"/>
        <v>184.15651840000001</v>
      </c>
      <c r="S155" s="5">
        <f t="shared" si="75"/>
        <v>147.739543</v>
      </c>
      <c r="T155" s="39">
        <v>55</v>
      </c>
      <c r="U155" s="26">
        <v>896.48</v>
      </c>
      <c r="V155" s="26">
        <v>281</v>
      </c>
      <c r="W155" s="26">
        <v>295</v>
      </c>
      <c r="X155" s="27"/>
      <c r="Y155" s="27"/>
      <c r="Z155" s="27">
        <v>2353.9299999999998</v>
      </c>
      <c r="AA155" s="29"/>
      <c r="AB155" s="29">
        <v>14.17</v>
      </c>
      <c r="AC155" s="29">
        <v>192.96</v>
      </c>
      <c r="AD155" s="28">
        <v>206.55</v>
      </c>
      <c r="AE155" s="29">
        <v>366.98</v>
      </c>
      <c r="AF155" s="29">
        <v>0.9</v>
      </c>
      <c r="AG155" s="29">
        <v>0.9</v>
      </c>
      <c r="AH155" s="41">
        <v>146.94999999999999</v>
      </c>
      <c r="AI155" s="41">
        <v>465.84</v>
      </c>
      <c r="AJ155" s="30">
        <v>3.37</v>
      </c>
      <c r="AK155" s="30"/>
      <c r="AL155" s="30">
        <v>29.29</v>
      </c>
      <c r="AM155" s="30">
        <v>0.63</v>
      </c>
      <c r="AN155" s="32">
        <v>0.25575999999999999</v>
      </c>
      <c r="AO155" s="32">
        <v>0.87726999999999999</v>
      </c>
      <c r="AQ155" s="39">
        <v>0</v>
      </c>
      <c r="AR155" s="42">
        <v>0</v>
      </c>
      <c r="AT155" s="37">
        <f t="shared" si="65"/>
        <v>1412000</v>
      </c>
      <c r="AU155" s="92">
        <f t="shared" si="66"/>
        <v>2469.1123925395996</v>
      </c>
    </row>
    <row r="156" spans="1:47">
      <c r="A156" s="16">
        <v>42052</v>
      </c>
      <c r="B156" s="1">
        <f t="shared" si="63"/>
        <v>3551.1071273132002</v>
      </c>
      <c r="C156" s="33">
        <v>4556000</v>
      </c>
      <c r="D156" s="33">
        <v>2411000</v>
      </c>
      <c r="E156" s="17">
        <f t="shared" si="64"/>
        <v>1.4728772821705518</v>
      </c>
      <c r="F156" s="72">
        <f t="shared" si="54"/>
        <v>1.6790092474841853</v>
      </c>
      <c r="G156" s="22">
        <v>1639.74</v>
      </c>
      <c r="H156" s="1">
        <f t="shared" si="73"/>
        <v>726.61275179999996</v>
      </c>
      <c r="I156" s="1">
        <f t="shared" si="61"/>
        <v>417.60534149999995</v>
      </c>
      <c r="J156" s="5">
        <f t="shared" si="72"/>
        <v>552.27598119999993</v>
      </c>
      <c r="K156" s="22">
        <v>214.87305281319999</v>
      </c>
      <c r="L156" s="23">
        <v>896000</v>
      </c>
      <c r="M156" s="24">
        <v>323000</v>
      </c>
      <c r="N156" s="5">
        <f t="shared" si="67"/>
        <v>879.82411969999998</v>
      </c>
      <c r="O156" s="5">
        <f t="shared" si="70"/>
        <v>0.98194656216517862</v>
      </c>
      <c r="P156" s="5">
        <f t="shared" si="69"/>
        <v>315</v>
      </c>
      <c r="Q156" s="5">
        <f t="shared" si="71"/>
        <v>145.9359828</v>
      </c>
      <c r="R156" s="5">
        <f t="shared" si="74"/>
        <v>204.91215569999997</v>
      </c>
      <c r="S156" s="5">
        <f t="shared" si="75"/>
        <v>156.97598120000001</v>
      </c>
      <c r="T156" s="39">
        <v>57</v>
      </c>
      <c r="U156" s="26">
        <v>1000</v>
      </c>
      <c r="V156" s="26">
        <v>315</v>
      </c>
      <c r="W156" s="26">
        <v>291</v>
      </c>
      <c r="X156" s="27"/>
      <c r="Y156" s="27"/>
      <c r="Z156" s="27">
        <v>2225.37</v>
      </c>
      <c r="AA156" s="29"/>
      <c r="AB156" s="29">
        <v>18.100000000000001</v>
      </c>
      <c r="AC156" s="29">
        <v>166.36</v>
      </c>
      <c r="AD156" s="28">
        <v>229.14</v>
      </c>
      <c r="AE156" s="29">
        <v>442.64</v>
      </c>
      <c r="AF156" s="29">
        <v>0.44</v>
      </c>
      <c r="AG156" s="30">
        <v>0.44</v>
      </c>
      <c r="AH156" s="41">
        <v>156.59</v>
      </c>
      <c r="AI156" s="41">
        <v>551.89</v>
      </c>
      <c r="AJ156" s="30">
        <v>4.45</v>
      </c>
      <c r="AK156" s="30"/>
      <c r="AL156" s="30">
        <v>32.53</v>
      </c>
      <c r="AM156" s="30">
        <v>0.88</v>
      </c>
      <c r="AN156" s="32">
        <v>0.25380000000000003</v>
      </c>
      <c r="AO156" s="32">
        <v>0.87722999999999995</v>
      </c>
      <c r="AQ156" s="39">
        <v>0</v>
      </c>
      <c r="AR156" s="42">
        <v>0</v>
      </c>
      <c r="AT156" s="37">
        <f t="shared" si="65"/>
        <v>1515000</v>
      </c>
      <c r="AU156" s="92">
        <f t="shared" si="66"/>
        <v>2671.2830076132004</v>
      </c>
    </row>
    <row r="157" spans="1:47">
      <c r="A157" s="16">
        <v>42053</v>
      </c>
      <c r="B157" s="1">
        <f t="shared" si="63"/>
        <v>3934.0041424523997</v>
      </c>
      <c r="C157" s="33">
        <v>5192000</v>
      </c>
      <c r="D157" s="33">
        <v>2666000</v>
      </c>
      <c r="E157" s="17">
        <f t="shared" si="64"/>
        <v>1.4756204585342834</v>
      </c>
      <c r="F157" s="72">
        <f t="shared" si="54"/>
        <v>1.6789401052841999</v>
      </c>
      <c r="G157" s="22">
        <v>1796.86</v>
      </c>
      <c r="H157" s="1">
        <f t="shared" si="73"/>
        <v>827.58343319999994</v>
      </c>
      <c r="I157" s="1">
        <f t="shared" si="61"/>
        <v>455.6832829999999</v>
      </c>
      <c r="J157" s="5">
        <f t="shared" si="72"/>
        <v>619.59734000000003</v>
      </c>
      <c r="K157" s="22">
        <v>234.2800862524</v>
      </c>
      <c r="L157" s="23">
        <v>1053000</v>
      </c>
      <c r="M157" s="24">
        <v>350000</v>
      </c>
      <c r="N157" s="5">
        <f t="shared" si="67"/>
        <v>941.75336199999992</v>
      </c>
      <c r="O157" s="5">
        <f t="shared" si="70"/>
        <v>0.89435267046533706</v>
      </c>
      <c r="P157" s="5">
        <f t="shared" si="69"/>
        <v>341</v>
      </c>
      <c r="Q157" s="5">
        <f t="shared" si="71"/>
        <v>140.597633</v>
      </c>
      <c r="R157" s="5">
        <f t="shared" si="74"/>
        <v>232.038389</v>
      </c>
      <c r="S157" s="5">
        <f t="shared" ref="S157:S172" si="76">AF157*AO157+AH157</f>
        <v>178.11734000000001</v>
      </c>
      <c r="T157" s="39">
        <v>50</v>
      </c>
      <c r="U157" s="26">
        <v>1071</v>
      </c>
      <c r="V157" s="26">
        <v>341</v>
      </c>
      <c r="W157" s="26">
        <v>350</v>
      </c>
      <c r="X157" s="27"/>
      <c r="Y157" s="27"/>
      <c r="Z157" s="27">
        <v>2667.78</v>
      </c>
      <c r="AA157" s="29"/>
      <c r="AB157" s="29">
        <v>16.61</v>
      </c>
      <c r="AC157" s="29">
        <v>159.97</v>
      </c>
      <c r="AD157" s="28">
        <v>259.56</v>
      </c>
      <c r="AE157" s="29">
        <v>485.52</v>
      </c>
      <c r="AF157" s="29">
        <v>0.6</v>
      </c>
      <c r="AG157" s="30">
        <v>0.6</v>
      </c>
      <c r="AH157" s="41">
        <v>177.59</v>
      </c>
      <c r="AI157" s="41">
        <v>619.07000000000005</v>
      </c>
      <c r="AJ157" s="30">
        <v>4.45</v>
      </c>
      <c r="AK157" s="30"/>
      <c r="AL157" s="30">
        <v>32.03</v>
      </c>
      <c r="AM157" s="30">
        <v>0.92</v>
      </c>
      <c r="AN157" s="32">
        <v>0.25203999999999999</v>
      </c>
      <c r="AO157" s="32">
        <v>0.87890000000000001</v>
      </c>
      <c r="AQ157" s="39">
        <v>0</v>
      </c>
      <c r="AR157" s="42">
        <v>0</v>
      </c>
      <c r="AT157" s="37">
        <f t="shared" si="65"/>
        <v>1613000</v>
      </c>
      <c r="AU157" s="92">
        <f t="shared" si="66"/>
        <v>2992.2507804523998</v>
      </c>
    </row>
    <row r="158" spans="1:47">
      <c r="A158" s="16">
        <v>42054</v>
      </c>
      <c r="B158" s="1">
        <f t="shared" si="63"/>
        <v>3952.6022932627002</v>
      </c>
      <c r="C158" s="33">
        <v>4695000</v>
      </c>
      <c r="D158" s="33">
        <v>2532000</v>
      </c>
      <c r="E158" s="17">
        <f t="shared" si="64"/>
        <v>1.5610593575287126</v>
      </c>
      <c r="F158" s="72">
        <f t="shared" si="54"/>
        <v>1.7778504402076312</v>
      </c>
      <c r="G158" s="22">
        <v>1817.15</v>
      </c>
      <c r="H158" s="1">
        <f t="shared" si="73"/>
        <v>867.79988379999998</v>
      </c>
      <c r="I158" s="1">
        <f t="shared" si="61"/>
        <v>421.0122088</v>
      </c>
      <c r="J158" s="5">
        <f t="shared" si="72"/>
        <v>622.05024939999998</v>
      </c>
      <c r="K158" s="22">
        <v>224.5899512627</v>
      </c>
      <c r="L158" s="23">
        <v>922000</v>
      </c>
      <c r="M158" s="24">
        <v>318000</v>
      </c>
      <c r="N158" s="5">
        <f t="shared" si="67"/>
        <v>962.93911319999995</v>
      </c>
      <c r="O158" s="5">
        <f t="shared" si="70"/>
        <v>1.0444025088937094</v>
      </c>
      <c r="P158" s="5">
        <f t="shared" si="69"/>
        <v>351</v>
      </c>
      <c r="Q158" s="5">
        <f t="shared" si="71"/>
        <v>133.59682899999999</v>
      </c>
      <c r="R158" s="5">
        <f t="shared" si="74"/>
        <v>216.59106019999999</v>
      </c>
      <c r="S158" s="5">
        <f t="shared" si="76"/>
        <v>199.75122400000001</v>
      </c>
      <c r="T158" s="39">
        <v>62</v>
      </c>
      <c r="U158" s="26">
        <v>1063</v>
      </c>
      <c r="V158" s="26">
        <v>351</v>
      </c>
      <c r="W158" s="26">
        <v>370</v>
      </c>
      <c r="X158" s="27"/>
      <c r="Y158" s="27"/>
      <c r="Z158" s="27">
        <v>2843</v>
      </c>
      <c r="AA158" s="29"/>
      <c r="AB158" s="29">
        <v>22.08</v>
      </c>
      <c r="AC158" s="29">
        <v>152.15</v>
      </c>
      <c r="AD158" s="28">
        <v>240.98</v>
      </c>
      <c r="AE158" s="29">
        <v>440.31</v>
      </c>
      <c r="AF158" s="29">
        <v>0.4</v>
      </c>
      <c r="AG158" s="30">
        <v>0.49</v>
      </c>
      <c r="AH158" s="41">
        <v>199.4</v>
      </c>
      <c r="AI158" s="41">
        <v>621.62</v>
      </c>
      <c r="AJ158" s="30">
        <v>5.69</v>
      </c>
      <c r="AK158" s="30"/>
      <c r="AL158" s="30">
        <v>38.369999999999997</v>
      </c>
      <c r="AM158" s="30">
        <v>0.8</v>
      </c>
      <c r="AN158" s="32">
        <v>0.25142999999999999</v>
      </c>
      <c r="AO158" s="32">
        <v>0.87805999999999995</v>
      </c>
      <c r="AQ158" s="39">
        <v>0</v>
      </c>
      <c r="AR158" s="42">
        <v>0</v>
      </c>
      <c r="AT158" s="37">
        <f t="shared" si="65"/>
        <v>1610000</v>
      </c>
      <c r="AU158" s="92">
        <f t="shared" si="66"/>
        <v>2989.6631800627001</v>
      </c>
    </row>
    <row r="159" spans="1:47">
      <c r="A159" s="16">
        <v>42055</v>
      </c>
      <c r="B159" s="1">
        <f t="shared" si="63"/>
        <v>3583.7647723149003</v>
      </c>
      <c r="C159" s="33">
        <v>4206000</v>
      </c>
      <c r="D159" s="33">
        <v>2317000</v>
      </c>
      <c r="E159" s="17">
        <f t="shared" si="64"/>
        <v>1.5467262720392319</v>
      </c>
      <c r="F159" s="72">
        <f t="shared" si="54"/>
        <v>1.763052857676088</v>
      </c>
      <c r="G159" s="22">
        <v>1561.92</v>
      </c>
      <c r="H159" s="1">
        <f t="shared" si="73"/>
        <v>839.07915320000006</v>
      </c>
      <c r="I159" s="1">
        <f t="shared" si="61"/>
        <v>391.23193499999996</v>
      </c>
      <c r="J159" s="5">
        <f t="shared" si="72"/>
        <v>579.54269899999997</v>
      </c>
      <c r="K159" s="22">
        <v>211.99098511490001</v>
      </c>
      <c r="L159" s="23">
        <v>838000</v>
      </c>
      <c r="M159" s="24">
        <v>288000</v>
      </c>
      <c r="N159" s="5">
        <f t="shared" si="67"/>
        <v>901.08877299999995</v>
      </c>
      <c r="O159" s="5">
        <f t="shared" si="70"/>
        <v>1.0752849319809068</v>
      </c>
      <c r="P159" s="5">
        <f t="shared" si="69"/>
        <v>292</v>
      </c>
      <c r="Q159" s="5">
        <f t="shared" si="71"/>
        <v>134.89364799999998</v>
      </c>
      <c r="R159" s="5">
        <f t="shared" si="74"/>
        <v>215.482426</v>
      </c>
      <c r="S159" s="5">
        <f t="shared" si="76"/>
        <v>197.71269899999999</v>
      </c>
      <c r="T159" s="39">
        <v>61</v>
      </c>
      <c r="U159" s="26">
        <v>916</v>
      </c>
      <c r="V159" s="26">
        <v>292</v>
      </c>
      <c r="W159" s="26">
        <v>290</v>
      </c>
      <c r="X159" s="27"/>
      <c r="Y159" s="27"/>
      <c r="Z159" s="27">
        <v>2706.83</v>
      </c>
      <c r="AA159" s="29"/>
      <c r="AB159" s="29">
        <v>22.25</v>
      </c>
      <c r="AC159" s="29">
        <v>153.76</v>
      </c>
      <c r="AD159" s="28">
        <v>240.32</v>
      </c>
      <c r="AE159" s="29">
        <v>406.59</v>
      </c>
      <c r="AF159" s="29">
        <v>0.63</v>
      </c>
      <c r="AG159" s="30">
        <v>0.63</v>
      </c>
      <c r="AH159" s="41">
        <v>197.16</v>
      </c>
      <c r="AI159" s="41">
        <v>578.99</v>
      </c>
      <c r="AJ159" s="30">
        <v>5.3</v>
      </c>
      <c r="AK159" s="30"/>
      <c r="AL159" s="30">
        <v>38.01</v>
      </c>
      <c r="AM159" s="30">
        <v>1.35</v>
      </c>
      <c r="AN159" s="32">
        <v>0.25294</v>
      </c>
      <c r="AO159" s="32">
        <v>0.87729999999999997</v>
      </c>
      <c r="AQ159" s="39">
        <v>0</v>
      </c>
      <c r="AR159" s="42">
        <v>0</v>
      </c>
      <c r="AT159" s="37">
        <f t="shared" si="65"/>
        <v>1479000</v>
      </c>
      <c r="AU159" s="92">
        <f t="shared" si="66"/>
        <v>2682.6759993149003</v>
      </c>
    </row>
    <row r="160" spans="1:47">
      <c r="A160" s="16">
        <v>42056</v>
      </c>
      <c r="B160" s="1">
        <f t="shared" si="63"/>
        <v>3175.5287005216996</v>
      </c>
      <c r="C160" s="33">
        <v>3269000</v>
      </c>
      <c r="D160" s="33">
        <v>1832000</v>
      </c>
      <c r="E160" s="17">
        <f t="shared" si="64"/>
        <v>1.7333671946079146</v>
      </c>
      <c r="F160" s="72">
        <f t="shared" si="54"/>
        <v>1.968147511221531</v>
      </c>
      <c r="G160" s="22">
        <v>1356.48</v>
      </c>
      <c r="H160" s="1">
        <f t="shared" si="73"/>
        <v>784.02410500000008</v>
      </c>
      <c r="I160" s="1">
        <f t="shared" si="61"/>
        <v>353.62267919999999</v>
      </c>
      <c r="J160" s="5">
        <f t="shared" si="72"/>
        <v>511.18081180000001</v>
      </c>
      <c r="K160" s="22">
        <v>170.2211045217</v>
      </c>
      <c r="L160" s="23">
        <v>738000</v>
      </c>
      <c r="M160" s="24">
        <v>292000</v>
      </c>
      <c r="N160" s="5">
        <f t="shared" si="67"/>
        <v>900.4497192</v>
      </c>
      <c r="O160" s="5">
        <f t="shared" si="70"/>
        <v>1.2201215707317072</v>
      </c>
      <c r="P160" s="5">
        <f t="shared" si="69"/>
        <v>269</v>
      </c>
      <c r="Q160" s="5">
        <f t="shared" si="71"/>
        <v>164.7368055</v>
      </c>
      <c r="R160" s="5">
        <f t="shared" si="74"/>
        <v>209.49448769999998</v>
      </c>
      <c r="S160" s="5">
        <f t="shared" si="76"/>
        <v>207.21842599999999</v>
      </c>
      <c r="T160" s="39">
        <v>50</v>
      </c>
      <c r="U160" s="26">
        <v>700</v>
      </c>
      <c r="V160" s="26">
        <v>269</v>
      </c>
      <c r="W160" s="26">
        <v>300</v>
      </c>
      <c r="X160" s="27"/>
      <c r="Y160" s="27"/>
      <c r="Z160" s="27">
        <v>2359.5700000000002</v>
      </c>
      <c r="AA160" s="29"/>
      <c r="AB160" s="29">
        <v>27.75</v>
      </c>
      <c r="AC160" s="29">
        <v>187.05</v>
      </c>
      <c r="AD160" s="28">
        <v>230.17</v>
      </c>
      <c r="AE160" s="29">
        <v>355.25</v>
      </c>
      <c r="AF160" s="29">
        <v>0.6</v>
      </c>
      <c r="AG160" s="30">
        <v>0.57999999999999996</v>
      </c>
      <c r="AH160" s="41">
        <v>206.69</v>
      </c>
      <c r="AI160" s="41">
        <v>510.67</v>
      </c>
      <c r="AJ160" s="30">
        <v>7.7</v>
      </c>
      <c r="AK160" s="30"/>
      <c r="AL160" s="30">
        <v>45.14</v>
      </c>
      <c r="AM160" s="30">
        <v>1.1299999999999999</v>
      </c>
      <c r="AN160" s="32">
        <v>0.25209999999999999</v>
      </c>
      <c r="AO160" s="32">
        <v>0.88070999999999999</v>
      </c>
      <c r="AQ160" s="39">
        <v>0</v>
      </c>
      <c r="AR160" s="42">
        <v>0</v>
      </c>
      <c r="AT160" s="37">
        <f t="shared" si="65"/>
        <v>1094000</v>
      </c>
      <c r="AU160" s="92">
        <f t="shared" si="66"/>
        <v>2275.0789813216998</v>
      </c>
    </row>
    <row r="161" spans="1:47">
      <c r="A161" s="16">
        <v>42057</v>
      </c>
      <c r="B161" s="1">
        <f t="shared" si="63"/>
        <v>2975.2471476005003</v>
      </c>
      <c r="C161" s="33"/>
      <c r="D161" s="33">
        <v>1640000</v>
      </c>
      <c r="E161" s="17">
        <f t="shared" si="64"/>
        <v>1.8141750900003051</v>
      </c>
      <c r="F161" s="72">
        <f t="shared" si="54"/>
        <v>2.0649180941761101</v>
      </c>
      <c r="G161" s="22">
        <v>1390.79</v>
      </c>
      <c r="H161" s="1">
        <f t="shared" si="73"/>
        <v>651.4155500999999</v>
      </c>
      <c r="I161" s="1">
        <f t="shared" si="61"/>
        <v>279.98268760000002</v>
      </c>
      <c r="J161" s="5">
        <f t="shared" si="72"/>
        <v>491.00928499999998</v>
      </c>
      <c r="K161" s="22">
        <v>162.04962490049999</v>
      </c>
      <c r="L161" s="23">
        <v>681000</v>
      </c>
      <c r="M161" s="24">
        <v>267000</v>
      </c>
      <c r="N161" s="5">
        <f t="shared" si="67"/>
        <v>845.33894479999992</v>
      </c>
      <c r="O161" s="5">
        <f t="shared" si="70"/>
        <v>1.2413200364170336</v>
      </c>
      <c r="P161" s="5">
        <f t="shared" si="69"/>
        <v>298</v>
      </c>
      <c r="Q161" s="5">
        <f t="shared" si="71"/>
        <v>141.87148359999998</v>
      </c>
      <c r="R161" s="5">
        <f t="shared" si="74"/>
        <v>155.2081762</v>
      </c>
      <c r="S161" s="5">
        <f t="shared" si="76"/>
        <v>200.25928500000001</v>
      </c>
      <c r="T161" s="39">
        <v>50</v>
      </c>
      <c r="U161" s="26">
        <v>742</v>
      </c>
      <c r="V161" s="26">
        <v>298</v>
      </c>
      <c r="W161" s="26">
        <v>325</v>
      </c>
      <c r="X161" s="27"/>
      <c r="Y161" s="27"/>
      <c r="Z161" s="27">
        <v>1947.75</v>
      </c>
      <c r="AA161" s="29"/>
      <c r="AB161" s="29">
        <v>22.45</v>
      </c>
      <c r="AC161" s="29">
        <v>161.47999999999999</v>
      </c>
      <c r="AD161" s="28">
        <v>172.13</v>
      </c>
      <c r="AE161" s="29">
        <v>286.47000000000003</v>
      </c>
      <c r="AF161" s="29">
        <v>0.5</v>
      </c>
      <c r="AG161" s="30">
        <v>0.5</v>
      </c>
      <c r="AH161" s="41">
        <v>199.82</v>
      </c>
      <c r="AI161" s="41">
        <v>490.57</v>
      </c>
      <c r="AJ161" s="30">
        <v>4.53</v>
      </c>
      <c r="AK161" s="30"/>
      <c r="AL161" s="30">
        <v>31.24</v>
      </c>
      <c r="AM161" s="30">
        <v>0.97</v>
      </c>
      <c r="AN161" s="32">
        <v>0.25147999999999998</v>
      </c>
      <c r="AO161" s="32">
        <v>0.87856999999999996</v>
      </c>
      <c r="AQ161" s="39">
        <v>0</v>
      </c>
      <c r="AR161" s="42">
        <v>0</v>
      </c>
      <c r="AT161" s="37">
        <f t="shared" si="65"/>
        <v>959000</v>
      </c>
      <c r="AU161" s="92">
        <f t="shared" si="66"/>
        <v>2129.9082028005005</v>
      </c>
    </row>
    <row r="162" spans="1:47">
      <c r="A162" s="16">
        <v>42058</v>
      </c>
      <c r="B162" s="1">
        <f t="shared" si="63"/>
        <v>3648.1631352550999</v>
      </c>
      <c r="C162" s="33">
        <v>4491000</v>
      </c>
      <c r="D162" s="33">
        <v>2257000</v>
      </c>
      <c r="E162" s="17">
        <f t="shared" si="64"/>
        <v>1.6163771091072663</v>
      </c>
      <c r="F162" s="72">
        <f t="shared" si="54"/>
        <v>1.8398027557676953</v>
      </c>
      <c r="G162" s="22">
        <v>1747.28</v>
      </c>
      <c r="H162" s="1">
        <f t="shared" si="73"/>
        <v>802.24818239999991</v>
      </c>
      <c r="I162" s="1">
        <f t="shared" ref="I162:I167" si="77">AO162*(AL162+AE162+AM162+AR162)+(AQ162)</f>
        <v>328.5902256</v>
      </c>
      <c r="J162" s="5">
        <f t="shared" ref="J162:J167" si="78">AG162*AO162+AI162</f>
        <v>554.51899519999995</v>
      </c>
      <c r="K162" s="22">
        <v>215.52573205510001</v>
      </c>
      <c r="L162" s="23">
        <v>849000</v>
      </c>
      <c r="M162" s="24">
        <v>299000</v>
      </c>
      <c r="N162" s="5">
        <f t="shared" si="67"/>
        <v>889.246624</v>
      </c>
      <c r="O162" s="5">
        <f t="shared" si="70"/>
        <v>1.0474047396937574</v>
      </c>
      <c r="P162" s="5">
        <f t="shared" si="69"/>
        <v>321</v>
      </c>
      <c r="Q162" s="5">
        <f t="shared" si="71"/>
        <v>138.8388368</v>
      </c>
      <c r="R162" s="5">
        <f t="shared" si="74"/>
        <v>175.22879200000003</v>
      </c>
      <c r="S162" s="5">
        <f t="shared" si="76"/>
        <v>190.1789952</v>
      </c>
      <c r="T162" s="39">
        <v>64</v>
      </c>
      <c r="U162" s="26">
        <v>1045</v>
      </c>
      <c r="V162" s="26">
        <v>321</v>
      </c>
      <c r="W162" s="26">
        <v>342</v>
      </c>
      <c r="X162" s="27"/>
      <c r="Y162" s="27"/>
      <c r="Z162" s="27">
        <v>2531.88</v>
      </c>
      <c r="AA162" s="29"/>
      <c r="AB162" s="29">
        <v>23.35</v>
      </c>
      <c r="AC162" s="29">
        <v>158.03</v>
      </c>
      <c r="AD162" s="28">
        <v>195.62</v>
      </c>
      <c r="AE162" s="29">
        <v>339.53</v>
      </c>
      <c r="AF162" s="29">
        <v>0.42</v>
      </c>
      <c r="AG162" s="30">
        <v>0.42</v>
      </c>
      <c r="AH162" s="41">
        <v>189.81</v>
      </c>
      <c r="AI162" s="41">
        <v>554.15</v>
      </c>
      <c r="AJ162" s="30">
        <v>3.83</v>
      </c>
      <c r="AK162" s="30"/>
      <c r="AL162" s="30">
        <v>33.04</v>
      </c>
      <c r="AM162" s="30">
        <v>1.44</v>
      </c>
      <c r="AN162" s="32">
        <v>0.25391999999999998</v>
      </c>
      <c r="AO162" s="32">
        <v>0.87856000000000001</v>
      </c>
      <c r="AQ162" s="39">
        <v>0</v>
      </c>
      <c r="AR162" s="42">
        <v>0</v>
      </c>
      <c r="AT162" s="37">
        <f t="shared" si="65"/>
        <v>1408000</v>
      </c>
      <c r="AU162" s="92">
        <f t="shared" si="66"/>
        <v>2758.9165112551</v>
      </c>
    </row>
    <row r="163" spans="1:47">
      <c r="A163" s="16">
        <v>42059</v>
      </c>
      <c r="B163" s="1">
        <f t="shared" si="63"/>
        <v>3421.5544655569001</v>
      </c>
      <c r="C163" s="33"/>
      <c r="D163" s="33">
        <v>2186000</v>
      </c>
      <c r="E163" s="17">
        <f t="shared" si="64"/>
        <v>1.5652124728073651</v>
      </c>
      <c r="F163" s="72">
        <f t="shared" si="54"/>
        <v>1.7768131509545415</v>
      </c>
      <c r="G163" s="22">
        <v>1592.19</v>
      </c>
      <c r="H163" s="1">
        <f t="shared" ref="H163:H168" si="79">Z163*AN163+(AA163+AB163+AC163)*AO163</f>
        <v>810.71480560000009</v>
      </c>
      <c r="I163" s="1">
        <f t="shared" si="77"/>
        <v>330.64075940000004</v>
      </c>
      <c r="J163" s="5">
        <f t="shared" si="78"/>
        <v>480.90712759999997</v>
      </c>
      <c r="K163" s="22">
        <v>207.10177295689999</v>
      </c>
      <c r="L163" s="23">
        <v>805000</v>
      </c>
      <c r="M163" s="24">
        <v>313000</v>
      </c>
      <c r="N163" s="5">
        <f t="shared" si="67"/>
        <v>831.38416580000001</v>
      </c>
      <c r="O163" s="5">
        <f t="shared" si="70"/>
        <v>1.0327753612422361</v>
      </c>
      <c r="P163" s="5">
        <f t="shared" si="69"/>
        <v>290</v>
      </c>
      <c r="Q163" s="5">
        <f t="shared" si="71"/>
        <v>143.32405699999998</v>
      </c>
      <c r="R163" s="5">
        <f t="shared" si="74"/>
        <v>175.58298119999998</v>
      </c>
      <c r="S163" s="5">
        <f t="shared" si="76"/>
        <v>171.47712759999999</v>
      </c>
      <c r="T163" s="39">
        <v>51</v>
      </c>
      <c r="U163" s="26">
        <v>939</v>
      </c>
      <c r="V163" s="26">
        <v>290</v>
      </c>
      <c r="W163" s="26">
        <v>317</v>
      </c>
      <c r="X163" s="27"/>
      <c r="Y163" s="27"/>
      <c r="Z163" s="27">
        <v>2578.5</v>
      </c>
      <c r="AA163" s="29"/>
      <c r="AB163" s="29">
        <v>19.96</v>
      </c>
      <c r="AC163" s="29">
        <v>162.69999999999999</v>
      </c>
      <c r="AD163" s="28">
        <v>194.41</v>
      </c>
      <c r="AE163" s="29">
        <v>338.97</v>
      </c>
      <c r="AF163" s="29">
        <v>0.36</v>
      </c>
      <c r="AG163" s="30">
        <v>0.36</v>
      </c>
      <c r="AH163" s="41">
        <v>171.16</v>
      </c>
      <c r="AI163" s="41">
        <v>480.59</v>
      </c>
      <c r="AJ163" s="30">
        <v>4.91</v>
      </c>
      <c r="AK163" s="30"/>
      <c r="AL163" s="30">
        <v>35.119999999999997</v>
      </c>
      <c r="AM163" s="30">
        <v>1.25</v>
      </c>
      <c r="AN163" s="32">
        <v>0.25201000000000001</v>
      </c>
      <c r="AO163" s="32">
        <v>0.88090999999999997</v>
      </c>
      <c r="AQ163" s="39">
        <v>0</v>
      </c>
      <c r="AR163" s="42">
        <v>0</v>
      </c>
      <c r="AT163" s="37">
        <f t="shared" si="65"/>
        <v>1381000</v>
      </c>
      <c r="AU163" s="92">
        <f t="shared" si="66"/>
        <v>2590.1702997569</v>
      </c>
    </row>
    <row r="164" spans="1:47">
      <c r="A164" s="16">
        <v>42060</v>
      </c>
      <c r="B164" s="1">
        <f t="shared" si="63"/>
        <v>3585.8084055244999</v>
      </c>
      <c r="C164" s="33"/>
      <c r="D164" s="33">
        <v>2253000</v>
      </c>
      <c r="E164" s="17">
        <f t="shared" si="64"/>
        <v>1.5915705306367065</v>
      </c>
      <c r="F164" s="72">
        <f t="shared" si="54"/>
        <v>1.8032954493442102</v>
      </c>
      <c r="G164" s="22">
        <v>1710.2</v>
      </c>
      <c r="H164" s="1">
        <f t="shared" si="79"/>
        <v>752.16133019999995</v>
      </c>
      <c r="I164" s="1">
        <f t="shared" si="77"/>
        <v>313.0899766</v>
      </c>
      <c r="J164" s="5">
        <f t="shared" si="78"/>
        <v>580.2560719999999</v>
      </c>
      <c r="K164" s="22">
        <v>230.1010267245</v>
      </c>
      <c r="L164" s="23">
        <v>845000</v>
      </c>
      <c r="M164" s="24">
        <v>312000</v>
      </c>
      <c r="N164" s="5">
        <f t="shared" si="67"/>
        <v>929.59764169999994</v>
      </c>
      <c r="O164" s="5">
        <f t="shared" si="70"/>
        <v>1.1001155523076922</v>
      </c>
      <c r="P164" s="5">
        <f t="shared" si="69"/>
        <v>300</v>
      </c>
      <c r="Q164" s="5">
        <f t="shared" si="71"/>
        <v>169.43080229999998</v>
      </c>
      <c r="R164" s="5">
        <f t="shared" si="74"/>
        <v>164.92959329999999</v>
      </c>
      <c r="S164" s="5">
        <f t="shared" si="76"/>
        <v>233.23724609999999</v>
      </c>
      <c r="T164" s="39">
        <v>62</v>
      </c>
      <c r="U164" s="26">
        <v>1042</v>
      </c>
      <c r="V164" s="26">
        <v>300</v>
      </c>
      <c r="W164" s="26">
        <v>332</v>
      </c>
      <c r="X164" s="27"/>
      <c r="Y164" s="27"/>
      <c r="Z164" s="27">
        <v>2224.0700000000002</v>
      </c>
      <c r="AA164" s="29"/>
      <c r="AB164" s="29">
        <v>23.74</v>
      </c>
      <c r="AC164" s="29">
        <v>191.97</v>
      </c>
      <c r="AD164" s="28">
        <v>183.46</v>
      </c>
      <c r="AE164" s="29">
        <v>324.64</v>
      </c>
      <c r="AF164" s="29">
        <v>0.79</v>
      </c>
      <c r="AG164" s="30">
        <v>0.8</v>
      </c>
      <c r="AH164" s="41">
        <v>232.54</v>
      </c>
      <c r="AI164" s="41">
        <v>579.54999999999995</v>
      </c>
      <c r="AJ164" s="30">
        <v>3.41</v>
      </c>
      <c r="AK164" s="30"/>
      <c r="AL164" s="30">
        <v>28.93</v>
      </c>
      <c r="AM164" s="30">
        <v>1.17</v>
      </c>
      <c r="AN164" s="32">
        <v>0.25258999999999998</v>
      </c>
      <c r="AO164" s="32">
        <v>0.88258999999999999</v>
      </c>
      <c r="AQ164" s="39">
        <v>0</v>
      </c>
      <c r="AR164" s="42">
        <v>0</v>
      </c>
      <c r="AT164" s="37">
        <f t="shared" si="65"/>
        <v>1408000</v>
      </c>
      <c r="AU164" s="92">
        <f t="shared" si="66"/>
        <v>2656.2107638244997</v>
      </c>
    </row>
    <row r="165" spans="1:47">
      <c r="A165" s="16">
        <v>42061</v>
      </c>
      <c r="B165" s="1">
        <f t="shared" si="63"/>
        <v>3894.6322828059001</v>
      </c>
      <c r="C165" s="33"/>
      <c r="D165" s="33">
        <v>2312000</v>
      </c>
      <c r="E165" s="17">
        <f t="shared" si="64"/>
        <v>1.6845295340855968</v>
      </c>
      <c r="F165" s="72">
        <f t="shared" si="54"/>
        <v>1.9124777580699548</v>
      </c>
      <c r="G165" s="22">
        <v>1823.33</v>
      </c>
      <c r="H165" s="1">
        <f t="shared" si="79"/>
        <v>764.36383480000006</v>
      </c>
      <c r="I165" s="1">
        <f t="shared" si="77"/>
        <v>379.67315050000002</v>
      </c>
      <c r="J165" s="5">
        <f t="shared" si="78"/>
        <v>652.29200189999995</v>
      </c>
      <c r="K165" s="22">
        <v>274.97329560589998</v>
      </c>
      <c r="L165" s="23">
        <v>846000</v>
      </c>
      <c r="M165" s="24">
        <v>310000</v>
      </c>
      <c r="N165" s="5">
        <f t="shared" si="67"/>
        <v>1076.0762749999999</v>
      </c>
      <c r="O165" s="5">
        <f t="shared" si="70"/>
        <v>1.2719577718676121</v>
      </c>
      <c r="P165" s="5">
        <f t="shared" si="69"/>
        <v>356</v>
      </c>
      <c r="Q165" s="5">
        <f t="shared" si="71"/>
        <v>180.48677709999998</v>
      </c>
      <c r="R165" s="5">
        <f t="shared" si="74"/>
        <v>195.3020013</v>
      </c>
      <c r="S165" s="5">
        <f t="shared" si="76"/>
        <v>277.2874966</v>
      </c>
      <c r="T165" s="39">
        <v>67</v>
      </c>
      <c r="U165" s="26">
        <v>1116</v>
      </c>
      <c r="V165" s="26">
        <v>356</v>
      </c>
      <c r="W165" s="26">
        <v>310</v>
      </c>
      <c r="X165" s="27"/>
      <c r="Y165" s="27"/>
      <c r="Z165" s="27">
        <v>2262.34</v>
      </c>
      <c r="AA165" s="29"/>
      <c r="AB165" s="29">
        <v>18.43</v>
      </c>
      <c r="AC165" s="29">
        <v>204.91</v>
      </c>
      <c r="AD165" s="28">
        <v>217.73</v>
      </c>
      <c r="AE165" s="29">
        <v>401.59</v>
      </c>
      <c r="AF165" s="29">
        <v>0.86</v>
      </c>
      <c r="AG165" s="30">
        <v>0.99</v>
      </c>
      <c r="AH165" s="41">
        <v>276.52999999999997</v>
      </c>
      <c r="AI165" s="41">
        <v>651.41999999999996</v>
      </c>
      <c r="AJ165" s="30">
        <v>4</v>
      </c>
      <c r="AK165" s="30"/>
      <c r="AL165" s="30">
        <v>28.35</v>
      </c>
      <c r="AM165" s="30">
        <v>1.1100000000000001</v>
      </c>
      <c r="AN165" s="32">
        <v>0.25091000000000002</v>
      </c>
      <c r="AO165" s="32">
        <v>0.88080999999999998</v>
      </c>
      <c r="AQ165" s="39">
        <v>0</v>
      </c>
      <c r="AR165" s="42">
        <v>0</v>
      </c>
      <c r="AT165" s="37">
        <f t="shared" si="65"/>
        <v>1466000</v>
      </c>
      <c r="AU165" s="92">
        <f t="shared" si="66"/>
        <v>2818.5560078059002</v>
      </c>
    </row>
    <row r="166" spans="1:47">
      <c r="A166" s="16">
        <v>42062</v>
      </c>
      <c r="B166" s="1">
        <f t="shared" si="63"/>
        <v>3702.0486450489002</v>
      </c>
      <c r="C166" s="33"/>
      <c r="D166" s="33">
        <v>2249000</v>
      </c>
      <c r="E166" s="17">
        <f t="shared" si="64"/>
        <v>1.6460865473761228</v>
      </c>
      <c r="F166" s="72">
        <f t="shared" si="54"/>
        <v>1.8626156123067867</v>
      </c>
      <c r="G166" s="22">
        <v>1604.54</v>
      </c>
      <c r="H166" s="1">
        <f t="shared" si="79"/>
        <v>801.7887015</v>
      </c>
      <c r="I166" s="1">
        <f t="shared" si="77"/>
        <v>348.55099999999999</v>
      </c>
      <c r="J166" s="5">
        <f t="shared" si="78"/>
        <v>686.29233749999992</v>
      </c>
      <c r="K166" s="22">
        <v>260.87660604889999</v>
      </c>
      <c r="L166" s="23">
        <v>782000</v>
      </c>
      <c r="M166" s="24">
        <v>304000</v>
      </c>
      <c r="N166" s="5">
        <f t="shared" si="67"/>
        <v>1024.4656875000001</v>
      </c>
      <c r="O166" s="5">
        <f t="shared" si="70"/>
        <v>1.3100584239130435</v>
      </c>
      <c r="P166" s="5">
        <f t="shared" si="69"/>
        <v>292</v>
      </c>
      <c r="Q166" s="5">
        <f t="shared" si="71"/>
        <v>200.18705000000003</v>
      </c>
      <c r="R166" s="5">
        <f t="shared" si="74"/>
        <v>184.615375</v>
      </c>
      <c r="S166" s="5">
        <f t="shared" si="76"/>
        <v>281.66326249999997</v>
      </c>
      <c r="T166" s="39">
        <v>66</v>
      </c>
      <c r="U166" s="26">
        <v>986</v>
      </c>
      <c r="V166" s="26">
        <v>292</v>
      </c>
      <c r="W166" s="26">
        <v>296</v>
      </c>
      <c r="X166" s="27"/>
      <c r="Y166" s="27"/>
      <c r="Z166" s="27">
        <v>2329.52</v>
      </c>
      <c r="AA166" s="29"/>
      <c r="AB166" s="29">
        <v>16.61</v>
      </c>
      <c r="AC166" s="29">
        <v>226.52</v>
      </c>
      <c r="AD166" s="28">
        <v>204.63</v>
      </c>
      <c r="AE166" s="29">
        <v>362.56</v>
      </c>
      <c r="AF166" s="29">
        <v>0.23</v>
      </c>
      <c r="AG166" s="30">
        <v>0.41</v>
      </c>
      <c r="AH166" s="41">
        <v>281.45999999999998</v>
      </c>
      <c r="AI166" s="41">
        <v>685.93</v>
      </c>
      <c r="AJ166" s="30">
        <v>4.2699999999999996</v>
      </c>
      <c r="AK166" s="30"/>
      <c r="AL166" s="30">
        <v>30.5</v>
      </c>
      <c r="AM166" s="30">
        <v>1.34</v>
      </c>
      <c r="AN166" s="32">
        <v>0.25195000000000001</v>
      </c>
      <c r="AO166" s="32">
        <v>0.88375000000000004</v>
      </c>
      <c r="AQ166" s="39">
        <v>0</v>
      </c>
      <c r="AR166" s="42">
        <v>0</v>
      </c>
      <c r="AT166" s="37">
        <f t="shared" si="65"/>
        <v>1467000</v>
      </c>
      <c r="AU166" s="92">
        <f t="shared" si="66"/>
        <v>2677.5829575489001</v>
      </c>
    </row>
    <row r="167" spans="1:47">
      <c r="A167" s="16">
        <v>42063</v>
      </c>
      <c r="B167" s="1">
        <f t="shared" si="63"/>
        <v>2929.2942067656004</v>
      </c>
      <c r="C167" s="33"/>
      <c r="D167" s="33">
        <v>1581000</v>
      </c>
      <c r="E167" s="17">
        <f t="shared" si="64"/>
        <v>1.8528110099719168</v>
      </c>
      <c r="F167" s="72">
        <f t="shared" si="54"/>
        <v>2.0769793962042407</v>
      </c>
      <c r="G167" s="22">
        <v>1292.1199999999999</v>
      </c>
      <c r="H167" s="1">
        <f t="shared" si="79"/>
        <v>651.03487130000008</v>
      </c>
      <c r="I167" s="1">
        <f t="shared" si="77"/>
        <v>255.71186550000004</v>
      </c>
      <c r="J167" s="5">
        <f t="shared" si="78"/>
        <v>555.02603500000009</v>
      </c>
      <c r="K167" s="22">
        <v>175.4014349656</v>
      </c>
      <c r="L167" s="23">
        <v>651000</v>
      </c>
      <c r="M167" s="24">
        <v>267000</v>
      </c>
      <c r="N167" s="5">
        <f t="shared" ref="N167:N172" si="80">SUM(P167:T167)</f>
        <v>882.91901780000001</v>
      </c>
      <c r="O167" s="5">
        <f t="shared" si="70"/>
        <v>1.3562504113671274</v>
      </c>
      <c r="P167" s="5">
        <f t="shared" si="69"/>
        <v>240</v>
      </c>
      <c r="Q167" s="5">
        <f t="shared" si="71"/>
        <v>194.68535680000002</v>
      </c>
      <c r="R167" s="5">
        <f t="shared" si="74"/>
        <v>153.25762600000002</v>
      </c>
      <c r="S167" s="5">
        <f t="shared" si="76"/>
        <v>238.976035</v>
      </c>
      <c r="T167" s="39">
        <v>56</v>
      </c>
      <c r="U167" s="26">
        <v>716</v>
      </c>
      <c r="V167" s="26">
        <v>240</v>
      </c>
      <c r="W167" s="26">
        <v>306</v>
      </c>
      <c r="X167" s="27"/>
      <c r="Y167" s="27"/>
      <c r="Z167" s="27">
        <v>1757.19</v>
      </c>
      <c r="AA167" s="29"/>
      <c r="AB167" s="29">
        <v>13.58</v>
      </c>
      <c r="AC167" s="29">
        <v>218.24</v>
      </c>
      <c r="AD167" s="28">
        <v>168.09</v>
      </c>
      <c r="AE167" s="29">
        <v>261.60000000000002</v>
      </c>
      <c r="AF167" s="30">
        <v>0.5</v>
      </c>
      <c r="AG167" s="30">
        <v>0.5</v>
      </c>
      <c r="AH167" s="41">
        <v>238.53</v>
      </c>
      <c r="AI167" s="41">
        <v>554.58000000000004</v>
      </c>
      <c r="AJ167" s="30">
        <v>3.71</v>
      </c>
      <c r="AK167" s="30"/>
      <c r="AL167" s="30">
        <v>24.16</v>
      </c>
      <c r="AM167" s="30">
        <v>0.89</v>
      </c>
      <c r="AN167" s="32">
        <v>0.25280999999999998</v>
      </c>
      <c r="AO167" s="32">
        <v>0.89207000000000003</v>
      </c>
      <c r="AQ167" s="39">
        <v>0</v>
      </c>
      <c r="AR167" s="42">
        <v>0</v>
      </c>
      <c r="AT167" s="37">
        <f t="shared" si="65"/>
        <v>930000</v>
      </c>
      <c r="AU167" s="92">
        <f t="shared" si="66"/>
        <v>2046.3751889656005</v>
      </c>
    </row>
    <row r="168" spans="1:47">
      <c r="A168" s="16">
        <v>42064</v>
      </c>
      <c r="B168" s="1">
        <f t="shared" si="63"/>
        <v>2517.6964823000003</v>
      </c>
      <c r="C168" s="33"/>
      <c r="D168" s="33">
        <v>1394000</v>
      </c>
      <c r="E168" s="17">
        <f t="shared" si="64"/>
        <v>1.8060950375179343</v>
      </c>
      <c r="F168" s="72">
        <f t="shared" si="54"/>
        <v>2.024611339376881</v>
      </c>
      <c r="G168" s="22">
        <v>1217.72</v>
      </c>
      <c r="H168" s="1">
        <f t="shared" si="79"/>
        <v>521.00918949999993</v>
      </c>
      <c r="I168" s="1">
        <f t="shared" ref="I168:I173" si="81">AO168*(AL168+AE168+AM168+AR168)+(AQ168)</f>
        <v>198.9672928</v>
      </c>
      <c r="J168" s="5">
        <f t="shared" ref="J168:J173" si="82">AG168*AO168+AI168</f>
        <v>420.97</v>
      </c>
      <c r="K168" s="22">
        <v>159.03</v>
      </c>
      <c r="L168" s="23">
        <v>612000</v>
      </c>
      <c r="M168" s="24">
        <v>289000</v>
      </c>
      <c r="N168" s="5">
        <f t="shared" si="80"/>
        <v>753.65353860000005</v>
      </c>
      <c r="O168" s="5">
        <f t="shared" si="70"/>
        <v>1.2314600303921568</v>
      </c>
      <c r="P168" s="5">
        <f t="shared" si="69"/>
        <v>212</v>
      </c>
      <c r="Q168" s="5">
        <f t="shared" si="71"/>
        <v>170.742198</v>
      </c>
      <c r="R168" s="5">
        <f t="shared" si="74"/>
        <v>127.19134060000002</v>
      </c>
      <c r="S168" s="5">
        <f t="shared" si="76"/>
        <v>194.72</v>
      </c>
      <c r="T168" s="39">
        <v>49</v>
      </c>
      <c r="U168" s="26">
        <v>698</v>
      </c>
      <c r="V168" s="26">
        <v>212</v>
      </c>
      <c r="W168" s="26">
        <v>274</v>
      </c>
      <c r="X168" s="27"/>
      <c r="Y168" s="27"/>
      <c r="Z168" s="27">
        <v>1342.34</v>
      </c>
      <c r="AA168" s="29"/>
      <c r="AB168" s="29">
        <v>12.23</v>
      </c>
      <c r="AC168" s="29">
        <v>191.4</v>
      </c>
      <c r="AD168" s="28">
        <v>139.99</v>
      </c>
      <c r="AE168" s="29">
        <v>203.22</v>
      </c>
      <c r="AF168" s="29"/>
      <c r="AG168" s="30"/>
      <c r="AH168" s="41">
        <v>194.72</v>
      </c>
      <c r="AI168" s="41">
        <v>420.97</v>
      </c>
      <c r="AJ168" s="30">
        <v>2.59</v>
      </c>
      <c r="AK168" s="30"/>
      <c r="AL168" s="30">
        <v>19.2</v>
      </c>
      <c r="AM168" s="30">
        <v>0.62</v>
      </c>
      <c r="AN168" s="32">
        <v>0.25280999999999998</v>
      </c>
      <c r="AO168" s="32">
        <v>0.89207000000000003</v>
      </c>
      <c r="AQ168" s="39">
        <v>0</v>
      </c>
      <c r="AR168" s="42">
        <v>0</v>
      </c>
      <c r="AT168" s="37">
        <f t="shared" si="65"/>
        <v>782000</v>
      </c>
      <c r="AU168" s="92">
        <f t="shared" si="66"/>
        <v>1764.0429437000003</v>
      </c>
    </row>
    <row r="169" spans="1:47">
      <c r="A169" s="16">
        <v>42065</v>
      </c>
      <c r="B169" s="1">
        <f t="shared" si="63"/>
        <v>3136.7947436998006</v>
      </c>
      <c r="C169" s="33"/>
      <c r="D169" s="33">
        <v>2038000</v>
      </c>
      <c r="E169" s="17">
        <f t="shared" si="64"/>
        <v>1.539153456182434</v>
      </c>
      <c r="F169" s="72">
        <f t="shared" si="54"/>
        <v>1.7226501501795608</v>
      </c>
      <c r="G169" s="22">
        <v>1499.88</v>
      </c>
      <c r="H169" s="1">
        <f>Z169*AN169+(AA169+AB169+AC169)*AO169</f>
        <v>628.5694555</v>
      </c>
      <c r="I169" s="1">
        <f t="shared" si="81"/>
        <v>260.16350640000002</v>
      </c>
      <c r="J169" s="5">
        <f t="shared" si="82"/>
        <v>537.88</v>
      </c>
      <c r="K169" s="22">
        <v>210.30178179980001</v>
      </c>
      <c r="L169" s="23">
        <v>800000</v>
      </c>
      <c r="M169" s="24">
        <v>350000</v>
      </c>
      <c r="N169" s="5">
        <f t="shared" si="80"/>
        <v>905.56016199999999</v>
      </c>
      <c r="O169" s="5">
        <f t="shared" si="70"/>
        <v>1.1319502024999999</v>
      </c>
      <c r="P169" s="5">
        <f t="shared" si="69"/>
        <v>261</v>
      </c>
      <c r="Q169" s="5">
        <f t="shared" si="71"/>
        <v>190.35591400000001</v>
      </c>
      <c r="R169" s="5">
        <f t="shared" si="74"/>
        <v>172.084248</v>
      </c>
      <c r="S169" s="5">
        <f t="shared" si="76"/>
        <v>222.12</v>
      </c>
      <c r="T169" s="39">
        <v>60</v>
      </c>
      <c r="U169" s="26">
        <v>882</v>
      </c>
      <c r="V169" s="26">
        <v>261</v>
      </c>
      <c r="W169" s="26">
        <v>328</v>
      </c>
      <c r="X169" s="27"/>
      <c r="Y169" s="27"/>
      <c r="Z169" s="27">
        <v>1105.45</v>
      </c>
      <c r="AA169" s="29">
        <v>160.88999999999999</v>
      </c>
      <c r="AB169" s="29">
        <v>16.309999999999999</v>
      </c>
      <c r="AC169" s="29">
        <v>213.05</v>
      </c>
      <c r="AD169" s="28">
        <v>189.6</v>
      </c>
      <c r="AE169" s="29">
        <v>268.13</v>
      </c>
      <c r="AF169" s="29"/>
      <c r="AG169" s="30"/>
      <c r="AH169" s="41">
        <v>222.12</v>
      </c>
      <c r="AI169" s="41">
        <v>537.88</v>
      </c>
      <c r="AJ169" s="30">
        <v>3</v>
      </c>
      <c r="AK169" s="30"/>
      <c r="AL169" s="30">
        <v>21.89</v>
      </c>
      <c r="AM169" s="30">
        <v>1.1599999999999999</v>
      </c>
      <c r="AN169" s="32">
        <v>0.25319000000000003</v>
      </c>
      <c r="AO169" s="32">
        <v>0.89348000000000005</v>
      </c>
      <c r="AQ169" s="39">
        <v>0</v>
      </c>
      <c r="AR169" s="42">
        <v>0</v>
      </c>
      <c r="AT169" s="37">
        <f t="shared" si="65"/>
        <v>1238000</v>
      </c>
      <c r="AU169" s="92">
        <f t="shared" si="66"/>
        <v>2231.2345816998004</v>
      </c>
    </row>
    <row r="170" spans="1:47">
      <c r="A170" s="16">
        <v>42066</v>
      </c>
      <c r="B170" s="1">
        <f t="shared" si="63"/>
        <v>3307.2673575129002</v>
      </c>
      <c r="C170" s="33"/>
      <c r="D170" s="33">
        <v>2155000</v>
      </c>
      <c r="E170" s="17">
        <f t="shared" si="64"/>
        <v>1.5346948294723435</v>
      </c>
      <c r="F170" s="72">
        <f t="shared" si="54"/>
        <v>1.7168145130127344</v>
      </c>
      <c r="G170" s="22">
        <v>1658.87</v>
      </c>
      <c r="H170" s="1">
        <f>Z170*AN170+(AA170+AB170+AC170)*AO170</f>
        <v>582.47295680000002</v>
      </c>
      <c r="I170" s="1">
        <f t="shared" si="81"/>
        <v>323.01799200000005</v>
      </c>
      <c r="J170" s="5">
        <f t="shared" si="82"/>
        <v>522.05999999999995</v>
      </c>
      <c r="K170" s="22">
        <v>220.8464087129</v>
      </c>
      <c r="L170" s="23">
        <v>851000</v>
      </c>
      <c r="M170" s="24">
        <v>359000</v>
      </c>
      <c r="N170" s="5">
        <f t="shared" si="80"/>
        <v>892.57387199999994</v>
      </c>
      <c r="O170" s="5">
        <f t="shared" si="70"/>
        <v>1.0488529635722679</v>
      </c>
      <c r="P170" s="5">
        <f t="shared" si="69"/>
        <v>263.74</v>
      </c>
      <c r="Q170" s="5">
        <f t="shared" si="71"/>
        <v>148.82874080000002</v>
      </c>
      <c r="R170" s="5">
        <f t="shared" si="74"/>
        <v>203.46513120000003</v>
      </c>
      <c r="S170" s="5">
        <f t="shared" si="76"/>
        <v>226.54</v>
      </c>
      <c r="T170" s="39">
        <v>50</v>
      </c>
      <c r="U170" s="26">
        <v>1054</v>
      </c>
      <c r="V170" s="26">
        <v>263.74</v>
      </c>
      <c r="W170" s="26">
        <v>306.58</v>
      </c>
      <c r="X170" s="27"/>
      <c r="Y170" s="27"/>
      <c r="Z170" s="27">
        <v>31.94</v>
      </c>
      <c r="AA170" s="29">
        <v>455.21</v>
      </c>
      <c r="AB170" s="29">
        <v>20.83</v>
      </c>
      <c r="AC170" s="29">
        <v>166.49</v>
      </c>
      <c r="AD170" s="28">
        <v>222.68</v>
      </c>
      <c r="AE170" s="29">
        <v>327.58</v>
      </c>
      <c r="AF170" s="29"/>
      <c r="AG170" s="30"/>
      <c r="AH170" s="41">
        <v>226.54</v>
      </c>
      <c r="AI170" s="41">
        <v>522.05999999999995</v>
      </c>
      <c r="AJ170" s="30">
        <v>4.93</v>
      </c>
      <c r="AK170" s="30"/>
      <c r="AL170" s="30">
        <v>31.67</v>
      </c>
      <c r="AM170" s="30">
        <v>2.1</v>
      </c>
      <c r="AN170" s="32">
        <v>0.25368000000000002</v>
      </c>
      <c r="AO170" s="32">
        <v>0.89392000000000005</v>
      </c>
      <c r="AQ170" s="39">
        <v>0</v>
      </c>
      <c r="AR170" s="42">
        <v>0</v>
      </c>
      <c r="AT170" s="37">
        <f t="shared" si="65"/>
        <v>1304000</v>
      </c>
      <c r="AU170" s="92">
        <f t="shared" si="66"/>
        <v>2414.6934855129002</v>
      </c>
    </row>
    <row r="171" spans="1:47">
      <c r="A171" s="16">
        <v>42067</v>
      </c>
      <c r="B171" s="1">
        <f t="shared" si="63"/>
        <v>3289.9421166254001</v>
      </c>
      <c r="C171" s="33"/>
      <c r="D171" s="33">
        <v>2315000</v>
      </c>
      <c r="E171" s="17">
        <f t="shared" si="64"/>
        <v>1.4211413030779265</v>
      </c>
      <c r="F171" s="72">
        <f t="shared" si="54"/>
        <v>1.589785778456603</v>
      </c>
      <c r="G171" s="22">
        <v>1592.83</v>
      </c>
      <c r="H171" s="1">
        <f>Z171*AN171+(AA171+AB171+AC171)*AO171</f>
        <v>656.53036320000001</v>
      </c>
      <c r="I171" s="1">
        <f t="shared" si="81"/>
        <v>317.51144479999999</v>
      </c>
      <c r="J171" s="5">
        <f t="shared" si="82"/>
        <v>488.71</v>
      </c>
      <c r="K171" s="22">
        <v>234.36030862539999</v>
      </c>
      <c r="L171" s="23">
        <v>896000</v>
      </c>
      <c r="M171" s="24">
        <v>360000</v>
      </c>
      <c r="N171" s="5">
        <f t="shared" si="80"/>
        <v>895.19086240000001</v>
      </c>
      <c r="O171" s="5">
        <f t="shared" si="70"/>
        <v>0.99909694464285714</v>
      </c>
      <c r="P171" s="5">
        <f t="shared" si="69"/>
        <v>251</v>
      </c>
      <c r="Q171" s="5">
        <f t="shared" si="71"/>
        <v>180.93834720000001</v>
      </c>
      <c r="R171" s="5">
        <f t="shared" si="74"/>
        <v>191.3525152</v>
      </c>
      <c r="S171" s="5">
        <f t="shared" si="76"/>
        <v>207.9</v>
      </c>
      <c r="T171" s="39">
        <v>64</v>
      </c>
      <c r="U171" s="26">
        <v>1008</v>
      </c>
      <c r="V171" s="26">
        <v>251</v>
      </c>
      <c r="W171" s="26">
        <v>303</v>
      </c>
      <c r="X171" s="27"/>
      <c r="Y171" s="27"/>
      <c r="Z171" s="27">
        <v>29</v>
      </c>
      <c r="AA171" s="29">
        <v>496.73</v>
      </c>
      <c r="AB171" s="29">
        <v>27.07</v>
      </c>
      <c r="AC171" s="29">
        <v>202.41</v>
      </c>
      <c r="AD171" s="28">
        <v>209.35</v>
      </c>
      <c r="AE171" s="29">
        <v>317.20999999999998</v>
      </c>
      <c r="AF171" s="29"/>
      <c r="AG171" s="30"/>
      <c r="AH171" s="41">
        <v>207.9</v>
      </c>
      <c r="AI171" s="41">
        <v>488.71</v>
      </c>
      <c r="AJ171" s="30">
        <v>4.71</v>
      </c>
      <c r="AK171" s="30"/>
      <c r="AL171" s="30">
        <v>35.56</v>
      </c>
      <c r="AM171" s="30">
        <v>2.42</v>
      </c>
      <c r="AN171" s="32">
        <v>0.25368000000000002</v>
      </c>
      <c r="AO171" s="32">
        <v>0.89392000000000005</v>
      </c>
      <c r="AQ171" s="39">
        <v>0</v>
      </c>
      <c r="AR171" s="42">
        <v>0</v>
      </c>
      <c r="AT171" s="37">
        <f t="shared" si="65"/>
        <v>1419000</v>
      </c>
      <c r="AU171" s="92">
        <f t="shared" si="66"/>
        <v>2394.7512542253999</v>
      </c>
    </row>
    <row r="172" spans="1:47">
      <c r="A172" s="16">
        <v>42068</v>
      </c>
      <c r="B172" s="1">
        <f t="shared" si="63"/>
        <v>3410.6029588163005</v>
      </c>
      <c r="C172" s="33"/>
      <c r="D172" s="33">
        <v>2154000</v>
      </c>
      <c r="E172" s="17">
        <f t="shared" si="64"/>
        <v>1.5833811322266946</v>
      </c>
      <c r="F172" s="72">
        <f t="shared" si="54"/>
        <v>1.7634270322159422</v>
      </c>
      <c r="G172" s="22">
        <v>1584.6</v>
      </c>
      <c r="H172" s="1">
        <f>Z172*AN172+(AA172+AB172+AC172)*AO172</f>
        <v>619.61847100000011</v>
      </c>
      <c r="I172" s="1">
        <f t="shared" si="81"/>
        <v>305.330895</v>
      </c>
      <c r="J172" s="5">
        <f t="shared" si="82"/>
        <v>670.8</v>
      </c>
      <c r="K172" s="22">
        <v>230.2535928163</v>
      </c>
      <c r="L172" s="23">
        <v>828000</v>
      </c>
      <c r="M172" s="24">
        <v>323000</v>
      </c>
      <c r="N172" s="5">
        <f t="shared" si="80"/>
        <v>957.70901800000001</v>
      </c>
      <c r="O172" s="5">
        <f t="shared" si="70"/>
        <v>1.1566534033816425</v>
      </c>
      <c r="P172" s="5">
        <f t="shared" si="69"/>
        <v>260</v>
      </c>
      <c r="Q172" s="5">
        <f t="shared" si="71"/>
        <v>148.89875700000002</v>
      </c>
      <c r="R172" s="5">
        <f t="shared" si="74"/>
        <v>175.620261</v>
      </c>
      <c r="S172" s="5">
        <f t="shared" si="76"/>
        <v>312.19</v>
      </c>
      <c r="T172" s="39">
        <v>61</v>
      </c>
      <c r="U172" s="26">
        <v>962</v>
      </c>
      <c r="V172" s="26">
        <v>260</v>
      </c>
      <c r="W172" s="26">
        <v>323</v>
      </c>
      <c r="X172" s="27"/>
      <c r="Y172" s="27"/>
      <c r="Z172" s="27">
        <v>34.6</v>
      </c>
      <c r="AA172" s="29">
        <v>491.17</v>
      </c>
      <c r="AB172" s="29">
        <v>23.23</v>
      </c>
      <c r="AC172" s="29">
        <v>165.83</v>
      </c>
      <c r="AD172" s="28">
        <v>191.73</v>
      </c>
      <c r="AE172" s="29">
        <v>305.24</v>
      </c>
      <c r="AF172" s="29"/>
      <c r="AG172" s="30"/>
      <c r="AH172" s="41">
        <v>312.19</v>
      </c>
      <c r="AI172" s="41">
        <v>670.8</v>
      </c>
      <c r="AJ172" s="30">
        <v>3.86</v>
      </c>
      <c r="AK172" s="30"/>
      <c r="AL172" s="30">
        <v>31.83</v>
      </c>
      <c r="AM172" s="30">
        <v>2.98</v>
      </c>
      <c r="AN172" s="32">
        <v>0.25548999999999999</v>
      </c>
      <c r="AO172" s="32">
        <v>0.89790000000000003</v>
      </c>
      <c r="AQ172" s="39">
        <v>0</v>
      </c>
      <c r="AR172" s="42">
        <v>0</v>
      </c>
      <c r="AT172" s="37">
        <f t="shared" si="65"/>
        <v>1326000</v>
      </c>
      <c r="AU172" s="92">
        <f t="shared" si="66"/>
        <v>2452.8939408163005</v>
      </c>
    </row>
    <row r="173" spans="1:47">
      <c r="A173" s="16">
        <v>42069</v>
      </c>
      <c r="B173" s="1">
        <f t="shared" si="63"/>
        <v>3587.4957336067</v>
      </c>
      <c r="C173" s="33"/>
      <c r="D173" s="33">
        <v>1914000</v>
      </c>
      <c r="E173" s="17">
        <f t="shared" si="64"/>
        <v>1.8743446884047545</v>
      </c>
      <c r="F173" s="72">
        <f t="shared" si="54"/>
        <v>2.0714195438020848</v>
      </c>
      <c r="G173" s="22">
        <v>1583.78</v>
      </c>
      <c r="H173" s="1">
        <f>Z173*AN173+(AA173+AB173+AC173)*AO173</f>
        <v>733.94756819999998</v>
      </c>
      <c r="I173" s="1">
        <f t="shared" si="81"/>
        <v>314.04976020000004</v>
      </c>
      <c r="J173" s="5">
        <f t="shared" si="82"/>
        <v>707.43</v>
      </c>
      <c r="K173" s="22">
        <v>248.28840520669999</v>
      </c>
      <c r="L173" s="23">
        <v>825000</v>
      </c>
      <c r="M173" s="24">
        <v>329000</v>
      </c>
      <c r="N173" s="5">
        <f t="shared" ref="N173:N183" si="83">SUM(P173:T173)</f>
        <v>1008.3248148</v>
      </c>
      <c r="O173" s="5">
        <f t="shared" ref="O173:O183" si="84">N173/L173*1000</f>
        <v>1.2222118967272726</v>
      </c>
      <c r="P173" s="5">
        <f t="shared" ref="P173:P183" si="85">V173</f>
        <v>264</v>
      </c>
      <c r="Q173" s="5">
        <f t="shared" ref="Q173:Q183" si="86">Y173*AN173+AC173*AO173</f>
        <v>160.8117192</v>
      </c>
      <c r="R173" s="5">
        <f t="shared" ref="R173:R183" si="87">SUM(AD173+AJ173+AR173)*AO173</f>
        <v>182.29309560000002</v>
      </c>
      <c r="S173" s="5">
        <f t="shared" ref="S173:S183" si="88">AF173*AO173+AH173</f>
        <v>348.22</v>
      </c>
      <c r="T173" s="39">
        <v>53</v>
      </c>
      <c r="U173" s="26">
        <v>975</v>
      </c>
      <c r="V173" s="26">
        <v>264</v>
      </c>
      <c r="W173" s="26">
        <v>309</v>
      </c>
      <c r="X173" s="27"/>
      <c r="Y173" s="27"/>
      <c r="Z173" s="27">
        <v>24.86</v>
      </c>
      <c r="AA173" s="29">
        <v>606.82000000000005</v>
      </c>
      <c r="AB173" s="29">
        <v>19.55</v>
      </c>
      <c r="AC173" s="29">
        <v>177.72</v>
      </c>
      <c r="AD173" s="28">
        <v>197.62</v>
      </c>
      <c r="AE173" s="29">
        <v>315.67</v>
      </c>
      <c r="AF173" s="29"/>
      <c r="AG173" s="30"/>
      <c r="AH173" s="41">
        <v>348.22</v>
      </c>
      <c r="AI173" s="41">
        <v>707.43</v>
      </c>
      <c r="AJ173" s="30">
        <v>3.84</v>
      </c>
      <c r="AK173" s="30"/>
      <c r="AL173" s="30">
        <v>29.74</v>
      </c>
      <c r="AM173" s="30">
        <v>1.66</v>
      </c>
      <c r="AN173" s="32">
        <v>0.25578000000000001</v>
      </c>
      <c r="AO173" s="32">
        <v>0.90486</v>
      </c>
      <c r="AQ173" s="39">
        <v>0</v>
      </c>
      <c r="AR173" s="42">
        <v>0</v>
      </c>
      <c r="AT173" s="37">
        <f t="shared" si="65"/>
        <v>1089000</v>
      </c>
      <c r="AU173" s="92">
        <f t="shared" si="66"/>
        <v>2579.1709188066998</v>
      </c>
    </row>
    <row r="174" spans="1:47">
      <c r="A174" s="16">
        <v>42070</v>
      </c>
      <c r="B174" s="1">
        <f t="shared" si="63"/>
        <v>3213.1040600908</v>
      </c>
      <c r="C174" s="33"/>
      <c r="D174" s="33">
        <v>1818000</v>
      </c>
      <c r="E174" s="17">
        <f t="shared" si="64"/>
        <v>1.7673839714470847</v>
      </c>
      <c r="F174" s="72">
        <f t="shared" si="54"/>
        <v>1.9376873090384765</v>
      </c>
      <c r="G174" s="22">
        <v>1414.94</v>
      </c>
      <c r="H174" s="1">
        <f t="shared" ref="H174:H183" si="89">Z174*AN174+(AA174+AB174+AC174)*AO174</f>
        <v>722.9685568000001</v>
      </c>
      <c r="I174" s="1">
        <f t="shared" ref="I174:I183" si="90">AO174*(AL174+AE174+AM174+AR174)+(AQ174)</f>
        <v>293.79063100000002</v>
      </c>
      <c r="J174" s="5">
        <f t="shared" ref="J174:J183" si="91">AG174*AO174+AI174</f>
        <v>589.33000000000004</v>
      </c>
      <c r="K174" s="22">
        <v>192.07487229079999</v>
      </c>
      <c r="L174" s="23">
        <v>734000</v>
      </c>
      <c r="M174" s="24">
        <v>307000</v>
      </c>
      <c r="N174" s="5">
        <f t="shared" si="83"/>
        <v>907.23414249999996</v>
      </c>
      <c r="O174" s="5">
        <f t="shared" si="84"/>
        <v>1.236013818119891</v>
      </c>
      <c r="P174" s="5">
        <f t="shared" si="85"/>
        <v>251</v>
      </c>
      <c r="Q174" s="5">
        <f t="shared" si="86"/>
        <v>154.55703949999997</v>
      </c>
      <c r="R174" s="5">
        <f t="shared" si="87"/>
        <v>161.71710300000001</v>
      </c>
      <c r="S174" s="5">
        <f t="shared" si="88"/>
        <v>294.95999999999998</v>
      </c>
      <c r="T174" s="39">
        <v>45</v>
      </c>
      <c r="U174" s="26">
        <v>846</v>
      </c>
      <c r="V174" s="26">
        <v>251</v>
      </c>
      <c r="W174" s="26">
        <v>284</v>
      </c>
      <c r="X174" s="27"/>
      <c r="Y174" s="27"/>
      <c r="Z174" s="27">
        <v>28.27</v>
      </c>
      <c r="AA174" s="29">
        <v>592.41</v>
      </c>
      <c r="AB174" s="29">
        <v>22.82</v>
      </c>
      <c r="AC174" s="29">
        <v>169.45</v>
      </c>
      <c r="AD174" s="28">
        <v>168.46</v>
      </c>
      <c r="AE174" s="29">
        <v>272.97000000000003</v>
      </c>
      <c r="AF174" s="29"/>
      <c r="AG174" s="30"/>
      <c r="AH174" s="41">
        <v>294.95999999999998</v>
      </c>
      <c r="AI174" s="41">
        <v>589.33000000000004</v>
      </c>
      <c r="AJ174" s="30">
        <v>8.84</v>
      </c>
      <c r="AK174" s="30"/>
      <c r="AL174" s="30">
        <v>47.58</v>
      </c>
      <c r="AM174" s="30">
        <v>1.55</v>
      </c>
      <c r="AN174" s="32">
        <v>0.25659999999999999</v>
      </c>
      <c r="AO174" s="32">
        <v>0.91210999999999998</v>
      </c>
      <c r="AQ174" s="39">
        <v>0</v>
      </c>
      <c r="AR174" s="42">
        <v>0</v>
      </c>
      <c r="AT174" s="37">
        <f t="shared" si="65"/>
        <v>1084000</v>
      </c>
      <c r="AU174" s="92">
        <f t="shared" si="66"/>
        <v>2305.8699175908</v>
      </c>
    </row>
    <row r="175" spans="1:47">
      <c r="A175" s="16">
        <v>42071</v>
      </c>
      <c r="B175" s="1">
        <f t="shared" si="63"/>
        <v>2935.8614820530997</v>
      </c>
      <c r="C175" s="33"/>
      <c r="D175" s="33">
        <v>1694000</v>
      </c>
      <c r="E175" s="17">
        <f t="shared" si="64"/>
        <v>1.7330941452497637</v>
      </c>
      <c r="F175" s="72">
        <f t="shared" si="54"/>
        <v>1.8802010775578932</v>
      </c>
      <c r="G175" s="22">
        <v>1343.3</v>
      </c>
      <c r="H175" s="1">
        <f t="shared" si="89"/>
        <v>627.84983439999996</v>
      </c>
      <c r="I175" s="1">
        <f t="shared" si="90"/>
        <v>308.48541920000002</v>
      </c>
      <c r="J175" s="5">
        <f t="shared" si="91"/>
        <v>490.29</v>
      </c>
      <c r="K175" s="22">
        <v>165.9362284531</v>
      </c>
      <c r="L175" s="23">
        <v>723000</v>
      </c>
      <c r="M175" s="24">
        <v>282000</v>
      </c>
      <c r="N175" s="5">
        <f t="shared" si="83"/>
        <v>835.91442240000003</v>
      </c>
      <c r="O175" s="5">
        <f t="shared" si="84"/>
        <v>1.1561748580912865</v>
      </c>
      <c r="P175" s="5">
        <f t="shared" si="85"/>
        <v>243</v>
      </c>
      <c r="Q175" s="5">
        <f t="shared" si="86"/>
        <v>145.37998720000002</v>
      </c>
      <c r="R175" s="5">
        <f t="shared" si="87"/>
        <v>149.8044352</v>
      </c>
      <c r="S175" s="5">
        <f t="shared" si="88"/>
        <v>256.73</v>
      </c>
      <c r="T175" s="39">
        <v>41</v>
      </c>
      <c r="U175" s="26">
        <v>763</v>
      </c>
      <c r="V175" s="26">
        <v>243</v>
      </c>
      <c r="W175" s="26">
        <v>304</v>
      </c>
      <c r="X175" s="27"/>
      <c r="Y175" s="27"/>
      <c r="Z175" s="27">
        <v>37.46</v>
      </c>
      <c r="AA175" s="29">
        <v>487.8</v>
      </c>
      <c r="AB175" s="29">
        <v>25.1</v>
      </c>
      <c r="AC175" s="29">
        <v>157.72</v>
      </c>
      <c r="AD175" s="28">
        <v>155.56</v>
      </c>
      <c r="AE175" s="29">
        <v>294.04000000000002</v>
      </c>
      <c r="AF175" s="29"/>
      <c r="AG175" s="30"/>
      <c r="AH175" s="41">
        <v>256.73</v>
      </c>
      <c r="AI175" s="41">
        <v>490.29</v>
      </c>
      <c r="AJ175" s="30">
        <v>6.96</v>
      </c>
      <c r="AK175" s="30"/>
      <c r="AL175" s="30">
        <v>39.24</v>
      </c>
      <c r="AM175" s="30">
        <v>1.39</v>
      </c>
      <c r="AN175" s="32">
        <v>0.25891999999999998</v>
      </c>
      <c r="AO175" s="32">
        <v>0.92176000000000002</v>
      </c>
      <c r="AQ175" s="39">
        <v>0</v>
      </c>
      <c r="AR175" s="42">
        <v>0</v>
      </c>
      <c r="AT175" s="37">
        <f t="shared" si="65"/>
        <v>971000</v>
      </c>
      <c r="AU175" s="92">
        <f t="shared" si="66"/>
        <v>2099.9470596530996</v>
      </c>
    </row>
    <row r="176" spans="1:47">
      <c r="A176" s="16">
        <v>42072</v>
      </c>
      <c r="B176" s="1">
        <f t="shared" si="63"/>
        <v>3488.5860151999996</v>
      </c>
      <c r="C176" s="33"/>
      <c r="D176" s="33">
        <v>2207000</v>
      </c>
      <c r="E176" s="17">
        <f t="shared" si="64"/>
        <v>1.5806914432260986</v>
      </c>
      <c r="F176" s="72">
        <f t="shared" ref="F176:F202" si="92">E176/AO176</f>
        <v>1.7148808714142649</v>
      </c>
      <c r="G176" s="22">
        <v>1657.03</v>
      </c>
      <c r="H176" s="1">
        <f t="shared" si="89"/>
        <v>736.99790770000004</v>
      </c>
      <c r="I176" s="1">
        <f t="shared" si="90"/>
        <v>326.19810749999999</v>
      </c>
      <c r="J176" s="5">
        <f t="shared" si="91"/>
        <v>602.74</v>
      </c>
      <c r="K176" s="22">
        <v>165.62</v>
      </c>
      <c r="L176" s="23">
        <v>832000</v>
      </c>
      <c r="M176" s="24">
        <v>320000</v>
      </c>
      <c r="N176" s="5">
        <f t="shared" si="83"/>
        <v>941.87927749999994</v>
      </c>
      <c r="O176" s="5">
        <f t="shared" si="84"/>
        <v>1.1320664393028845</v>
      </c>
      <c r="P176" s="5">
        <f t="shared" si="85"/>
        <v>271</v>
      </c>
      <c r="Q176" s="5">
        <f t="shared" si="86"/>
        <v>178.50610499999999</v>
      </c>
      <c r="R176" s="5">
        <f t="shared" si="87"/>
        <v>180.5431725</v>
      </c>
      <c r="S176" s="5">
        <f t="shared" si="88"/>
        <v>268.83</v>
      </c>
      <c r="T176" s="39">
        <v>43</v>
      </c>
      <c r="U176" s="26">
        <v>967</v>
      </c>
      <c r="V176" s="26">
        <v>271</v>
      </c>
      <c r="W176" s="26">
        <v>378</v>
      </c>
      <c r="X176" s="27"/>
      <c r="Y176" s="27"/>
      <c r="Z176" s="27">
        <v>41.06</v>
      </c>
      <c r="AA176" s="29">
        <v>570.41</v>
      </c>
      <c r="AB176" s="29">
        <v>23.96</v>
      </c>
      <c r="AC176" s="29">
        <v>193.66</v>
      </c>
      <c r="AD176" s="28">
        <v>189.43</v>
      </c>
      <c r="AE176" s="29">
        <v>306.75</v>
      </c>
      <c r="AF176" s="29"/>
      <c r="AG176" s="30"/>
      <c r="AH176" s="41">
        <v>268.83</v>
      </c>
      <c r="AI176" s="41">
        <v>602.74</v>
      </c>
      <c r="AJ176" s="30">
        <v>6.44</v>
      </c>
      <c r="AK176" s="30"/>
      <c r="AL176" s="30">
        <v>45.44</v>
      </c>
      <c r="AM176" s="30">
        <v>1.7</v>
      </c>
      <c r="AN176" s="32">
        <v>0.25891999999999998</v>
      </c>
      <c r="AO176" s="32">
        <v>0.92174999999999996</v>
      </c>
      <c r="AQ176" s="39">
        <v>0</v>
      </c>
      <c r="AR176" s="42">
        <v>0</v>
      </c>
      <c r="AT176" s="37">
        <f t="shared" si="65"/>
        <v>1375000</v>
      </c>
      <c r="AU176" s="92">
        <f t="shared" si="66"/>
        <v>2546.7067376999994</v>
      </c>
    </row>
    <row r="177" spans="1:47">
      <c r="A177" s="16">
        <v>42073</v>
      </c>
      <c r="B177" s="1">
        <f t="shared" si="63"/>
        <v>3469.7001660000001</v>
      </c>
      <c r="C177" s="33"/>
      <c r="D177" s="33">
        <v>2109000</v>
      </c>
      <c r="E177" s="17">
        <f t="shared" si="64"/>
        <v>1.645187371266003</v>
      </c>
      <c r="F177" s="72">
        <f t="shared" si="92"/>
        <v>1.7859370719026511</v>
      </c>
      <c r="G177" s="22">
        <v>1595.79</v>
      </c>
      <c r="H177" s="1">
        <f t="shared" si="89"/>
        <v>753.8835934</v>
      </c>
      <c r="I177" s="1">
        <f t="shared" si="90"/>
        <v>301.7265726</v>
      </c>
      <c r="J177" s="5">
        <f t="shared" si="91"/>
        <v>587.45000000000005</v>
      </c>
      <c r="K177" s="22">
        <v>230.85</v>
      </c>
      <c r="L177" s="23">
        <v>796000</v>
      </c>
      <c r="M177" s="24">
        <v>326000</v>
      </c>
      <c r="N177" s="5">
        <f t="shared" si="83"/>
        <v>947.88632380000013</v>
      </c>
      <c r="O177" s="5">
        <f t="shared" si="84"/>
        <v>1.1908119645728645</v>
      </c>
      <c r="P177" s="5">
        <f t="shared" si="85"/>
        <v>265</v>
      </c>
      <c r="Q177" s="5">
        <f t="shared" si="86"/>
        <v>203.3158449</v>
      </c>
      <c r="R177" s="5">
        <f t="shared" si="87"/>
        <v>174.39047890000001</v>
      </c>
      <c r="S177" s="5">
        <f t="shared" si="88"/>
        <v>240.18</v>
      </c>
      <c r="T177" s="39">
        <v>65</v>
      </c>
      <c r="U177" s="26">
        <v>984</v>
      </c>
      <c r="V177" s="26">
        <v>265</v>
      </c>
      <c r="W177" s="26">
        <v>380</v>
      </c>
      <c r="X177" s="27"/>
      <c r="Y177" s="27"/>
      <c r="Z177" s="27">
        <v>40.06</v>
      </c>
      <c r="AA177" s="29">
        <v>564.97</v>
      </c>
      <c r="AB177" s="29">
        <v>21.52</v>
      </c>
      <c r="AC177" s="29">
        <v>220.71</v>
      </c>
      <c r="AD177" s="28">
        <v>185.12</v>
      </c>
      <c r="AE177" s="29">
        <v>296.91000000000003</v>
      </c>
      <c r="AF177" s="29"/>
      <c r="AG177" s="30"/>
      <c r="AH177" s="41">
        <v>240.18</v>
      </c>
      <c r="AI177" s="41">
        <v>587.45000000000005</v>
      </c>
      <c r="AJ177" s="30">
        <v>4.1900000000000004</v>
      </c>
      <c r="AK177" s="30"/>
      <c r="AL177" s="30">
        <v>29.13</v>
      </c>
      <c r="AM177" s="30">
        <v>1.5</v>
      </c>
      <c r="AN177" s="32">
        <v>0.25708999999999999</v>
      </c>
      <c r="AO177" s="32">
        <v>0.92118999999999995</v>
      </c>
      <c r="AQ177" s="39">
        <v>0</v>
      </c>
      <c r="AR177" s="42">
        <v>0</v>
      </c>
      <c r="AT177" s="37">
        <f t="shared" si="65"/>
        <v>1313000</v>
      </c>
      <c r="AU177" s="92">
        <f t="shared" si="66"/>
        <v>2521.8138422000002</v>
      </c>
    </row>
    <row r="178" spans="1:47">
      <c r="A178" s="16">
        <v>42074</v>
      </c>
      <c r="B178" s="1">
        <f t="shared" si="63"/>
        <v>3553.0522301000001</v>
      </c>
      <c r="C178" s="33"/>
      <c r="D178" s="33">
        <v>2146000</v>
      </c>
      <c r="E178" s="17">
        <f t="shared" si="64"/>
        <v>1.6556627353681268</v>
      </c>
      <c r="F178" s="72">
        <f t="shared" si="92"/>
        <v>1.7840232049653864</v>
      </c>
      <c r="G178" s="22">
        <v>1610.3</v>
      </c>
      <c r="H178" s="1">
        <f t="shared" si="89"/>
        <v>804.44277910000005</v>
      </c>
      <c r="I178" s="1">
        <f t="shared" si="90"/>
        <v>306.08945100000005</v>
      </c>
      <c r="J178" s="5">
        <f t="shared" si="91"/>
        <v>574.51</v>
      </c>
      <c r="K178" s="22">
        <v>257.70999999999998</v>
      </c>
      <c r="L178" s="23">
        <v>823000</v>
      </c>
      <c r="M178" s="24">
        <v>309000</v>
      </c>
      <c r="N178" s="5">
        <f t="shared" si="83"/>
        <v>966.65014450000001</v>
      </c>
      <c r="O178" s="5">
        <f t="shared" si="84"/>
        <v>1.1745445255164033</v>
      </c>
      <c r="P178" s="5">
        <f t="shared" si="85"/>
        <v>268</v>
      </c>
      <c r="Q178" s="5">
        <f t="shared" si="86"/>
        <v>229.99863150000002</v>
      </c>
      <c r="R178" s="5">
        <f t="shared" si="87"/>
        <v>167.66151300000004</v>
      </c>
      <c r="S178" s="5">
        <f t="shared" si="88"/>
        <v>228.99</v>
      </c>
      <c r="T178" s="39">
        <v>72</v>
      </c>
      <c r="U178" s="26">
        <v>969</v>
      </c>
      <c r="V178" s="26">
        <v>268</v>
      </c>
      <c r="W178" s="26">
        <v>341</v>
      </c>
      <c r="X178" s="27"/>
      <c r="Y178" s="27"/>
      <c r="Z178" s="27">
        <v>34.46</v>
      </c>
      <c r="AA178" s="29">
        <v>586.57000000000005</v>
      </c>
      <c r="AB178" s="29">
        <v>22.77</v>
      </c>
      <c r="AC178" s="29">
        <v>247.83</v>
      </c>
      <c r="AD178" s="28">
        <v>177.08</v>
      </c>
      <c r="AE178" s="29">
        <v>302.93</v>
      </c>
      <c r="AF178" s="29"/>
      <c r="AG178" s="30"/>
      <c r="AH178" s="41">
        <v>228.99</v>
      </c>
      <c r="AI178" s="41">
        <v>574.51</v>
      </c>
      <c r="AJ178" s="30">
        <v>3.58</v>
      </c>
      <c r="AK178" s="30"/>
      <c r="AL178" s="30">
        <v>25.29</v>
      </c>
      <c r="AM178" s="30">
        <v>1.6</v>
      </c>
      <c r="AN178" s="32">
        <v>0.25961000000000001</v>
      </c>
      <c r="AO178" s="32">
        <v>0.92805000000000004</v>
      </c>
      <c r="AQ178" s="39">
        <v>0</v>
      </c>
      <c r="AR178" s="42">
        <v>0</v>
      </c>
      <c r="AT178" s="37">
        <f t="shared" si="65"/>
        <v>1323000</v>
      </c>
      <c r="AU178" s="92">
        <f t="shared" si="66"/>
        <v>2586.4020856000002</v>
      </c>
    </row>
    <row r="179" spans="1:47">
      <c r="A179" s="16">
        <v>42075</v>
      </c>
      <c r="B179" s="1">
        <f t="shared" si="63"/>
        <v>3938.7670722000003</v>
      </c>
      <c r="C179" s="33"/>
      <c r="D179" s="33">
        <v>2390000</v>
      </c>
      <c r="E179" s="17">
        <f t="shared" si="64"/>
        <v>1.6480196954811717</v>
      </c>
      <c r="F179" s="72">
        <f t="shared" si="92"/>
        <v>1.7522617467981965</v>
      </c>
      <c r="G179" s="22">
        <v>1794.07</v>
      </c>
      <c r="H179" s="1">
        <f t="shared" si="89"/>
        <v>857.88174279999998</v>
      </c>
      <c r="I179" s="1">
        <f t="shared" si="90"/>
        <v>353.57532939999999</v>
      </c>
      <c r="J179" s="5">
        <f t="shared" si="91"/>
        <v>674.45</v>
      </c>
      <c r="K179" s="22">
        <v>258.79000000000002</v>
      </c>
      <c r="L179" s="23">
        <v>922000</v>
      </c>
      <c r="M179" s="24">
        <v>381000</v>
      </c>
      <c r="N179" s="5">
        <f t="shared" si="83"/>
        <v>1118.0143181000001</v>
      </c>
      <c r="O179" s="5">
        <f t="shared" si="84"/>
        <v>1.2125968742950111</v>
      </c>
      <c r="P179" s="5">
        <f t="shared" si="85"/>
        <v>304</v>
      </c>
      <c r="Q179" s="5">
        <f t="shared" si="86"/>
        <v>240.75174979999997</v>
      </c>
      <c r="R179" s="5">
        <f t="shared" si="87"/>
        <v>207.22256830000001</v>
      </c>
      <c r="S179" s="5">
        <f t="shared" si="88"/>
        <v>288.04000000000002</v>
      </c>
      <c r="T179" s="39">
        <v>78</v>
      </c>
      <c r="U179" s="26">
        <v>1059</v>
      </c>
      <c r="V179" s="26">
        <v>304</v>
      </c>
      <c r="W179" s="26">
        <v>388</v>
      </c>
      <c r="X179" s="27"/>
      <c r="Y179" s="27"/>
      <c r="Z179" s="27">
        <v>40.97</v>
      </c>
      <c r="AA179" s="29">
        <v>618.09</v>
      </c>
      <c r="AB179" s="29">
        <v>26.67</v>
      </c>
      <c r="AC179" s="29">
        <v>255.98</v>
      </c>
      <c r="AD179" s="28">
        <v>216.58</v>
      </c>
      <c r="AE179" s="29">
        <v>350.87</v>
      </c>
      <c r="AF179" s="29"/>
      <c r="AG179" s="30"/>
      <c r="AH179" s="41">
        <v>288.04000000000002</v>
      </c>
      <c r="AI179" s="41">
        <v>674.45</v>
      </c>
      <c r="AJ179" s="30">
        <v>3.75</v>
      </c>
      <c r="AK179" s="30"/>
      <c r="AL179" s="30">
        <v>23.32</v>
      </c>
      <c r="AM179" s="30">
        <v>1.75</v>
      </c>
      <c r="AN179" s="32">
        <v>0.26182</v>
      </c>
      <c r="AO179" s="32">
        <v>0.94050999999999996</v>
      </c>
      <c r="AQ179" s="39">
        <v>0</v>
      </c>
      <c r="AR179" s="42">
        <v>0</v>
      </c>
      <c r="AT179" s="37">
        <f t="shared" si="65"/>
        <v>1468000</v>
      </c>
      <c r="AU179" s="92">
        <f t="shared" si="66"/>
        <v>2820.7527540999999</v>
      </c>
    </row>
    <row r="180" spans="1:47">
      <c r="A180" s="16">
        <v>42076</v>
      </c>
      <c r="B180" s="1">
        <f t="shared" si="63"/>
        <v>3738.8255329999997</v>
      </c>
      <c r="C180" s="33"/>
      <c r="D180" s="33">
        <v>2143000</v>
      </c>
      <c r="E180" s="17">
        <f t="shared" si="64"/>
        <v>1.7446689374708351</v>
      </c>
      <c r="F180" s="72">
        <f t="shared" si="92"/>
        <v>1.8460542361184609</v>
      </c>
      <c r="G180" s="22">
        <v>1676.99</v>
      </c>
      <c r="H180" s="1">
        <f t="shared" si="89"/>
        <v>869.84785020000004</v>
      </c>
      <c r="I180" s="1">
        <f t="shared" si="90"/>
        <v>298.08768279999998</v>
      </c>
      <c r="J180" s="5">
        <f t="shared" si="91"/>
        <v>661.93</v>
      </c>
      <c r="K180" s="22">
        <v>231.97</v>
      </c>
      <c r="L180" s="23">
        <v>805000</v>
      </c>
      <c r="M180" s="24">
        <v>328000</v>
      </c>
      <c r="N180" s="5">
        <f t="shared" si="83"/>
        <v>1107.245404</v>
      </c>
      <c r="O180" s="5">
        <f t="shared" si="84"/>
        <v>1.3754601291925466</v>
      </c>
      <c r="P180" s="5">
        <f t="shared" si="85"/>
        <v>300</v>
      </c>
      <c r="Q180" s="5">
        <f t="shared" si="86"/>
        <v>257.23187440000004</v>
      </c>
      <c r="R180" s="5">
        <f t="shared" si="87"/>
        <v>178.7335296</v>
      </c>
      <c r="S180" s="5">
        <f t="shared" si="88"/>
        <v>299.27999999999997</v>
      </c>
      <c r="T180" s="39">
        <v>72</v>
      </c>
      <c r="U180" s="26">
        <v>998</v>
      </c>
      <c r="V180" s="26">
        <v>300</v>
      </c>
      <c r="W180" s="26">
        <v>347</v>
      </c>
      <c r="X180" s="27"/>
      <c r="Y180" s="27"/>
      <c r="Z180" s="27">
        <v>38.07</v>
      </c>
      <c r="AA180" s="29">
        <v>615.29</v>
      </c>
      <c r="AB180" s="29">
        <v>22.31</v>
      </c>
      <c r="AC180" s="29">
        <v>272.18</v>
      </c>
      <c r="AD180" s="28">
        <v>186.11</v>
      </c>
      <c r="AE180" s="29">
        <v>291.14999999999998</v>
      </c>
      <c r="AF180" s="29"/>
      <c r="AG180" s="30"/>
      <c r="AH180" s="41">
        <v>299.27999999999997</v>
      </c>
      <c r="AI180" s="41">
        <v>661.93</v>
      </c>
      <c r="AJ180" s="30">
        <v>3.01</v>
      </c>
      <c r="AK180" s="30"/>
      <c r="AL180" s="30">
        <v>22.37</v>
      </c>
      <c r="AM180" s="30">
        <v>1.89</v>
      </c>
      <c r="AN180" s="32">
        <v>0.26354</v>
      </c>
      <c r="AO180" s="32">
        <v>0.94508000000000003</v>
      </c>
      <c r="AQ180" s="39">
        <v>0</v>
      </c>
      <c r="AR180" s="42">
        <v>0</v>
      </c>
      <c r="AT180" s="37">
        <f t="shared" si="65"/>
        <v>1338000</v>
      </c>
      <c r="AU180" s="92">
        <f t="shared" si="66"/>
        <v>2631.5801289999999</v>
      </c>
    </row>
    <row r="181" spans="1:47">
      <c r="A181" s="16">
        <v>42077</v>
      </c>
      <c r="B181" s="1">
        <f t="shared" si="63"/>
        <v>3201.8137359999992</v>
      </c>
      <c r="C181" s="33"/>
      <c r="D181" s="33">
        <v>1664000</v>
      </c>
      <c r="E181" s="17">
        <f t="shared" si="64"/>
        <v>1.9241669086538458</v>
      </c>
      <c r="F181" s="72">
        <f t="shared" si="92"/>
        <v>2.0345407440167547</v>
      </c>
      <c r="G181" s="22">
        <v>1441.32</v>
      </c>
      <c r="H181" s="1">
        <f t="shared" si="89"/>
        <v>731.25525099999982</v>
      </c>
      <c r="I181" s="1">
        <f t="shared" si="90"/>
        <v>256.46848499999999</v>
      </c>
      <c r="J181" s="5">
        <f t="shared" si="91"/>
        <v>598.28</v>
      </c>
      <c r="K181" s="22">
        <v>174.49</v>
      </c>
      <c r="L181" s="23">
        <v>722000</v>
      </c>
      <c r="M181" s="24">
        <v>298000</v>
      </c>
      <c r="N181" s="5">
        <f t="shared" si="83"/>
        <v>1015.8043500000001</v>
      </c>
      <c r="O181" s="5">
        <f t="shared" si="84"/>
        <v>1.4069312326869807</v>
      </c>
      <c r="P181" s="5">
        <f t="shared" si="85"/>
        <v>263</v>
      </c>
      <c r="Q181" s="5">
        <f t="shared" si="86"/>
        <v>234.70677749999999</v>
      </c>
      <c r="R181" s="5">
        <f t="shared" si="87"/>
        <v>160.4275725</v>
      </c>
      <c r="S181" s="5">
        <f t="shared" si="88"/>
        <v>299.67</v>
      </c>
      <c r="T181" s="39">
        <v>58</v>
      </c>
      <c r="U181" s="26">
        <v>628.94000000000005</v>
      </c>
      <c r="V181" s="26">
        <v>263</v>
      </c>
      <c r="W181" s="26">
        <v>318</v>
      </c>
      <c r="X181" s="27"/>
      <c r="Y181" s="27"/>
      <c r="Z181" s="27">
        <v>37.479999999999997</v>
      </c>
      <c r="AA181" s="29">
        <v>483.39</v>
      </c>
      <c r="AB181" s="29">
        <v>31.3</v>
      </c>
      <c r="AC181" s="29">
        <v>248.17</v>
      </c>
      <c r="AD181" s="28">
        <v>164.72</v>
      </c>
      <c r="AE181" s="29">
        <v>242.66</v>
      </c>
      <c r="AF181" s="29"/>
      <c r="AG181" s="30"/>
      <c r="AH181" s="41">
        <v>299.67</v>
      </c>
      <c r="AI181" s="41">
        <v>598.28</v>
      </c>
      <c r="AJ181" s="30">
        <v>4.91</v>
      </c>
      <c r="AK181" s="30"/>
      <c r="AL181" s="30">
        <v>27.16</v>
      </c>
      <c r="AM181" s="30">
        <v>1.36</v>
      </c>
      <c r="AN181" s="32">
        <v>0.26095000000000002</v>
      </c>
      <c r="AO181" s="32">
        <v>0.94574999999999998</v>
      </c>
      <c r="AQ181" s="39">
        <v>0</v>
      </c>
      <c r="AR181" s="42">
        <v>0</v>
      </c>
      <c r="AT181" s="37">
        <f t="shared" si="65"/>
        <v>942000</v>
      </c>
      <c r="AU181" s="92">
        <f t="shared" si="66"/>
        <v>2186.0093859999988</v>
      </c>
    </row>
    <row r="182" spans="1:47">
      <c r="A182" s="16">
        <v>42078</v>
      </c>
      <c r="B182" s="1">
        <f t="shared" si="63"/>
        <v>3081.6076559999997</v>
      </c>
      <c r="C182" s="33"/>
      <c r="D182" s="33">
        <v>1591000</v>
      </c>
      <c r="E182" s="17">
        <f t="shared" si="64"/>
        <v>1.9368998466373348</v>
      </c>
      <c r="F182" s="72">
        <f t="shared" si="92"/>
        <v>2.0336187546064162</v>
      </c>
      <c r="G182" s="22">
        <v>1424.48</v>
      </c>
      <c r="H182" s="1">
        <f t="shared" si="89"/>
        <v>697.49566679999998</v>
      </c>
      <c r="I182" s="1">
        <f t="shared" si="90"/>
        <v>239.4719892</v>
      </c>
      <c r="J182" s="5">
        <f t="shared" si="91"/>
        <v>535.17999999999995</v>
      </c>
      <c r="K182" s="22">
        <v>184.98</v>
      </c>
      <c r="L182" s="23">
        <v>713000</v>
      </c>
      <c r="M182" s="24">
        <v>245000</v>
      </c>
      <c r="N182" s="5">
        <f t="shared" si="83"/>
        <v>951.70965679999995</v>
      </c>
      <c r="O182" s="5">
        <f t="shared" si="84"/>
        <v>1.3347961525946703</v>
      </c>
      <c r="P182" s="5">
        <f t="shared" si="85"/>
        <v>267</v>
      </c>
      <c r="Q182" s="5">
        <f t="shared" si="86"/>
        <v>207.06045599999999</v>
      </c>
      <c r="R182" s="5">
        <f t="shared" si="87"/>
        <v>148.40920079999998</v>
      </c>
      <c r="S182" s="5">
        <f t="shared" si="88"/>
        <v>267.24</v>
      </c>
      <c r="T182" s="39">
        <v>62</v>
      </c>
      <c r="U182" s="26">
        <v>836</v>
      </c>
      <c r="V182" s="26">
        <v>267</v>
      </c>
      <c r="W182" s="26">
        <v>297</v>
      </c>
      <c r="X182" s="27"/>
      <c r="Y182" s="27"/>
      <c r="Z182" s="27">
        <v>45</v>
      </c>
      <c r="AA182" s="29">
        <v>483.14</v>
      </c>
      <c r="AB182" s="29">
        <v>19.18</v>
      </c>
      <c r="AC182" s="29">
        <v>217.4</v>
      </c>
      <c r="AD182" s="28">
        <v>152.62</v>
      </c>
      <c r="AE182" s="29">
        <v>231.93</v>
      </c>
      <c r="AF182" s="29"/>
      <c r="AG182" s="30"/>
      <c r="AH182" s="41">
        <v>267.24</v>
      </c>
      <c r="AI182" s="41">
        <v>535.17999999999995</v>
      </c>
      <c r="AJ182" s="30">
        <v>3.2</v>
      </c>
      <c r="AK182" s="30"/>
      <c r="AL182" s="30">
        <v>18.690000000000001</v>
      </c>
      <c r="AM182" s="30">
        <v>0.81</v>
      </c>
      <c r="AN182" s="32">
        <v>0.26679000000000003</v>
      </c>
      <c r="AO182" s="32">
        <v>0.95243999999999995</v>
      </c>
      <c r="AQ182" s="39">
        <v>0</v>
      </c>
      <c r="AR182" s="42">
        <v>0</v>
      </c>
      <c r="AT182" s="37">
        <f t="shared" si="65"/>
        <v>878000</v>
      </c>
      <c r="AU182" s="92">
        <f t="shared" si="66"/>
        <v>2129.8979991999995</v>
      </c>
    </row>
    <row r="183" spans="1:47">
      <c r="A183" s="16">
        <v>42079</v>
      </c>
      <c r="B183" s="1">
        <f t="shared" si="63"/>
        <v>3677.7446315999996</v>
      </c>
      <c r="C183" s="33"/>
      <c r="D183" s="33">
        <v>2168000</v>
      </c>
      <c r="E183" s="17">
        <f t="shared" si="64"/>
        <v>1.6963766750922507</v>
      </c>
      <c r="F183" s="72">
        <f t="shared" si="92"/>
        <v>1.7810850815718058</v>
      </c>
      <c r="G183" s="22">
        <v>1644.15</v>
      </c>
      <c r="H183" s="1">
        <f t="shared" si="89"/>
        <v>856.93991159999996</v>
      </c>
      <c r="I183" s="1">
        <f t="shared" si="90"/>
        <v>321.92471999999998</v>
      </c>
      <c r="J183" s="5">
        <f t="shared" si="91"/>
        <v>625.28</v>
      </c>
      <c r="K183" s="22">
        <v>229.45</v>
      </c>
      <c r="L183" s="23">
        <v>877000</v>
      </c>
      <c r="M183" s="24">
        <v>352000</v>
      </c>
      <c r="N183" s="5">
        <f t="shared" si="83"/>
        <v>1025.4451683999998</v>
      </c>
      <c r="O183" s="5">
        <f t="shared" si="84"/>
        <v>1.1692647302166475</v>
      </c>
      <c r="P183" s="5">
        <f t="shared" si="85"/>
        <v>287</v>
      </c>
      <c r="Q183" s="5">
        <f t="shared" si="86"/>
        <v>205.94610119999999</v>
      </c>
      <c r="R183" s="5">
        <f t="shared" si="87"/>
        <v>184.65906719999998</v>
      </c>
      <c r="S183" s="5">
        <f t="shared" si="88"/>
        <v>273.83999999999997</v>
      </c>
      <c r="T183" s="39">
        <v>74</v>
      </c>
      <c r="U183" s="26">
        <v>1004</v>
      </c>
      <c r="V183" s="26">
        <v>287</v>
      </c>
      <c r="W183" s="26">
        <v>319</v>
      </c>
      <c r="X183" s="27"/>
      <c r="Y183" s="27"/>
      <c r="Z183" s="27">
        <v>38.56</v>
      </c>
      <c r="AA183" s="29">
        <v>642.69000000000005</v>
      </c>
      <c r="AB183" s="29">
        <v>30.01</v>
      </c>
      <c r="AC183" s="29">
        <v>216.23</v>
      </c>
      <c r="AD183" s="28">
        <v>188.79</v>
      </c>
      <c r="AE183" s="29">
        <v>303.87</v>
      </c>
      <c r="AF183" s="29"/>
      <c r="AG183" s="30"/>
      <c r="AH183" s="41">
        <v>273.83999999999997</v>
      </c>
      <c r="AI183" s="41">
        <v>625.28</v>
      </c>
      <c r="AJ183" s="30">
        <v>5.09</v>
      </c>
      <c r="AK183" s="30"/>
      <c r="AL183" s="30">
        <v>32.85</v>
      </c>
      <c r="AM183" s="30">
        <v>1.28</v>
      </c>
      <c r="AN183" s="32">
        <v>0.26679000000000003</v>
      </c>
      <c r="AO183" s="32">
        <v>0.95243999999999995</v>
      </c>
      <c r="AQ183" s="39">
        <v>0</v>
      </c>
      <c r="AR183" s="42">
        <v>0</v>
      </c>
      <c r="AT183" s="37">
        <f t="shared" si="65"/>
        <v>1291000</v>
      </c>
      <c r="AU183" s="92">
        <f t="shared" si="66"/>
        <v>2652.2994632</v>
      </c>
    </row>
    <row r="184" spans="1:47">
      <c r="A184" s="16">
        <v>42080</v>
      </c>
      <c r="B184" s="1">
        <f t="shared" si="63"/>
        <v>3599.0777186</v>
      </c>
      <c r="C184" s="33"/>
      <c r="D184" s="33">
        <v>2069000</v>
      </c>
      <c r="E184" s="17">
        <f t="shared" si="64"/>
        <v>1.7395252385693571</v>
      </c>
      <c r="F184" s="72">
        <f t="shared" si="92"/>
        <v>1.833588319352121</v>
      </c>
      <c r="G184" s="22">
        <v>1628.39</v>
      </c>
      <c r="H184" s="1">
        <f t="shared" ref="H184:H193" si="93">Z184*AN184+(AA184+AB184+AC184)*AO184</f>
        <v>800.91145560000007</v>
      </c>
      <c r="I184" s="1">
        <f t="shared" ref="I184:I193" si="94">AO184*(AL184+AE184+AM184+AR184)+(AQ184)</f>
        <v>305.94626299999999</v>
      </c>
      <c r="J184" s="5">
        <f t="shared" ref="J184:J193" si="95">AG184*AO184+AI184</f>
        <v>634.96</v>
      </c>
      <c r="K184" s="22">
        <v>228.87</v>
      </c>
      <c r="L184" s="23">
        <v>825000</v>
      </c>
      <c r="M184" s="24">
        <v>268000</v>
      </c>
      <c r="N184" s="5">
        <f t="shared" ref="N184:N193" si="96">SUM(P184:T184)</f>
        <v>1020.937652</v>
      </c>
      <c r="O184" s="5">
        <f t="shared" ref="O184:O193" si="97">N184/L184*1000</f>
        <v>1.2375001842424243</v>
      </c>
      <c r="P184" s="5">
        <f t="shared" ref="P184:P193" si="98">V184</f>
        <v>280</v>
      </c>
      <c r="Q184" s="5">
        <f t="shared" ref="Q184:Q193" si="99">Y184*AN184+AC184*AO184</f>
        <v>200.67851099999999</v>
      </c>
      <c r="R184" s="5">
        <f t="shared" ref="R184:R193" si="100">SUM(AD184+AJ184+AR184)*AO184</f>
        <v>167.379141</v>
      </c>
      <c r="S184" s="5">
        <f t="shared" ref="S184:S193" si="101">AF184*AO184+AH184</f>
        <v>300.88</v>
      </c>
      <c r="T184" s="39">
        <v>72</v>
      </c>
      <c r="U184" s="26">
        <v>962</v>
      </c>
      <c r="V184" s="26">
        <v>280</v>
      </c>
      <c r="W184" s="26">
        <v>357</v>
      </c>
      <c r="X184" s="27"/>
      <c r="Y184" s="27"/>
      <c r="Z184" s="27">
        <v>35.619999999999997</v>
      </c>
      <c r="AA184" s="29">
        <v>588.09</v>
      </c>
      <c r="AB184" s="29">
        <v>34.880000000000003</v>
      </c>
      <c r="AC184" s="29">
        <v>211.53</v>
      </c>
      <c r="AD184" s="28">
        <v>168.38</v>
      </c>
      <c r="AE184" s="29">
        <v>278.77999999999997</v>
      </c>
      <c r="AF184" s="29"/>
      <c r="AG184" s="30"/>
      <c r="AH184" s="41">
        <v>300.88</v>
      </c>
      <c r="AI184" s="41">
        <v>634.96</v>
      </c>
      <c r="AJ184" s="30">
        <v>8.0500000000000007</v>
      </c>
      <c r="AK184" s="30"/>
      <c r="AL184" s="30">
        <v>42.67</v>
      </c>
      <c r="AM184" s="30">
        <v>1.04</v>
      </c>
      <c r="AN184" s="32">
        <v>0.25888</v>
      </c>
      <c r="AO184" s="32">
        <v>0.94869999999999999</v>
      </c>
      <c r="AQ184" s="39">
        <v>0</v>
      </c>
      <c r="AR184" s="42">
        <v>0</v>
      </c>
      <c r="AT184" s="37">
        <f t="shared" si="65"/>
        <v>1244000</v>
      </c>
      <c r="AU184" s="92">
        <f t="shared" si="66"/>
        <v>2578.1400666</v>
      </c>
    </row>
    <row r="185" spans="1:47">
      <c r="A185" s="16">
        <v>42081</v>
      </c>
      <c r="B185" s="1">
        <f t="shared" si="63"/>
        <v>3820.8152804000001</v>
      </c>
      <c r="C185" s="33"/>
      <c r="D185" s="33">
        <v>2066000</v>
      </c>
      <c r="E185" s="17">
        <f t="shared" si="64"/>
        <v>1.8493781608906099</v>
      </c>
      <c r="F185" s="72">
        <f t="shared" si="92"/>
        <v>1.958319473183826</v>
      </c>
      <c r="G185" s="22">
        <v>1742.85</v>
      </c>
      <c r="H185" s="1">
        <f t="shared" si="93"/>
        <v>873.82618400000001</v>
      </c>
      <c r="I185" s="1">
        <f t="shared" si="94"/>
        <v>279.26909640000002</v>
      </c>
      <c r="J185" s="5">
        <f t="shared" si="95"/>
        <v>678.84</v>
      </c>
      <c r="K185" s="22">
        <v>246.03</v>
      </c>
      <c r="L185" s="23">
        <v>823000</v>
      </c>
      <c r="M185" s="24">
        <v>273000</v>
      </c>
      <c r="N185" s="5">
        <f t="shared" si="96"/>
        <v>1026.3902247999999</v>
      </c>
      <c r="O185" s="5">
        <f t="shared" si="97"/>
        <v>1.2471327154313487</v>
      </c>
      <c r="P185" s="5">
        <f t="shared" si="98"/>
        <v>277</v>
      </c>
      <c r="Q185" s="5">
        <f t="shared" si="99"/>
        <v>214.18311600000001</v>
      </c>
      <c r="R185" s="5">
        <f t="shared" si="100"/>
        <v>149.43710879999998</v>
      </c>
      <c r="S185" s="5">
        <f t="shared" si="101"/>
        <v>303.77</v>
      </c>
      <c r="T185" s="39">
        <v>82</v>
      </c>
      <c r="U185" s="26">
        <v>1040</v>
      </c>
      <c r="V185" s="26">
        <v>277</v>
      </c>
      <c r="W185" s="26">
        <v>379</v>
      </c>
      <c r="X185" s="27"/>
      <c r="Y185" s="27"/>
      <c r="Z185" s="27">
        <v>42.98</v>
      </c>
      <c r="AA185" s="29">
        <v>643.79999999999995</v>
      </c>
      <c r="AB185" s="29">
        <v>42.98</v>
      </c>
      <c r="AC185" s="29">
        <v>226.8</v>
      </c>
      <c r="AD185" s="28">
        <v>153.16999999999999</v>
      </c>
      <c r="AE185" s="29">
        <v>265.99</v>
      </c>
      <c r="AF185" s="29"/>
      <c r="AG185" s="30"/>
      <c r="AH185" s="41">
        <v>303.77</v>
      </c>
      <c r="AI185" s="41">
        <v>678.84</v>
      </c>
      <c r="AJ185" s="30">
        <v>5.07</v>
      </c>
      <c r="AK185" s="30"/>
      <c r="AL185" s="30">
        <v>28.06</v>
      </c>
      <c r="AM185" s="30">
        <v>1.67</v>
      </c>
      <c r="AN185" s="32">
        <v>0.25752999999999998</v>
      </c>
      <c r="AO185" s="32">
        <v>0.94437000000000004</v>
      </c>
      <c r="AQ185" s="39">
        <v>0</v>
      </c>
      <c r="AR185" s="42">
        <v>0</v>
      </c>
      <c r="AT185" s="37">
        <f t="shared" si="65"/>
        <v>1243000</v>
      </c>
      <c r="AU185" s="92">
        <f t="shared" si="66"/>
        <v>2794.4250556000002</v>
      </c>
    </row>
    <row r="186" spans="1:47">
      <c r="A186" s="16">
        <v>42082</v>
      </c>
      <c r="B186" s="1">
        <f t="shared" si="63"/>
        <v>3663.3944142999999</v>
      </c>
      <c r="C186" s="33"/>
      <c r="D186" s="33">
        <v>2057000</v>
      </c>
      <c r="E186" s="17">
        <f t="shared" si="64"/>
        <v>1.7809404055906661</v>
      </c>
      <c r="F186" s="72">
        <f t="shared" si="92"/>
        <v>1.9109622790577558</v>
      </c>
      <c r="G186" s="22">
        <v>1634.28</v>
      </c>
      <c r="H186" s="1">
        <f t="shared" si="93"/>
        <v>882.54054630000007</v>
      </c>
      <c r="I186" s="1">
        <f t="shared" si="94"/>
        <v>273.34386799999999</v>
      </c>
      <c r="J186" s="5">
        <f t="shared" si="95"/>
        <v>633.14</v>
      </c>
      <c r="K186" s="22">
        <v>240.09</v>
      </c>
      <c r="L186" s="23">
        <v>817000</v>
      </c>
      <c r="M186" s="24">
        <v>300000</v>
      </c>
      <c r="N186" s="5">
        <f t="shared" si="96"/>
        <v>1001.3536692</v>
      </c>
      <c r="O186" s="5">
        <f t="shared" si="97"/>
        <v>1.2256470859241126</v>
      </c>
      <c r="P186" s="5">
        <f t="shared" si="98"/>
        <v>267</v>
      </c>
      <c r="Q186" s="5">
        <f t="shared" si="99"/>
        <v>227.04409520000002</v>
      </c>
      <c r="R186" s="5">
        <f t="shared" si="100"/>
        <v>145.059574</v>
      </c>
      <c r="S186" s="5">
        <f t="shared" si="101"/>
        <v>280.25</v>
      </c>
      <c r="T186" s="39">
        <v>82</v>
      </c>
      <c r="U186" s="26">
        <v>963</v>
      </c>
      <c r="V186" s="26">
        <v>267</v>
      </c>
      <c r="W186" s="26">
        <v>373</v>
      </c>
      <c r="X186" s="27"/>
      <c r="Y186" s="27"/>
      <c r="Z186" s="27">
        <v>37.03</v>
      </c>
      <c r="AA186" s="29">
        <v>654.26</v>
      </c>
      <c r="AB186" s="29">
        <v>38.86</v>
      </c>
      <c r="AC186" s="29">
        <v>243.62</v>
      </c>
      <c r="AD186" s="28">
        <v>150.30000000000001</v>
      </c>
      <c r="AE186" s="29">
        <v>259.89</v>
      </c>
      <c r="AF186" s="29"/>
      <c r="AG186" s="30"/>
      <c r="AH186" s="41">
        <v>280.25</v>
      </c>
      <c r="AI186" s="41">
        <v>633.14</v>
      </c>
      <c r="AJ186" s="30">
        <v>5.35</v>
      </c>
      <c r="AK186" s="30"/>
      <c r="AL186" s="30">
        <v>31.34</v>
      </c>
      <c r="AM186" s="30">
        <v>2.0699999999999998</v>
      </c>
      <c r="AN186" s="32">
        <v>0.25752999999999998</v>
      </c>
      <c r="AO186" s="32">
        <v>0.93196000000000001</v>
      </c>
      <c r="AQ186" s="39">
        <v>0</v>
      </c>
      <c r="AR186" s="42">
        <v>0</v>
      </c>
      <c r="AT186" s="37">
        <f t="shared" si="65"/>
        <v>1240000</v>
      </c>
      <c r="AU186" s="92">
        <f t="shared" si="66"/>
        <v>2662.0407451000001</v>
      </c>
    </row>
    <row r="187" spans="1:47">
      <c r="A187" s="16">
        <v>42083</v>
      </c>
      <c r="B187" s="1">
        <f t="shared" si="63"/>
        <v>3650.4158090999999</v>
      </c>
      <c r="C187" s="33"/>
      <c r="D187" s="33">
        <v>1983000</v>
      </c>
      <c r="E187" s="17">
        <f t="shared" si="64"/>
        <v>1.8408551735249621</v>
      </c>
      <c r="F187" s="72">
        <f t="shared" si="92"/>
        <v>1.94929442223383</v>
      </c>
      <c r="G187" s="22">
        <v>1607.53</v>
      </c>
      <c r="H187" s="1">
        <f t="shared" si="93"/>
        <v>937.24950149999995</v>
      </c>
      <c r="I187" s="1">
        <f t="shared" si="94"/>
        <v>258.2663076</v>
      </c>
      <c r="J187" s="5">
        <f t="shared" si="95"/>
        <v>646.71</v>
      </c>
      <c r="K187" s="22">
        <v>200.66</v>
      </c>
      <c r="L187" s="23">
        <v>800000</v>
      </c>
      <c r="M187" s="24">
        <v>322000</v>
      </c>
      <c r="N187" s="5">
        <f t="shared" si="96"/>
        <v>991.92086189999998</v>
      </c>
      <c r="O187" s="5">
        <f t="shared" si="97"/>
        <v>1.2399010773749999</v>
      </c>
      <c r="P187" s="5">
        <f t="shared" si="98"/>
        <v>244</v>
      </c>
      <c r="Q187" s="5">
        <f t="shared" si="99"/>
        <v>239.78498670000002</v>
      </c>
      <c r="R187" s="5">
        <f t="shared" si="100"/>
        <v>136.89587520000001</v>
      </c>
      <c r="S187" s="5">
        <f t="shared" si="101"/>
        <v>304.24</v>
      </c>
      <c r="T187" s="39">
        <v>67</v>
      </c>
      <c r="U187" s="26">
        <v>916</v>
      </c>
      <c r="V187" s="26">
        <v>244</v>
      </c>
      <c r="W187" s="26">
        <v>422</v>
      </c>
      <c r="X187" s="27"/>
      <c r="Y187" s="27"/>
      <c r="Z187" s="27">
        <v>40.47</v>
      </c>
      <c r="AA187" s="29">
        <v>687.07</v>
      </c>
      <c r="AB187" s="29">
        <v>40.65</v>
      </c>
      <c r="AC187" s="29">
        <v>253.91</v>
      </c>
      <c r="AD187" s="28">
        <v>139.41</v>
      </c>
      <c r="AE187" s="29">
        <v>240.43</v>
      </c>
      <c r="AF187" s="29"/>
      <c r="AG187" s="30"/>
      <c r="AH187" s="41">
        <v>304.24</v>
      </c>
      <c r="AI187" s="41">
        <v>646.71</v>
      </c>
      <c r="AJ187" s="30">
        <v>5.55</v>
      </c>
      <c r="AK187" s="30"/>
      <c r="AL187" s="30">
        <v>31.83</v>
      </c>
      <c r="AM187" s="30">
        <v>1.22</v>
      </c>
      <c r="AN187" s="32">
        <v>0.25272</v>
      </c>
      <c r="AO187" s="32">
        <v>0.94437000000000004</v>
      </c>
      <c r="AQ187" s="39">
        <v>0</v>
      </c>
      <c r="AR187" s="42">
        <v>0</v>
      </c>
      <c r="AT187" s="37">
        <f t="shared" si="65"/>
        <v>1183000</v>
      </c>
      <c r="AU187" s="92">
        <f t="shared" si="66"/>
        <v>2658.4949471999998</v>
      </c>
    </row>
    <row r="188" spans="1:47">
      <c r="A188" s="16">
        <v>42084</v>
      </c>
      <c r="B188" s="1">
        <f t="shared" si="63"/>
        <v>3054.4960090999998</v>
      </c>
      <c r="C188" s="33"/>
      <c r="D188" s="33">
        <v>1506000</v>
      </c>
      <c r="E188" s="17">
        <f t="shared" si="64"/>
        <v>2.0282178015272243</v>
      </c>
      <c r="F188" s="72">
        <f t="shared" si="92"/>
        <v>2.1751024714223774</v>
      </c>
      <c r="G188" s="22">
        <v>1336.35</v>
      </c>
      <c r="H188" s="1">
        <f t="shared" si="93"/>
        <v>803.58540600000015</v>
      </c>
      <c r="I188" s="1">
        <f t="shared" si="94"/>
        <v>159.20060310000002</v>
      </c>
      <c r="J188" s="5">
        <f t="shared" si="95"/>
        <v>608.76</v>
      </c>
      <c r="K188" s="22">
        <v>146.6</v>
      </c>
      <c r="L188" s="23">
        <v>691000</v>
      </c>
      <c r="M188" s="24">
        <v>270000</v>
      </c>
      <c r="N188" s="5">
        <f t="shared" si="96"/>
        <v>956.84201239999993</v>
      </c>
      <c r="O188" s="5">
        <f t="shared" si="97"/>
        <v>1.3847207125904486</v>
      </c>
      <c r="P188" s="5">
        <f t="shared" si="98"/>
        <v>242</v>
      </c>
      <c r="Q188" s="5">
        <f t="shared" si="99"/>
        <v>241.40715829999999</v>
      </c>
      <c r="R188" s="5">
        <f t="shared" si="100"/>
        <v>97.004854100000003</v>
      </c>
      <c r="S188" s="5">
        <f t="shared" si="101"/>
        <v>318.43</v>
      </c>
      <c r="T188" s="39">
        <v>58</v>
      </c>
      <c r="U188" s="26">
        <v>741</v>
      </c>
      <c r="V188" s="26">
        <v>242</v>
      </c>
      <c r="W188" s="26">
        <v>325</v>
      </c>
      <c r="X188" s="27"/>
      <c r="Y188" s="27"/>
      <c r="Z188" s="27">
        <v>39.43</v>
      </c>
      <c r="AA188" s="29">
        <v>563.19000000000005</v>
      </c>
      <c r="AB188" s="29">
        <v>29.15</v>
      </c>
      <c r="AC188" s="29">
        <v>258.89</v>
      </c>
      <c r="AD188" s="28">
        <v>99.37</v>
      </c>
      <c r="AE188" s="29">
        <v>146.6</v>
      </c>
      <c r="AF188" s="29"/>
      <c r="AG188" s="30"/>
      <c r="AH188" s="41">
        <v>318.43</v>
      </c>
      <c r="AI188" s="41">
        <v>608.76</v>
      </c>
      <c r="AJ188" s="30">
        <v>4.66</v>
      </c>
      <c r="AK188" s="30"/>
      <c r="AL188" s="30">
        <v>23.27</v>
      </c>
      <c r="AM188" s="30">
        <v>0.86</v>
      </c>
      <c r="AN188" s="32">
        <v>0.24953</v>
      </c>
      <c r="AO188" s="32">
        <v>0.93247000000000002</v>
      </c>
      <c r="AQ188" s="39">
        <v>0</v>
      </c>
      <c r="AR188" s="42">
        <v>0</v>
      </c>
      <c r="AT188" s="37">
        <f t="shared" si="65"/>
        <v>815000</v>
      </c>
      <c r="AU188" s="92">
        <f t="shared" si="66"/>
        <v>2097.6539966999999</v>
      </c>
    </row>
    <row r="189" spans="1:47">
      <c r="A189" s="16">
        <v>42085</v>
      </c>
      <c r="B189" s="1">
        <f t="shared" si="63"/>
        <v>2934.5288016</v>
      </c>
      <c r="C189" s="33"/>
      <c r="D189" s="33">
        <v>1407000</v>
      </c>
      <c r="E189" s="17">
        <f t="shared" si="64"/>
        <v>2.0856636827292112</v>
      </c>
      <c r="F189" s="72">
        <f t="shared" si="92"/>
        <v>2.2578959887511489</v>
      </c>
      <c r="G189" s="22">
        <v>1301.6500000000001</v>
      </c>
      <c r="H189" s="1">
        <f t="shared" si="93"/>
        <v>734.93769480000014</v>
      </c>
      <c r="I189" s="1">
        <f t="shared" si="94"/>
        <v>212.6311068</v>
      </c>
      <c r="J189" s="5">
        <f t="shared" si="95"/>
        <v>521.78</v>
      </c>
      <c r="K189" s="22">
        <v>163.53</v>
      </c>
      <c r="L189" s="23">
        <v>678000</v>
      </c>
      <c r="M189" s="24">
        <v>227000</v>
      </c>
      <c r="N189" s="5">
        <f t="shared" si="96"/>
        <v>869.30206279999993</v>
      </c>
      <c r="O189" s="5">
        <f t="shared" si="97"/>
        <v>1.2821564348082595</v>
      </c>
      <c r="P189" s="5">
        <f t="shared" si="98"/>
        <v>224</v>
      </c>
      <c r="Q189" s="5">
        <f t="shared" si="99"/>
        <v>212.1692468</v>
      </c>
      <c r="R189" s="5">
        <f t="shared" si="100"/>
        <v>113.432816</v>
      </c>
      <c r="S189" s="5">
        <f t="shared" si="101"/>
        <v>258.7</v>
      </c>
      <c r="T189" s="39">
        <v>61</v>
      </c>
      <c r="U189" s="26">
        <v>716</v>
      </c>
      <c r="V189" s="26">
        <v>224</v>
      </c>
      <c r="W189" s="26">
        <v>340</v>
      </c>
      <c r="X189" s="27"/>
      <c r="Y189" s="27"/>
      <c r="Z189" s="27">
        <v>48.68</v>
      </c>
      <c r="AA189" s="29">
        <v>520.97</v>
      </c>
      <c r="AB189" s="29">
        <v>31.74</v>
      </c>
      <c r="AC189" s="29">
        <v>229.69</v>
      </c>
      <c r="AD189" s="28">
        <v>117.26</v>
      </c>
      <c r="AE189" s="29">
        <v>200.81</v>
      </c>
      <c r="AF189" s="29"/>
      <c r="AG189" s="30"/>
      <c r="AH189" s="41">
        <v>258.7</v>
      </c>
      <c r="AI189" s="41">
        <v>521.78</v>
      </c>
      <c r="AJ189" s="30">
        <v>5.54</v>
      </c>
      <c r="AK189" s="30"/>
      <c r="AL189" s="30">
        <v>28.59</v>
      </c>
      <c r="AM189" s="30">
        <v>0.79</v>
      </c>
      <c r="AN189" s="32">
        <v>0.25101000000000001</v>
      </c>
      <c r="AO189" s="32">
        <v>0.92371999999999999</v>
      </c>
      <c r="AQ189" s="39">
        <v>0</v>
      </c>
      <c r="AR189" s="42">
        <v>0</v>
      </c>
      <c r="AT189" s="37">
        <f t="shared" si="65"/>
        <v>729000</v>
      </c>
      <c r="AU189" s="92">
        <f t="shared" si="66"/>
        <v>2065.2267388</v>
      </c>
    </row>
    <row r="190" spans="1:47">
      <c r="A190" s="16">
        <v>42086</v>
      </c>
      <c r="B190" s="1">
        <f t="shared" si="63"/>
        <v>3804.5890543999999</v>
      </c>
      <c r="C190" s="33"/>
      <c r="D190" s="33">
        <v>2075000</v>
      </c>
      <c r="E190" s="17">
        <f t="shared" si="64"/>
        <v>1.8335368936867469</v>
      </c>
      <c r="F190" s="72">
        <f t="shared" si="92"/>
        <v>1.9849487871722458</v>
      </c>
      <c r="G190" s="22">
        <v>1638.27</v>
      </c>
      <c r="H190" s="1">
        <f t="shared" si="93"/>
        <v>987.92961680000008</v>
      </c>
      <c r="I190" s="1">
        <f t="shared" si="94"/>
        <v>272.10943759999998</v>
      </c>
      <c r="J190" s="5">
        <f t="shared" si="95"/>
        <v>684.97</v>
      </c>
      <c r="K190" s="22">
        <v>221.31</v>
      </c>
      <c r="L190" s="23">
        <v>848000</v>
      </c>
      <c r="M190" s="24">
        <v>312000</v>
      </c>
      <c r="N190" s="5">
        <f t="shared" si="96"/>
        <v>1035.3847304000001</v>
      </c>
      <c r="O190" s="5">
        <f t="shared" si="97"/>
        <v>1.2209725594339624</v>
      </c>
      <c r="P190" s="5">
        <f t="shared" si="98"/>
        <v>266</v>
      </c>
      <c r="Q190" s="5">
        <f t="shared" si="99"/>
        <v>253.69969799999998</v>
      </c>
      <c r="R190" s="5">
        <f t="shared" si="100"/>
        <v>138.71503239999998</v>
      </c>
      <c r="S190" s="5">
        <f t="shared" si="101"/>
        <v>304.97000000000003</v>
      </c>
      <c r="T190" s="39">
        <v>72</v>
      </c>
      <c r="U190" s="26">
        <v>1005</v>
      </c>
      <c r="V190" s="26">
        <v>266</v>
      </c>
      <c r="W190" s="26">
        <v>348</v>
      </c>
      <c r="X190" s="27"/>
      <c r="Y190" s="27"/>
      <c r="Z190" s="27">
        <v>28.28</v>
      </c>
      <c r="AA190" s="29">
        <v>749.56</v>
      </c>
      <c r="AB190" s="29">
        <v>37.71</v>
      </c>
      <c r="AC190" s="29">
        <v>274.64999999999998</v>
      </c>
      <c r="AD190" s="28">
        <v>145.28</v>
      </c>
      <c r="AE190" s="29">
        <v>265.3</v>
      </c>
      <c r="AF190" s="29"/>
      <c r="AG190" s="30"/>
      <c r="AH190" s="41">
        <v>304.97000000000003</v>
      </c>
      <c r="AI190" s="41">
        <v>684.97</v>
      </c>
      <c r="AJ190" s="30">
        <v>4.8899999999999997</v>
      </c>
      <c r="AK190" s="30"/>
      <c r="AL190" s="30">
        <v>27.94</v>
      </c>
      <c r="AM190" s="30">
        <v>1.34</v>
      </c>
      <c r="AN190" s="32">
        <v>0.24798000000000001</v>
      </c>
      <c r="AO190" s="32">
        <v>0.92371999999999999</v>
      </c>
      <c r="AQ190" s="39">
        <v>0</v>
      </c>
      <c r="AR190" s="42">
        <v>0</v>
      </c>
      <c r="AT190" s="37">
        <f t="shared" si="65"/>
        <v>1227000</v>
      </c>
      <c r="AU190" s="92">
        <f t="shared" si="66"/>
        <v>2769.2043239999998</v>
      </c>
    </row>
    <row r="191" spans="1:47">
      <c r="A191" s="16">
        <v>42087</v>
      </c>
      <c r="B191" s="1">
        <f t="shared" ref="B191:B254" si="102">SUM(G191:K191)</f>
        <v>3645.6480931999999</v>
      </c>
      <c r="C191" s="33"/>
      <c r="D191" s="33">
        <v>2045000</v>
      </c>
      <c r="E191" s="17">
        <f t="shared" si="64"/>
        <v>1.7827130040097798</v>
      </c>
      <c r="F191" s="72">
        <f t="shared" si="92"/>
        <v>1.9364055092814485</v>
      </c>
      <c r="G191" s="22">
        <v>1567.94</v>
      </c>
      <c r="H191" s="1">
        <f t="shared" si="93"/>
        <v>948.73539629999993</v>
      </c>
      <c r="I191" s="1">
        <f t="shared" si="94"/>
        <v>267.56269690000005</v>
      </c>
      <c r="J191" s="5">
        <f t="shared" si="95"/>
        <v>639.30999999999995</v>
      </c>
      <c r="K191" s="22">
        <v>222.1</v>
      </c>
      <c r="L191" s="23">
        <v>792000</v>
      </c>
      <c r="M191" s="24">
        <v>297000</v>
      </c>
      <c r="N191" s="5">
        <f t="shared" si="96"/>
        <v>1001.5583738</v>
      </c>
      <c r="O191" s="5">
        <f t="shared" si="97"/>
        <v>1.2645939063131313</v>
      </c>
      <c r="P191" s="5">
        <f t="shared" si="98"/>
        <v>270</v>
      </c>
      <c r="Q191" s="5">
        <f t="shared" si="99"/>
        <v>263.47509969999999</v>
      </c>
      <c r="R191" s="5">
        <f t="shared" si="100"/>
        <v>129.87327409999997</v>
      </c>
      <c r="S191" s="5">
        <f t="shared" si="101"/>
        <v>268.20999999999998</v>
      </c>
      <c r="T191" s="39">
        <v>70</v>
      </c>
      <c r="U191" s="26">
        <v>942</v>
      </c>
      <c r="V191" s="26">
        <v>270</v>
      </c>
      <c r="W191" s="26">
        <v>332</v>
      </c>
      <c r="X191" s="27"/>
      <c r="Y191" s="27"/>
      <c r="Z191" s="27">
        <v>19.47</v>
      </c>
      <c r="AA191" s="29">
        <v>691.73</v>
      </c>
      <c r="AB191" s="29">
        <v>47.36</v>
      </c>
      <c r="AC191" s="29">
        <v>286.19</v>
      </c>
      <c r="AD191" s="28">
        <v>138.47</v>
      </c>
      <c r="AE191" s="29">
        <v>255.06</v>
      </c>
      <c r="AF191" s="29"/>
      <c r="AG191" s="30"/>
      <c r="AH191" s="41">
        <v>268.20999999999998</v>
      </c>
      <c r="AI191" s="41">
        <v>639.30999999999995</v>
      </c>
      <c r="AJ191" s="30">
        <v>2.6</v>
      </c>
      <c r="AK191" s="30"/>
      <c r="AL191" s="30">
        <v>34.1</v>
      </c>
      <c r="AM191" s="30">
        <v>1.47</v>
      </c>
      <c r="AN191" s="32">
        <v>0.24817</v>
      </c>
      <c r="AO191" s="32">
        <v>0.92062999999999995</v>
      </c>
      <c r="AQ191" s="39">
        <v>0</v>
      </c>
      <c r="AR191" s="42">
        <v>0</v>
      </c>
      <c r="AT191" s="37">
        <f t="shared" si="65"/>
        <v>1253000</v>
      </c>
      <c r="AU191" s="92">
        <f t="shared" si="66"/>
        <v>2644.0897193999999</v>
      </c>
    </row>
    <row r="192" spans="1:47">
      <c r="A192" s="16">
        <v>42088</v>
      </c>
      <c r="B192" s="1">
        <f t="shared" si="102"/>
        <v>3876.3443843</v>
      </c>
      <c r="C192" s="33"/>
      <c r="D192" s="33">
        <v>2134000</v>
      </c>
      <c r="E192" s="17">
        <f t="shared" si="64"/>
        <v>1.8164687836457356</v>
      </c>
      <c r="F192" s="72">
        <f t="shared" si="92"/>
        <v>1.9871881145682981</v>
      </c>
      <c r="G192" s="22">
        <v>1583.91</v>
      </c>
      <c r="H192" s="1">
        <f t="shared" si="93"/>
        <v>1109.5909595999999</v>
      </c>
      <c r="I192" s="1">
        <f t="shared" si="94"/>
        <v>272.24342469999999</v>
      </c>
      <c r="J192" s="5">
        <f t="shared" si="95"/>
        <v>707.15</v>
      </c>
      <c r="K192" s="22">
        <v>203.45</v>
      </c>
      <c r="L192" s="23">
        <v>687000</v>
      </c>
      <c r="M192" s="24">
        <v>309000</v>
      </c>
      <c r="N192" s="5">
        <f t="shared" si="96"/>
        <v>1105.5064127999999</v>
      </c>
      <c r="O192" s="5">
        <f t="shared" si="97"/>
        <v>1.6091796401746723</v>
      </c>
      <c r="P192" s="5">
        <f t="shared" si="98"/>
        <v>263</v>
      </c>
      <c r="Q192" s="5">
        <f t="shared" si="99"/>
        <v>333.40518659999998</v>
      </c>
      <c r="R192" s="5">
        <f t="shared" si="100"/>
        <v>129.0512262</v>
      </c>
      <c r="S192" s="5">
        <f t="shared" si="101"/>
        <v>313.05</v>
      </c>
      <c r="T192" s="39">
        <v>67</v>
      </c>
      <c r="U192" s="26">
        <v>961</v>
      </c>
      <c r="V192" s="26">
        <v>263</v>
      </c>
      <c r="W192" s="26">
        <v>330</v>
      </c>
      <c r="X192" s="27"/>
      <c r="Y192" s="27"/>
      <c r="Z192" s="27">
        <v>19.79</v>
      </c>
      <c r="AA192" s="29">
        <v>785.57</v>
      </c>
      <c r="AB192" s="29">
        <v>58.33</v>
      </c>
      <c r="AC192" s="29">
        <v>364.74</v>
      </c>
      <c r="AD192" s="28">
        <v>141.12</v>
      </c>
      <c r="AE192" s="29">
        <v>255.66</v>
      </c>
      <c r="AF192" s="29"/>
      <c r="AG192" s="30"/>
      <c r="AH192" s="41">
        <v>313.05</v>
      </c>
      <c r="AI192" s="41">
        <v>707.15</v>
      </c>
      <c r="AJ192" s="30">
        <v>0.06</v>
      </c>
      <c r="AK192" s="30"/>
      <c r="AL192" s="30">
        <v>40.659999999999997</v>
      </c>
      <c r="AM192" s="30">
        <v>1.51</v>
      </c>
      <c r="AN192" s="32">
        <v>0.24179999999999999</v>
      </c>
      <c r="AO192" s="32">
        <v>0.91408999999999996</v>
      </c>
      <c r="AQ192" s="39">
        <v>0</v>
      </c>
      <c r="AR192" s="42">
        <v>0</v>
      </c>
      <c r="AT192" s="37">
        <f t="shared" si="65"/>
        <v>1447000</v>
      </c>
      <c r="AU192" s="92">
        <f t="shared" si="66"/>
        <v>2770.8379715000001</v>
      </c>
    </row>
    <row r="193" spans="1:47">
      <c r="A193" s="16">
        <v>42089</v>
      </c>
      <c r="B193" s="1">
        <f t="shared" si="102"/>
        <v>3577.0345046000002</v>
      </c>
      <c r="C193" s="33"/>
      <c r="D193" s="33">
        <v>1984000</v>
      </c>
      <c r="E193" s="17">
        <f t="shared" si="64"/>
        <v>1.8029407785282259</v>
      </c>
      <c r="F193" s="72">
        <f t="shared" si="92"/>
        <v>1.9740299547022717</v>
      </c>
      <c r="G193" s="22">
        <v>1487.65</v>
      </c>
      <c r="H193" s="1">
        <f t="shared" si="93"/>
        <v>1006.4074893000001</v>
      </c>
      <c r="I193" s="1">
        <f t="shared" si="94"/>
        <v>215.00701529999998</v>
      </c>
      <c r="J193" s="5">
        <f t="shared" si="95"/>
        <v>681.58</v>
      </c>
      <c r="K193" s="22">
        <v>186.39</v>
      </c>
      <c r="L193" s="23">
        <v>802000</v>
      </c>
      <c r="M193" s="24">
        <v>273000</v>
      </c>
      <c r="N193" s="5">
        <f t="shared" si="96"/>
        <v>1064.3653477</v>
      </c>
      <c r="O193" s="5">
        <f t="shared" si="97"/>
        <v>1.3271388375311721</v>
      </c>
      <c r="P193" s="5">
        <f t="shared" si="98"/>
        <v>253</v>
      </c>
      <c r="Q193" s="5">
        <f t="shared" si="99"/>
        <v>314.11245359999998</v>
      </c>
      <c r="R193" s="5">
        <f t="shared" si="100"/>
        <v>102.0828941</v>
      </c>
      <c r="S193" s="5">
        <f t="shared" si="101"/>
        <v>327.17</v>
      </c>
      <c r="T193" s="39">
        <v>68</v>
      </c>
      <c r="U193" s="26">
        <v>908</v>
      </c>
      <c r="V193" s="26">
        <v>253</v>
      </c>
      <c r="W193" s="26">
        <v>301</v>
      </c>
      <c r="X193" s="27"/>
      <c r="Y193" s="27"/>
      <c r="Z193" s="27">
        <v>9.4</v>
      </c>
      <c r="AA193" s="29">
        <v>691.47</v>
      </c>
      <c r="AB193" s="29">
        <v>64.02</v>
      </c>
      <c r="AC193" s="29">
        <v>343.92</v>
      </c>
      <c r="AD193" s="28">
        <v>111.73</v>
      </c>
      <c r="AE193" s="29">
        <v>199.27</v>
      </c>
      <c r="AF193" s="29"/>
      <c r="AG193" s="30"/>
      <c r="AH193" s="41">
        <v>327.17</v>
      </c>
      <c r="AI193" s="41">
        <v>681.58</v>
      </c>
      <c r="AJ193" s="30">
        <v>0.04</v>
      </c>
      <c r="AK193" s="30"/>
      <c r="AL193" s="30">
        <v>34.57</v>
      </c>
      <c r="AM193" s="30">
        <v>1.57</v>
      </c>
      <c r="AN193" s="32">
        <v>0.24290999999999999</v>
      </c>
      <c r="AO193" s="32">
        <v>0.91332999999999998</v>
      </c>
      <c r="AQ193" s="39">
        <v>0</v>
      </c>
      <c r="AR193" s="42">
        <v>0</v>
      </c>
      <c r="AT193" s="37">
        <f t="shared" si="65"/>
        <v>1182000</v>
      </c>
      <c r="AU193" s="92">
        <f t="shared" si="66"/>
        <v>2512.6691569000004</v>
      </c>
    </row>
    <row r="194" spans="1:47">
      <c r="A194" s="16">
        <v>42090</v>
      </c>
      <c r="B194" s="1">
        <f t="shared" si="102"/>
        <v>3698.9287601000001</v>
      </c>
      <c r="C194" s="33"/>
      <c r="D194" s="33">
        <v>1898000</v>
      </c>
      <c r="E194" s="17">
        <f t="shared" si="64"/>
        <v>1.9488560379873552</v>
      </c>
      <c r="F194" s="72">
        <f t="shared" si="92"/>
        <v>2.1364818763701847</v>
      </c>
      <c r="G194" s="22">
        <v>1488.3</v>
      </c>
      <c r="H194" s="1">
        <f t="shared" ref="H194:H212" si="103">Z194*AN194+(AA194+AB194+AC194)*AO194</f>
        <v>1094.8715260999998</v>
      </c>
      <c r="I194" s="1">
        <f t="shared" ref="I194:I212" si="104">AO194*(AL194+AE194+AM194+AR194)+(AQ194)</f>
        <v>210.98723399999997</v>
      </c>
      <c r="J194" s="5">
        <f t="shared" ref="J194:J212" si="105">AG194*AO194+AI194</f>
        <v>704.6</v>
      </c>
      <c r="K194" s="22">
        <v>200.17</v>
      </c>
      <c r="L194" s="23">
        <v>788000</v>
      </c>
      <c r="M194" s="24">
        <v>276000</v>
      </c>
      <c r="N194" s="5">
        <f t="shared" ref="N194:N212" si="106">SUM(P194:T194)</f>
        <v>1123.1935713999999</v>
      </c>
      <c r="O194" s="5">
        <f t="shared" ref="O194:O212" si="107">N194/L194*1000</f>
        <v>1.4253725525380709</v>
      </c>
      <c r="P194" s="5">
        <f t="shared" ref="P194:P212" si="108">V194</f>
        <v>273</v>
      </c>
      <c r="Q194" s="5">
        <f t="shared" ref="Q194:Q212" si="109">Y194*AN194+AC194*AO194</f>
        <v>340.72659539999995</v>
      </c>
      <c r="R194" s="5">
        <f t="shared" ref="R194:R212" si="110">SUM(AD194+AJ194+AR194)*AO194</f>
        <v>94.136976000000004</v>
      </c>
      <c r="S194" s="5">
        <f t="shared" ref="S194:S212" si="111">AF194*AO194+AH194</f>
        <v>347.33</v>
      </c>
      <c r="T194" s="39">
        <v>68</v>
      </c>
      <c r="U194" s="26">
        <v>850</v>
      </c>
      <c r="V194" s="26">
        <v>273</v>
      </c>
      <c r="W194" s="26">
        <v>340</v>
      </c>
      <c r="X194" s="27"/>
      <c r="Y194" s="27"/>
      <c r="Z194" s="27">
        <v>0.61</v>
      </c>
      <c r="AA194" s="29">
        <v>768.03</v>
      </c>
      <c r="AB194" s="29">
        <v>58.56</v>
      </c>
      <c r="AC194" s="29">
        <v>373.53</v>
      </c>
      <c r="AD194" s="28">
        <v>103.2</v>
      </c>
      <c r="AE194" s="29">
        <v>200.17</v>
      </c>
      <c r="AF194" s="29"/>
      <c r="AG194" s="30"/>
      <c r="AH194" s="41">
        <v>347.33</v>
      </c>
      <c r="AI194" s="41">
        <v>704.6</v>
      </c>
      <c r="AJ194" s="30">
        <v>0</v>
      </c>
      <c r="AK194" s="30"/>
      <c r="AL194" s="30">
        <v>29.91</v>
      </c>
      <c r="AM194" s="30">
        <v>1.22</v>
      </c>
      <c r="AN194" s="32">
        <v>0.23945</v>
      </c>
      <c r="AO194" s="32">
        <v>0.91217999999999999</v>
      </c>
      <c r="AQ194" s="39">
        <v>0</v>
      </c>
      <c r="AR194" s="42">
        <v>0</v>
      </c>
      <c r="AT194" s="37">
        <f t="shared" si="65"/>
        <v>1110000</v>
      </c>
      <c r="AU194" s="92">
        <f t="shared" si="66"/>
        <v>2575.7351887000004</v>
      </c>
    </row>
    <row r="195" spans="1:47">
      <c r="A195" s="16">
        <v>42091</v>
      </c>
      <c r="B195" s="1">
        <f t="shared" si="102"/>
        <v>3413.4459287999998</v>
      </c>
      <c r="C195" s="33"/>
      <c r="D195" s="33">
        <v>1693000</v>
      </c>
      <c r="E195" s="17">
        <f t="shared" si="64"/>
        <v>2.0162114168930891</v>
      </c>
      <c r="F195" s="72">
        <f t="shared" si="92"/>
        <v>2.1925589317758183</v>
      </c>
      <c r="G195" s="22">
        <v>1253.78</v>
      </c>
      <c r="H195" s="1">
        <f t="shared" si="103"/>
        <v>1104.8571420000001</v>
      </c>
      <c r="I195" s="1">
        <f t="shared" si="104"/>
        <v>218.1587868</v>
      </c>
      <c r="J195" s="5">
        <f t="shared" si="105"/>
        <v>674.28</v>
      </c>
      <c r="K195" s="22">
        <v>162.37</v>
      </c>
      <c r="L195" s="23">
        <v>824000</v>
      </c>
      <c r="M195" s="24"/>
      <c r="N195" s="5">
        <f t="shared" si="106"/>
        <v>1130.5688285000001</v>
      </c>
      <c r="O195" s="5">
        <f t="shared" si="107"/>
        <v>1.3720495491504854</v>
      </c>
      <c r="P195" s="5">
        <f t="shared" si="108"/>
        <v>243</v>
      </c>
      <c r="Q195" s="5">
        <f t="shared" si="109"/>
        <v>355.21149959999997</v>
      </c>
      <c r="R195" s="5">
        <f t="shared" si="110"/>
        <v>109.2173289</v>
      </c>
      <c r="S195" s="5">
        <f t="shared" si="111"/>
        <v>356.14</v>
      </c>
      <c r="T195" s="39">
        <v>67</v>
      </c>
      <c r="U195" s="26">
        <v>663</v>
      </c>
      <c r="V195" s="26">
        <v>243</v>
      </c>
      <c r="W195" s="26">
        <v>325</v>
      </c>
      <c r="X195" s="27"/>
      <c r="Y195" s="27"/>
      <c r="Z195" s="27">
        <v>0.47</v>
      </c>
      <c r="AA195" s="29">
        <v>760.83</v>
      </c>
      <c r="AB195" s="29">
        <v>54.26</v>
      </c>
      <c r="AC195" s="29">
        <v>386.28</v>
      </c>
      <c r="AD195" s="28">
        <v>118.77</v>
      </c>
      <c r="AE195" s="29">
        <v>207.79</v>
      </c>
      <c r="AF195" s="29"/>
      <c r="AG195" s="30"/>
      <c r="AH195" s="41">
        <v>356.14</v>
      </c>
      <c r="AI195" s="41">
        <v>674.28</v>
      </c>
      <c r="AJ195" s="30">
        <v>0</v>
      </c>
      <c r="AK195" s="30"/>
      <c r="AL195" s="30">
        <v>28.84</v>
      </c>
      <c r="AM195" s="30">
        <v>0.61</v>
      </c>
      <c r="AN195" s="32">
        <v>0.24113000000000001</v>
      </c>
      <c r="AO195" s="32">
        <v>0.91957</v>
      </c>
      <c r="AQ195" s="39">
        <v>0</v>
      </c>
      <c r="AR195" s="42">
        <v>0</v>
      </c>
      <c r="AT195" s="37">
        <f t="shared" si="65"/>
        <v>869000</v>
      </c>
      <c r="AU195" s="92">
        <f t="shared" si="66"/>
        <v>2282.8771002999997</v>
      </c>
    </row>
    <row r="196" spans="1:47">
      <c r="A196" s="16">
        <v>42092</v>
      </c>
      <c r="B196" s="1">
        <f t="shared" si="102"/>
        <v>3166.5176645999995</v>
      </c>
      <c r="C196" s="33"/>
      <c r="D196" s="33">
        <v>1584000</v>
      </c>
      <c r="E196" s="17">
        <f t="shared" si="64"/>
        <v>1.9990641821969695</v>
      </c>
      <c r="F196" s="72">
        <f t="shared" si="92"/>
        <v>2.1777721661513492</v>
      </c>
      <c r="G196" s="22">
        <v>1230.0999999999999</v>
      </c>
      <c r="H196" s="1">
        <f t="shared" si="103"/>
        <v>943.86435059999985</v>
      </c>
      <c r="I196" s="1">
        <f t="shared" si="104"/>
        <v>191.02331400000003</v>
      </c>
      <c r="J196" s="5">
        <f t="shared" si="105"/>
        <v>630.26</v>
      </c>
      <c r="K196" s="22">
        <v>171.27</v>
      </c>
      <c r="L196" s="23">
        <v>753000</v>
      </c>
      <c r="M196" s="24">
        <v>258000</v>
      </c>
      <c r="N196" s="5">
        <f t="shared" si="106"/>
        <v>1039.2997403999998</v>
      </c>
      <c r="O196" s="5">
        <f t="shared" si="107"/>
        <v>1.380212138645418</v>
      </c>
      <c r="P196" s="5">
        <f t="shared" si="108"/>
        <v>240</v>
      </c>
      <c r="Q196" s="5">
        <f t="shared" si="109"/>
        <v>303.6820902</v>
      </c>
      <c r="R196" s="5">
        <f t="shared" si="110"/>
        <v>96.227650199999999</v>
      </c>
      <c r="S196" s="5">
        <f t="shared" si="111"/>
        <v>349.39</v>
      </c>
      <c r="T196" s="39">
        <v>50</v>
      </c>
      <c r="U196" s="26">
        <v>652</v>
      </c>
      <c r="V196" s="26">
        <v>240</v>
      </c>
      <c r="W196" s="26">
        <v>316</v>
      </c>
      <c r="X196" s="27"/>
      <c r="Y196" s="27"/>
      <c r="Z196" s="27">
        <v>0.62</v>
      </c>
      <c r="AA196" s="29">
        <v>650.07000000000005</v>
      </c>
      <c r="AB196" s="29">
        <v>47.18</v>
      </c>
      <c r="AC196" s="29">
        <v>330.83</v>
      </c>
      <c r="AD196" s="28">
        <v>104.83</v>
      </c>
      <c r="AE196" s="29">
        <v>184.15</v>
      </c>
      <c r="AF196" s="29"/>
      <c r="AG196" s="30"/>
      <c r="AH196" s="41">
        <v>349.39</v>
      </c>
      <c r="AI196" s="41">
        <v>630.26</v>
      </c>
      <c r="AJ196" s="30">
        <v>0</v>
      </c>
      <c r="AK196" s="30"/>
      <c r="AL196" s="30">
        <v>23.02</v>
      </c>
      <c r="AM196" s="30">
        <v>0.93</v>
      </c>
      <c r="AN196" s="32">
        <v>0.23966999999999999</v>
      </c>
      <c r="AO196" s="32">
        <v>0.91793999999999998</v>
      </c>
      <c r="AQ196" s="39">
        <v>0</v>
      </c>
      <c r="AR196" s="42">
        <v>0</v>
      </c>
      <c r="AT196" s="37">
        <f t="shared" ref="AT196:AT259" si="112">D196-L196</f>
        <v>831000</v>
      </c>
      <c r="AU196" s="92">
        <f t="shared" ref="AU196:AU259" si="113">B196-N196</f>
        <v>2127.2179241999997</v>
      </c>
    </row>
    <row r="197" spans="1:47">
      <c r="A197" s="16">
        <v>42093</v>
      </c>
      <c r="B197" s="1">
        <f t="shared" si="102"/>
        <v>3821.9811013999997</v>
      </c>
      <c r="C197" s="33"/>
      <c r="D197" s="33">
        <v>2164000</v>
      </c>
      <c r="E197" s="17">
        <f t="shared" si="64"/>
        <v>1.7661650191312384</v>
      </c>
      <c r="F197" s="72">
        <f t="shared" si="92"/>
        <v>1.9240527911750642</v>
      </c>
      <c r="G197" s="22">
        <v>1474.86</v>
      </c>
      <c r="H197" s="1">
        <f t="shared" si="103"/>
        <v>1177.9223214000001</v>
      </c>
      <c r="I197" s="1">
        <f t="shared" si="104"/>
        <v>263.44878</v>
      </c>
      <c r="J197" s="5">
        <f t="shared" si="105"/>
        <v>669.51</v>
      </c>
      <c r="K197" s="22">
        <v>236.24</v>
      </c>
      <c r="L197" s="23">
        <v>908000</v>
      </c>
      <c r="M197" s="24">
        <v>314000</v>
      </c>
      <c r="N197" s="5">
        <f t="shared" si="106"/>
        <v>1095.836084</v>
      </c>
      <c r="O197" s="5">
        <f t="shared" si="107"/>
        <v>1.2068679339207049</v>
      </c>
      <c r="P197" s="5">
        <f t="shared" si="108"/>
        <v>265</v>
      </c>
      <c r="Q197" s="5">
        <f t="shared" si="109"/>
        <v>316.41391799999997</v>
      </c>
      <c r="R197" s="5">
        <f t="shared" si="110"/>
        <v>122.912166</v>
      </c>
      <c r="S197" s="5">
        <f t="shared" si="111"/>
        <v>318.51</v>
      </c>
      <c r="T197" s="39">
        <v>73</v>
      </c>
      <c r="U197" s="26">
        <v>890</v>
      </c>
      <c r="V197" s="26">
        <v>265</v>
      </c>
      <c r="W197" s="26">
        <v>286</v>
      </c>
      <c r="X197" s="27"/>
      <c r="Y197" s="27"/>
      <c r="Z197" s="27">
        <v>0.78</v>
      </c>
      <c r="AA197" s="29">
        <v>886.82</v>
      </c>
      <c r="AB197" s="29">
        <v>51.5</v>
      </c>
      <c r="AC197" s="29">
        <v>344.7</v>
      </c>
      <c r="AD197" s="28">
        <v>133.9</v>
      </c>
      <c r="AE197" s="29">
        <v>255.21</v>
      </c>
      <c r="AF197" s="29"/>
      <c r="AG197" s="30"/>
      <c r="AH197" s="41">
        <v>318.51</v>
      </c>
      <c r="AI197" s="41">
        <v>669.51</v>
      </c>
      <c r="AJ197" s="30">
        <v>0</v>
      </c>
      <c r="AK197" s="30"/>
      <c r="AL197" s="30">
        <v>30.67</v>
      </c>
      <c r="AM197" s="30">
        <v>1.1200000000000001</v>
      </c>
      <c r="AN197" s="32">
        <v>0.23966999999999999</v>
      </c>
      <c r="AO197" s="32">
        <v>0.91793999999999998</v>
      </c>
      <c r="AQ197" s="39">
        <v>0</v>
      </c>
      <c r="AR197" s="42">
        <v>0</v>
      </c>
      <c r="AT197" s="37">
        <f t="shared" si="112"/>
        <v>1256000</v>
      </c>
      <c r="AU197" s="92">
        <f t="shared" si="113"/>
        <v>2726.1450173999997</v>
      </c>
    </row>
    <row r="198" spans="1:47">
      <c r="A198" s="16">
        <v>42094</v>
      </c>
      <c r="B198" s="1">
        <f t="shared" si="102"/>
        <v>3947.187696</v>
      </c>
      <c r="C198" s="33"/>
      <c r="D198" s="33">
        <v>2359000</v>
      </c>
      <c r="E198" s="17">
        <f t="shared" si="64"/>
        <v>1.6732461619330226</v>
      </c>
      <c r="F198" s="72">
        <f t="shared" si="92"/>
        <v>1.8157459001790766</v>
      </c>
      <c r="G198" s="22">
        <v>1568.65</v>
      </c>
      <c r="H198" s="1">
        <f t="shared" si="103"/>
        <v>1203.6337447999999</v>
      </c>
      <c r="I198" s="1">
        <f t="shared" si="104"/>
        <v>278.12395119999996</v>
      </c>
      <c r="J198" s="5">
        <f t="shared" si="105"/>
        <v>637.27</v>
      </c>
      <c r="K198" s="22">
        <v>259.51</v>
      </c>
      <c r="L198" s="23">
        <v>975000</v>
      </c>
      <c r="M198" s="24">
        <v>378000</v>
      </c>
      <c r="N198" s="5">
        <f t="shared" si="106"/>
        <v>1126.6019647999999</v>
      </c>
      <c r="O198" s="5">
        <f t="shared" si="107"/>
        <v>1.1554891946666666</v>
      </c>
      <c r="P198" s="5">
        <f t="shared" si="108"/>
        <v>258</v>
      </c>
      <c r="Q198" s="5">
        <f t="shared" si="109"/>
        <v>352.26945039999998</v>
      </c>
      <c r="R198" s="5">
        <f t="shared" si="110"/>
        <v>145.57251439999999</v>
      </c>
      <c r="S198" s="5">
        <f t="shared" si="111"/>
        <v>295.76</v>
      </c>
      <c r="T198" s="39">
        <v>75</v>
      </c>
      <c r="U198" s="26">
        <v>952</v>
      </c>
      <c r="V198" s="26">
        <v>258</v>
      </c>
      <c r="W198" s="26">
        <v>335</v>
      </c>
      <c r="X198" s="27"/>
      <c r="Y198" s="27"/>
      <c r="Z198" s="27">
        <v>0.72</v>
      </c>
      <c r="AA198" s="29">
        <v>853.88</v>
      </c>
      <c r="AB198" s="29">
        <v>69.8</v>
      </c>
      <c r="AC198" s="29">
        <v>382.27</v>
      </c>
      <c r="AD198" s="28">
        <v>157.97</v>
      </c>
      <c r="AE198" s="29">
        <v>270.08999999999997</v>
      </c>
      <c r="AF198" s="29"/>
      <c r="AG198" s="30"/>
      <c r="AH198" s="41">
        <v>295.76</v>
      </c>
      <c r="AI198" s="30">
        <v>637.27</v>
      </c>
      <c r="AJ198" s="30">
        <v>0</v>
      </c>
      <c r="AK198" s="30"/>
      <c r="AL198" s="30">
        <v>30.47</v>
      </c>
      <c r="AM198" s="30">
        <v>1.25</v>
      </c>
      <c r="AN198" s="32">
        <v>0.24263999999999999</v>
      </c>
      <c r="AO198" s="32">
        <v>0.92152000000000001</v>
      </c>
      <c r="AQ198" s="39">
        <v>0</v>
      </c>
      <c r="AR198" s="42">
        <v>0</v>
      </c>
      <c r="AT198" s="37">
        <f t="shared" si="112"/>
        <v>1384000</v>
      </c>
      <c r="AU198" s="92">
        <f t="shared" si="113"/>
        <v>2820.5857311999998</v>
      </c>
    </row>
    <row r="199" spans="1:47">
      <c r="A199" s="16">
        <v>42095</v>
      </c>
      <c r="B199" s="1">
        <f t="shared" si="102"/>
        <v>3095.8542041000001</v>
      </c>
      <c r="C199" s="33"/>
      <c r="D199" s="33">
        <v>2145000</v>
      </c>
      <c r="E199" s="17">
        <f t="shared" si="64"/>
        <v>1.4432886732400934</v>
      </c>
      <c r="F199" s="72">
        <f t="shared" si="92"/>
        <v>1.5549328520147525</v>
      </c>
      <c r="G199" s="22">
        <v>1401.97</v>
      </c>
      <c r="H199" s="1">
        <f t="shared" si="103"/>
        <v>694.08668210000008</v>
      </c>
      <c r="I199" s="1">
        <f t="shared" si="104"/>
        <v>179.33752200000001</v>
      </c>
      <c r="J199" s="5">
        <f t="shared" si="105"/>
        <v>578.85</v>
      </c>
      <c r="K199" s="22">
        <v>241.61</v>
      </c>
      <c r="L199" s="23">
        <v>801000</v>
      </c>
      <c r="M199" s="24">
        <v>291000</v>
      </c>
      <c r="N199" s="5">
        <f t="shared" si="106"/>
        <v>875.64698799999996</v>
      </c>
      <c r="O199" s="5">
        <f t="shared" si="107"/>
        <v>1.0931922446941325</v>
      </c>
      <c r="P199" s="5">
        <f t="shared" si="108"/>
        <v>230</v>
      </c>
      <c r="Q199" s="5">
        <f t="shared" si="109"/>
        <v>180.618438</v>
      </c>
      <c r="R199" s="5">
        <f t="shared" si="110"/>
        <v>123.21855000000001</v>
      </c>
      <c r="S199" s="5">
        <f t="shared" si="111"/>
        <v>271.81</v>
      </c>
      <c r="T199" s="39">
        <v>70</v>
      </c>
      <c r="U199" s="26">
        <v>854</v>
      </c>
      <c r="V199" s="26">
        <v>230</v>
      </c>
      <c r="W199" s="26">
        <v>295</v>
      </c>
      <c r="X199" s="27"/>
      <c r="Y199" s="27"/>
      <c r="Z199" s="27">
        <v>0.37</v>
      </c>
      <c r="AA199" s="29">
        <v>499.61</v>
      </c>
      <c r="AB199" s="29">
        <v>53.48</v>
      </c>
      <c r="AC199" s="29">
        <v>194.59</v>
      </c>
      <c r="AD199" s="28">
        <v>132.75</v>
      </c>
      <c r="AE199" s="29">
        <v>181.18</v>
      </c>
      <c r="AF199" s="29"/>
      <c r="AG199" s="30"/>
      <c r="AH199" s="41">
        <v>271.81</v>
      </c>
      <c r="AI199" s="41">
        <v>578.85</v>
      </c>
      <c r="AJ199" s="30"/>
      <c r="AK199" s="30"/>
      <c r="AL199" s="30">
        <v>10.82</v>
      </c>
      <c r="AM199" s="30">
        <v>1.21</v>
      </c>
      <c r="AN199" s="32">
        <v>0.24353</v>
      </c>
      <c r="AO199" s="32">
        <v>0.92820000000000003</v>
      </c>
      <c r="AQ199" s="39">
        <v>0</v>
      </c>
      <c r="AR199" s="42">
        <v>0</v>
      </c>
      <c r="AT199" s="37">
        <f t="shared" si="112"/>
        <v>1344000</v>
      </c>
      <c r="AU199" s="92">
        <f t="shared" si="113"/>
        <v>2220.2072161000001</v>
      </c>
    </row>
    <row r="200" spans="1:47">
      <c r="A200" s="16">
        <v>42096</v>
      </c>
      <c r="B200" s="1">
        <f t="shared" si="102"/>
        <v>3093.9620266000002</v>
      </c>
      <c r="C200" s="33"/>
      <c r="D200" s="33">
        <v>1919000</v>
      </c>
      <c r="E200" s="17">
        <f t="shared" si="64"/>
        <v>1.6122782837936427</v>
      </c>
      <c r="F200" s="72">
        <f t="shared" si="92"/>
        <v>1.7352185156257254</v>
      </c>
      <c r="G200" s="22">
        <v>1357.49</v>
      </c>
      <c r="H200" s="1">
        <f t="shared" si="103"/>
        <v>667.74200710000014</v>
      </c>
      <c r="I200" s="1">
        <f t="shared" si="104"/>
        <v>182.4200195</v>
      </c>
      <c r="J200" s="5">
        <f t="shared" si="105"/>
        <v>660.56</v>
      </c>
      <c r="K200" s="22">
        <v>225.75</v>
      </c>
      <c r="L200" s="23">
        <v>790000</v>
      </c>
      <c r="M200" s="24">
        <v>283000</v>
      </c>
      <c r="N200" s="5">
        <f t="shared" si="106"/>
        <v>926.06551149999996</v>
      </c>
      <c r="O200" s="5">
        <f t="shared" si="107"/>
        <v>1.1722348246835441</v>
      </c>
      <c r="P200" s="5">
        <f t="shared" si="108"/>
        <v>228</v>
      </c>
      <c r="Q200" s="5">
        <f t="shared" si="109"/>
        <v>186.034413</v>
      </c>
      <c r="R200" s="5">
        <f t="shared" si="110"/>
        <v>117.6210985</v>
      </c>
      <c r="S200" s="5">
        <f t="shared" si="111"/>
        <v>322.41000000000003</v>
      </c>
      <c r="T200" s="39">
        <v>72</v>
      </c>
      <c r="U200" s="26">
        <v>797</v>
      </c>
      <c r="V200" s="26">
        <v>228</v>
      </c>
      <c r="W200" s="26">
        <v>306</v>
      </c>
      <c r="X200" s="27"/>
      <c r="Y200" s="27"/>
      <c r="Z200" s="27">
        <v>0.42</v>
      </c>
      <c r="AA200" s="29">
        <v>463.45</v>
      </c>
      <c r="AB200" s="29">
        <v>54.88</v>
      </c>
      <c r="AC200" s="29">
        <v>200.22</v>
      </c>
      <c r="AD200" s="28">
        <v>126.59</v>
      </c>
      <c r="AE200" s="29">
        <v>181.12</v>
      </c>
      <c r="AF200" s="29"/>
      <c r="AG200" s="30"/>
      <c r="AH200" s="41">
        <v>322.41000000000003</v>
      </c>
      <c r="AI200" s="41">
        <v>660.56</v>
      </c>
      <c r="AJ200" s="30"/>
      <c r="AK200" s="30"/>
      <c r="AL200" s="30">
        <v>14.29</v>
      </c>
      <c r="AM200" s="30">
        <v>0.92</v>
      </c>
      <c r="AN200" s="32">
        <v>0.24113000000000001</v>
      </c>
      <c r="AO200" s="32">
        <v>0.92915000000000003</v>
      </c>
      <c r="AQ200" s="39">
        <v>0</v>
      </c>
      <c r="AR200" s="42">
        <v>0</v>
      </c>
      <c r="AT200" s="37">
        <f t="shared" si="112"/>
        <v>1129000</v>
      </c>
      <c r="AU200" s="92">
        <f t="shared" si="113"/>
        <v>2167.8965151000002</v>
      </c>
    </row>
    <row r="201" spans="1:47">
      <c r="A201" s="16">
        <v>42097</v>
      </c>
      <c r="B201" s="1">
        <f t="shared" si="102"/>
        <v>3019.9920970999997</v>
      </c>
      <c r="D201" s="33">
        <v>1570000</v>
      </c>
      <c r="E201" s="17">
        <f t="shared" si="64"/>
        <v>1.9235618452866239</v>
      </c>
      <c r="F201" s="72">
        <f t="shared" si="92"/>
        <v>2.0816417172982531</v>
      </c>
      <c r="G201" s="22">
        <v>1272.97</v>
      </c>
      <c r="H201" s="1">
        <f t="shared" si="103"/>
        <v>644.06141749999995</v>
      </c>
      <c r="I201" s="1">
        <f t="shared" si="104"/>
        <v>166.94067959999998</v>
      </c>
      <c r="J201" s="5">
        <f t="shared" si="105"/>
        <v>703.44</v>
      </c>
      <c r="K201" s="22">
        <v>232.58</v>
      </c>
      <c r="L201" s="23">
        <v>804000</v>
      </c>
      <c r="M201" s="24">
        <v>269000</v>
      </c>
      <c r="N201" s="5">
        <f t="shared" si="106"/>
        <v>954.15767040000003</v>
      </c>
      <c r="O201" s="5">
        <f t="shared" si="107"/>
        <v>1.1867632716417911</v>
      </c>
      <c r="P201" s="5">
        <f t="shared" si="108"/>
        <v>238</v>
      </c>
      <c r="Q201" s="5">
        <f t="shared" si="109"/>
        <v>163.08734939999999</v>
      </c>
      <c r="R201" s="5">
        <f t="shared" si="110"/>
        <v>106.59032099999999</v>
      </c>
      <c r="S201" s="5">
        <f t="shared" si="111"/>
        <v>377.48</v>
      </c>
      <c r="T201" s="39">
        <v>69</v>
      </c>
      <c r="U201" s="26">
        <v>722</v>
      </c>
      <c r="V201" s="26">
        <v>238</v>
      </c>
      <c r="W201" s="26">
        <v>267</v>
      </c>
      <c r="X201" s="27"/>
      <c r="Y201" s="27"/>
      <c r="Z201" s="27">
        <v>0.35</v>
      </c>
      <c r="AA201" s="29">
        <v>463.26</v>
      </c>
      <c r="AB201" s="29">
        <v>57.15</v>
      </c>
      <c r="AC201" s="29">
        <v>176.49</v>
      </c>
      <c r="AD201" s="28">
        <v>115.35</v>
      </c>
      <c r="AE201" s="29">
        <v>168.67</v>
      </c>
      <c r="AF201" s="29"/>
      <c r="AG201" s="30"/>
      <c r="AH201" s="41">
        <v>377.48</v>
      </c>
      <c r="AI201" s="41">
        <v>703.44</v>
      </c>
      <c r="AJ201" s="30"/>
      <c r="AK201" s="30"/>
      <c r="AL201" s="30">
        <v>11.15</v>
      </c>
      <c r="AM201" s="30">
        <v>0.84</v>
      </c>
      <c r="AN201" s="32">
        <v>0.24001</v>
      </c>
      <c r="AO201" s="32">
        <v>0.92405999999999999</v>
      </c>
      <c r="AQ201" s="39">
        <v>0</v>
      </c>
      <c r="AR201" s="42">
        <v>0</v>
      </c>
      <c r="AT201" s="37">
        <f t="shared" si="112"/>
        <v>766000</v>
      </c>
      <c r="AU201" s="92">
        <f t="shared" si="113"/>
        <v>2065.8344266999998</v>
      </c>
    </row>
    <row r="202" spans="1:47">
      <c r="A202" s="16">
        <v>42098</v>
      </c>
      <c r="B202" s="1">
        <f t="shared" si="102"/>
        <v>2783.4320192999999</v>
      </c>
      <c r="D202" s="33">
        <v>1564000</v>
      </c>
      <c r="E202" s="17">
        <f t="shared" si="64"/>
        <v>1.7796879918797954</v>
      </c>
      <c r="F202" s="72">
        <f t="shared" si="92"/>
        <v>1.942912031659511</v>
      </c>
      <c r="G202" s="22">
        <v>1115.2</v>
      </c>
      <c r="H202" s="1">
        <f t="shared" si="103"/>
        <v>652.44361620000006</v>
      </c>
      <c r="I202" s="1">
        <f t="shared" si="104"/>
        <v>149.93840309999999</v>
      </c>
      <c r="J202" s="5">
        <f t="shared" si="105"/>
        <v>679.69</v>
      </c>
      <c r="K202" s="22">
        <v>186.16</v>
      </c>
      <c r="L202" s="23">
        <v>749000</v>
      </c>
      <c r="M202" s="24">
        <v>285000</v>
      </c>
      <c r="N202" s="5">
        <f t="shared" si="106"/>
        <v>726.01483259999998</v>
      </c>
      <c r="O202" s="5">
        <f t="shared" si="107"/>
        <v>0.9693121930574099</v>
      </c>
      <c r="P202" s="5">
        <f t="shared" si="108"/>
        <v>210</v>
      </c>
      <c r="Q202" s="5">
        <f t="shared" si="109"/>
        <v>178.6638495</v>
      </c>
      <c r="R202" s="5">
        <f t="shared" si="110"/>
        <v>96.810983100000001</v>
      </c>
      <c r="S202" s="5">
        <f t="shared" si="111"/>
        <v>170.54</v>
      </c>
      <c r="T202" s="39">
        <v>70</v>
      </c>
      <c r="U202" s="26">
        <v>608</v>
      </c>
      <c r="V202" s="26">
        <v>210</v>
      </c>
      <c r="W202" s="26">
        <v>280</v>
      </c>
      <c r="X202" s="27"/>
      <c r="Y202" s="27"/>
      <c r="Z202" s="27">
        <v>0.24</v>
      </c>
      <c r="AA202" s="29">
        <v>474.76</v>
      </c>
      <c r="AB202" s="29">
        <v>42.41</v>
      </c>
      <c r="AC202" s="29">
        <v>195.05</v>
      </c>
      <c r="AD202" s="28">
        <v>105.69</v>
      </c>
      <c r="AE202" s="29">
        <v>154.32</v>
      </c>
      <c r="AF202" s="29"/>
      <c r="AG202" s="30"/>
      <c r="AH202" s="41">
        <v>170.54</v>
      </c>
      <c r="AI202" s="41">
        <v>679.69</v>
      </c>
      <c r="AJ202" s="30"/>
      <c r="AK202" s="30"/>
      <c r="AL202" s="30">
        <v>8.6300000000000008</v>
      </c>
      <c r="AM202" s="30">
        <v>0.74</v>
      </c>
      <c r="AN202" s="32">
        <v>0.23841000000000001</v>
      </c>
      <c r="AO202" s="32">
        <v>0.91598999999999997</v>
      </c>
      <c r="AQ202" s="39">
        <v>0</v>
      </c>
      <c r="AR202" s="42">
        <v>0</v>
      </c>
      <c r="AT202" s="37">
        <f t="shared" si="112"/>
        <v>815000</v>
      </c>
      <c r="AU202" s="92">
        <f t="shared" si="113"/>
        <v>2057.4171867</v>
      </c>
    </row>
    <row r="203" spans="1:47">
      <c r="A203" s="16">
        <v>42099</v>
      </c>
      <c r="B203" s="1">
        <f t="shared" si="102"/>
        <v>2585.0602278000001</v>
      </c>
      <c r="D203" s="33">
        <v>1408000</v>
      </c>
      <c r="E203" s="17">
        <f t="shared" si="64"/>
        <v>1.8359802754261365</v>
      </c>
      <c r="F203" s="52">
        <f>E203/AO203</f>
        <v>2.0161427956449711</v>
      </c>
      <c r="G203" s="22">
        <v>1145.32</v>
      </c>
      <c r="H203" s="1">
        <f t="shared" si="103"/>
        <v>548.34921899999995</v>
      </c>
      <c r="I203" s="1">
        <f t="shared" si="104"/>
        <v>129.92100879999998</v>
      </c>
      <c r="J203" s="5">
        <f t="shared" si="105"/>
        <v>588.70000000000005</v>
      </c>
      <c r="K203" s="22">
        <v>172.77</v>
      </c>
      <c r="L203" s="23">
        <v>692000</v>
      </c>
      <c r="M203" s="24">
        <v>262000</v>
      </c>
      <c r="N203" s="5">
        <f t="shared" si="106"/>
        <v>815.39704000000006</v>
      </c>
      <c r="O203" s="5">
        <f t="shared" si="107"/>
        <v>1.1783194219653181</v>
      </c>
      <c r="P203" s="5">
        <f t="shared" si="108"/>
        <v>210</v>
      </c>
      <c r="Q203" s="5">
        <f t="shared" si="109"/>
        <v>148.4889584</v>
      </c>
      <c r="R203" s="5">
        <f t="shared" si="110"/>
        <v>89.188081600000004</v>
      </c>
      <c r="S203" s="5">
        <f t="shared" si="111"/>
        <v>307.72000000000003</v>
      </c>
      <c r="T203" s="39">
        <v>60</v>
      </c>
      <c r="U203" s="26">
        <v>625</v>
      </c>
      <c r="V203" s="26">
        <v>210</v>
      </c>
      <c r="W203" s="26">
        <v>287</v>
      </c>
      <c r="X203" s="27"/>
      <c r="Y203" s="27"/>
      <c r="Z203" s="27">
        <v>0.26</v>
      </c>
      <c r="AA203" s="29">
        <v>404.83</v>
      </c>
      <c r="AB203" s="29">
        <v>34.200000000000003</v>
      </c>
      <c r="AC203" s="29">
        <v>163.06</v>
      </c>
      <c r="AD203" s="28">
        <v>97.94</v>
      </c>
      <c r="AE203" s="29">
        <v>134.46</v>
      </c>
      <c r="AF203" s="29"/>
      <c r="AG203" s="30"/>
      <c r="AH203" s="41">
        <v>307.72000000000003</v>
      </c>
      <c r="AI203" s="41">
        <v>588.70000000000005</v>
      </c>
      <c r="AJ203" s="30"/>
      <c r="AK203" s="30"/>
      <c r="AL203" s="30">
        <v>7.64</v>
      </c>
      <c r="AM203" s="30">
        <v>0.56999999999999995</v>
      </c>
      <c r="AN203" s="32">
        <v>0.23838999999999999</v>
      </c>
      <c r="AO203" s="32">
        <v>0.91064000000000001</v>
      </c>
      <c r="AQ203" s="39">
        <v>0</v>
      </c>
      <c r="AR203" s="42">
        <v>0</v>
      </c>
      <c r="AT203" s="37">
        <f t="shared" si="112"/>
        <v>716000</v>
      </c>
      <c r="AU203" s="92">
        <f t="shared" si="113"/>
        <v>1769.6631878000001</v>
      </c>
    </row>
    <row r="204" spans="1:47">
      <c r="A204" s="16">
        <v>42100</v>
      </c>
      <c r="B204" s="1">
        <f t="shared" si="102"/>
        <v>3110.5201975999998</v>
      </c>
      <c r="D204" s="33">
        <v>1799000</v>
      </c>
      <c r="E204" s="17">
        <f t="shared" si="64"/>
        <v>1.7290273471928848</v>
      </c>
      <c r="F204" s="52">
        <f t="shared" ref="F204:F252" si="114">E204/AO204</f>
        <v>1.8986947061329227</v>
      </c>
      <c r="G204" s="22">
        <v>1363.13</v>
      </c>
      <c r="H204" s="1">
        <f t="shared" si="103"/>
        <v>653.00168480000002</v>
      </c>
      <c r="I204" s="1">
        <f t="shared" si="104"/>
        <v>160.5185128</v>
      </c>
      <c r="J204" s="5">
        <f t="shared" si="105"/>
        <v>674.31</v>
      </c>
      <c r="K204" s="22">
        <v>259.56</v>
      </c>
      <c r="L204" s="23">
        <v>840000</v>
      </c>
      <c r="M204" s="24">
        <v>288000</v>
      </c>
      <c r="N204" s="5">
        <f t="shared" si="106"/>
        <v>918.28766640000003</v>
      </c>
      <c r="O204" s="5">
        <f t="shared" si="107"/>
        <v>1.0931996028571429</v>
      </c>
      <c r="P204" s="5">
        <f t="shared" si="108"/>
        <v>245</v>
      </c>
      <c r="Q204" s="5">
        <f t="shared" si="109"/>
        <v>154.03475600000002</v>
      </c>
      <c r="R204" s="5">
        <f t="shared" si="110"/>
        <v>100.0429104</v>
      </c>
      <c r="S204" s="5">
        <f t="shared" si="111"/>
        <v>343.21</v>
      </c>
      <c r="T204" s="39">
        <v>76</v>
      </c>
      <c r="U204" s="26">
        <v>825</v>
      </c>
      <c r="V204" s="26">
        <v>245</v>
      </c>
      <c r="W204" s="26">
        <v>273</v>
      </c>
      <c r="X204" s="27"/>
      <c r="Y204" s="27"/>
      <c r="Z204" s="27">
        <v>0.27</v>
      </c>
      <c r="AA204" s="29">
        <v>495.27</v>
      </c>
      <c r="AB204" s="29">
        <v>52.59</v>
      </c>
      <c r="AC204" s="29">
        <v>169.15</v>
      </c>
      <c r="AD204" s="28">
        <v>109.86</v>
      </c>
      <c r="AE204" s="29">
        <v>164.32</v>
      </c>
      <c r="AF204" s="29"/>
      <c r="AG204" s="30"/>
      <c r="AH204" s="41">
        <v>343.21</v>
      </c>
      <c r="AI204" s="41">
        <v>674.31</v>
      </c>
      <c r="AJ204" s="30"/>
      <c r="AK204" s="30"/>
      <c r="AL204" s="30">
        <v>11.07</v>
      </c>
      <c r="AM204" s="30">
        <v>0.88</v>
      </c>
      <c r="AN204" s="32">
        <v>0.23591999999999999</v>
      </c>
      <c r="AO204" s="32">
        <v>0.91064000000000001</v>
      </c>
      <c r="AQ204" s="39">
        <v>0</v>
      </c>
      <c r="AR204" s="42">
        <v>0</v>
      </c>
      <c r="AT204" s="37">
        <f t="shared" si="112"/>
        <v>959000</v>
      </c>
      <c r="AU204" s="92">
        <f t="shared" si="113"/>
        <v>2192.2325311999998</v>
      </c>
    </row>
    <row r="205" spans="1:47">
      <c r="A205" s="16">
        <v>42101</v>
      </c>
      <c r="B205" s="1">
        <f t="shared" si="102"/>
        <v>3039.6111366</v>
      </c>
      <c r="D205" s="33">
        <v>2085000</v>
      </c>
      <c r="E205" s="17">
        <f t="shared" si="64"/>
        <v>1.457847067913669</v>
      </c>
      <c r="F205" s="52">
        <f t="shared" si="114"/>
        <v>1.6018889195605541</v>
      </c>
      <c r="G205" s="22">
        <v>1294.69</v>
      </c>
      <c r="H205" s="1">
        <f t="shared" si="103"/>
        <v>642.84120060000009</v>
      </c>
      <c r="I205" s="1">
        <f t="shared" si="104"/>
        <v>175.59993599999999</v>
      </c>
      <c r="J205" s="5">
        <f t="shared" si="105"/>
        <v>644.25</v>
      </c>
      <c r="K205" s="22">
        <v>282.23</v>
      </c>
      <c r="L205" s="23">
        <v>865000</v>
      </c>
      <c r="M205" s="24">
        <v>327000</v>
      </c>
      <c r="N205" s="5">
        <f t="shared" si="106"/>
        <v>902.68872639999995</v>
      </c>
      <c r="O205" s="5">
        <f t="shared" si="107"/>
        <v>1.0435707819653177</v>
      </c>
      <c r="P205" s="5">
        <f t="shared" si="108"/>
        <v>252</v>
      </c>
      <c r="Q205" s="5">
        <f t="shared" si="109"/>
        <v>149.0164992</v>
      </c>
      <c r="R205" s="5">
        <f t="shared" si="110"/>
        <v>117.4822272</v>
      </c>
      <c r="S205" s="5">
        <f t="shared" si="111"/>
        <v>308.19</v>
      </c>
      <c r="T205" s="39">
        <v>76</v>
      </c>
      <c r="U205" s="26">
        <v>772.53</v>
      </c>
      <c r="V205" s="26">
        <v>252</v>
      </c>
      <c r="W205" s="26">
        <v>250</v>
      </c>
      <c r="X205" s="27"/>
      <c r="Y205" s="27"/>
      <c r="Z205" s="27">
        <v>0.14000000000000001</v>
      </c>
      <c r="AA205" s="29">
        <v>499.18</v>
      </c>
      <c r="AB205" s="29">
        <v>43.4</v>
      </c>
      <c r="AC205" s="29">
        <v>163.74</v>
      </c>
      <c r="AD205" s="28">
        <v>129.09</v>
      </c>
      <c r="AE205" s="29">
        <v>183.16</v>
      </c>
      <c r="AF205" s="29"/>
      <c r="AG205" s="30"/>
      <c r="AH205" s="41">
        <v>308.19</v>
      </c>
      <c r="AI205" s="41">
        <v>644.25</v>
      </c>
      <c r="AJ205" s="30"/>
      <c r="AK205" s="30"/>
      <c r="AL205" s="30">
        <v>8.75</v>
      </c>
      <c r="AM205" s="30">
        <v>1.04</v>
      </c>
      <c r="AN205" s="32">
        <v>0.23924999999999999</v>
      </c>
      <c r="AO205" s="32">
        <v>0.91008</v>
      </c>
      <c r="AQ205" s="39">
        <v>0</v>
      </c>
      <c r="AR205" s="42">
        <v>0</v>
      </c>
      <c r="AT205" s="37">
        <f t="shared" si="112"/>
        <v>1220000</v>
      </c>
      <c r="AU205" s="92">
        <f t="shared" si="113"/>
        <v>2136.9224101999998</v>
      </c>
    </row>
    <row r="206" spans="1:47">
      <c r="A206" s="16">
        <v>42102</v>
      </c>
      <c r="B206" s="1">
        <f t="shared" si="102"/>
        <v>3073.7024370000004</v>
      </c>
      <c r="D206" s="33">
        <v>1946000</v>
      </c>
      <c r="E206" s="17">
        <f t="shared" si="64"/>
        <v>1.5794976551901336</v>
      </c>
      <c r="F206" s="52">
        <f t="shared" si="114"/>
        <v>1.7200235818252572</v>
      </c>
      <c r="G206" s="22">
        <v>1355.66</v>
      </c>
      <c r="H206" s="1">
        <f t="shared" si="103"/>
        <v>628.94367</v>
      </c>
      <c r="I206" s="1">
        <f t="shared" si="104"/>
        <v>217.16876699999997</v>
      </c>
      <c r="J206" s="5">
        <f t="shared" si="105"/>
        <v>615.57000000000005</v>
      </c>
      <c r="K206" s="22">
        <v>256.36</v>
      </c>
      <c r="L206" s="23">
        <v>841000</v>
      </c>
      <c r="M206" s="24">
        <v>303000</v>
      </c>
      <c r="N206" s="5">
        <f t="shared" si="106"/>
        <v>937.84500800000001</v>
      </c>
      <c r="O206" s="5">
        <f t="shared" si="107"/>
        <v>1.1151545873959572</v>
      </c>
      <c r="P206" s="5">
        <f t="shared" si="108"/>
        <v>269</v>
      </c>
      <c r="Q206" s="5">
        <f t="shared" si="109"/>
        <v>160.61985300000001</v>
      </c>
      <c r="R206" s="5">
        <f t="shared" si="110"/>
        <v>149.54515499999999</v>
      </c>
      <c r="S206" s="5">
        <f t="shared" si="111"/>
        <v>278.68</v>
      </c>
      <c r="T206" s="39">
        <v>80</v>
      </c>
      <c r="U206" s="26">
        <v>810</v>
      </c>
      <c r="V206" s="26">
        <v>269</v>
      </c>
      <c r="W206" s="26">
        <v>250</v>
      </c>
      <c r="X206" s="27"/>
      <c r="Y206" s="27"/>
      <c r="Z206" s="27">
        <v>0</v>
      </c>
      <c r="AA206" s="29">
        <v>478.63</v>
      </c>
      <c r="AB206" s="29">
        <v>31.36</v>
      </c>
      <c r="AC206" s="29">
        <v>174.91</v>
      </c>
      <c r="AD206" s="28">
        <v>162.85</v>
      </c>
      <c r="AE206" s="29">
        <v>225.7</v>
      </c>
      <c r="AF206" s="29"/>
      <c r="AG206" s="30"/>
      <c r="AH206" s="41">
        <v>278.68</v>
      </c>
      <c r="AI206" s="41">
        <v>615.57000000000005</v>
      </c>
      <c r="AJ206" s="30"/>
      <c r="AK206" s="30"/>
      <c r="AL206" s="30">
        <v>9.9700000000000006</v>
      </c>
      <c r="AM206" s="30">
        <v>0.82</v>
      </c>
      <c r="AN206" s="32">
        <v>0.23966999999999999</v>
      </c>
      <c r="AO206" s="32">
        <v>0.91830000000000001</v>
      </c>
      <c r="AQ206" s="39"/>
      <c r="AR206" s="42"/>
      <c r="AT206" s="37">
        <f t="shared" si="112"/>
        <v>1105000</v>
      </c>
      <c r="AU206" s="92">
        <f t="shared" si="113"/>
        <v>2135.8574290000006</v>
      </c>
    </row>
    <row r="207" spans="1:47">
      <c r="A207" s="16">
        <v>42103</v>
      </c>
      <c r="B207" s="1">
        <f t="shared" si="102"/>
        <v>3289.5949101000001</v>
      </c>
      <c r="D207" s="33">
        <v>2096000</v>
      </c>
      <c r="E207" s="17">
        <f t="shared" si="64"/>
        <v>1.5694632204675574</v>
      </c>
      <c r="F207" s="52">
        <f t="shared" si="114"/>
        <v>1.7002645741574933</v>
      </c>
      <c r="G207" s="22">
        <v>1410.94</v>
      </c>
      <c r="H207" s="1">
        <f t="shared" si="103"/>
        <v>686.05331609999996</v>
      </c>
      <c r="I207" s="1">
        <f t="shared" si="104"/>
        <v>197.72159399999998</v>
      </c>
      <c r="J207" s="5">
        <f t="shared" si="105"/>
        <v>723.7</v>
      </c>
      <c r="K207" s="22">
        <v>271.18</v>
      </c>
      <c r="L207" s="23">
        <v>842000</v>
      </c>
      <c r="M207" s="24">
        <v>324000</v>
      </c>
      <c r="N207" s="5">
        <f t="shared" si="106"/>
        <v>994.84319989999995</v>
      </c>
      <c r="O207" s="5">
        <f t="shared" si="107"/>
        <v>1.1815239903800474</v>
      </c>
      <c r="P207" s="5">
        <f t="shared" si="108"/>
        <v>270</v>
      </c>
      <c r="Q207" s="5">
        <f t="shared" si="109"/>
        <v>164.59261169999999</v>
      </c>
      <c r="R207" s="5">
        <f t="shared" si="110"/>
        <v>126.70058819999998</v>
      </c>
      <c r="S207" s="5">
        <f t="shared" si="111"/>
        <v>358.55</v>
      </c>
      <c r="T207" s="39">
        <v>75</v>
      </c>
      <c r="U207" s="26">
        <v>842</v>
      </c>
      <c r="V207" s="26">
        <v>270</v>
      </c>
      <c r="W207" s="26">
        <v>272</v>
      </c>
      <c r="X207" s="27"/>
      <c r="Y207" s="27"/>
      <c r="Z207" s="27"/>
      <c r="AA207" s="29">
        <v>521.30999999999995</v>
      </c>
      <c r="AB207" s="29">
        <v>43.61</v>
      </c>
      <c r="AC207" s="29">
        <v>178.31</v>
      </c>
      <c r="AD207" s="28">
        <v>137.26</v>
      </c>
      <c r="AE207" s="29">
        <v>198.81</v>
      </c>
      <c r="AF207" s="29"/>
      <c r="AG207" s="30"/>
      <c r="AH207" s="41">
        <v>358.55</v>
      </c>
      <c r="AI207" s="41">
        <v>723.7</v>
      </c>
      <c r="AJ207" s="30"/>
      <c r="AK207" s="30"/>
      <c r="AL207" s="30">
        <v>14.44</v>
      </c>
      <c r="AM207" s="30">
        <v>0.95</v>
      </c>
      <c r="AN207" s="32">
        <v>0.23919000000000001</v>
      </c>
      <c r="AO207" s="32">
        <v>0.92306999999999995</v>
      </c>
      <c r="AQ207" s="39"/>
      <c r="AR207" s="42"/>
      <c r="AT207" s="37">
        <f t="shared" si="112"/>
        <v>1254000</v>
      </c>
      <c r="AU207" s="92">
        <f t="shared" si="113"/>
        <v>2294.7517102000002</v>
      </c>
    </row>
    <row r="208" spans="1:47">
      <c r="A208" s="16">
        <v>42104</v>
      </c>
      <c r="B208" s="1">
        <f t="shared" si="102"/>
        <v>3263.0854180000001</v>
      </c>
      <c r="D208" s="33">
        <v>2019000</v>
      </c>
      <c r="E208" s="17">
        <f t="shared" si="64"/>
        <v>1.6161889143140169</v>
      </c>
      <c r="F208" s="52">
        <f t="shared" si="114"/>
        <v>1.7352253750418907</v>
      </c>
      <c r="G208" s="22">
        <v>1407.46</v>
      </c>
      <c r="H208" s="1">
        <f t="shared" si="103"/>
        <v>699.42551600000002</v>
      </c>
      <c r="I208" s="1">
        <f t="shared" si="104"/>
        <v>206.239902</v>
      </c>
      <c r="J208" s="5">
        <f t="shared" si="105"/>
        <v>699.41</v>
      </c>
      <c r="K208" s="22">
        <v>250.55</v>
      </c>
      <c r="L208" s="23">
        <v>834000</v>
      </c>
      <c r="M208" s="24">
        <v>305000</v>
      </c>
      <c r="N208" s="5">
        <f t="shared" si="106"/>
        <v>966.24235599999997</v>
      </c>
      <c r="O208" s="5">
        <f t="shared" si="107"/>
        <v>1.1585639760191846</v>
      </c>
      <c r="P208" s="5">
        <f t="shared" si="108"/>
        <v>251</v>
      </c>
      <c r="Q208" s="5">
        <f t="shared" si="109"/>
        <v>169.68245200000001</v>
      </c>
      <c r="R208" s="5">
        <f t="shared" si="110"/>
        <v>129.79990400000003</v>
      </c>
      <c r="S208" s="5">
        <f t="shared" si="111"/>
        <v>340.76</v>
      </c>
      <c r="T208" s="39">
        <v>75</v>
      </c>
      <c r="U208" s="26">
        <v>847</v>
      </c>
      <c r="V208" s="26">
        <v>251</v>
      </c>
      <c r="W208" s="26">
        <v>278</v>
      </c>
      <c r="X208" s="27"/>
      <c r="Y208" s="27"/>
      <c r="Z208" s="27"/>
      <c r="AA208" s="29">
        <v>519.16999999999996</v>
      </c>
      <c r="AB208" s="29">
        <v>49.59</v>
      </c>
      <c r="AC208" s="29">
        <v>182.18</v>
      </c>
      <c r="AD208" s="28">
        <v>139.36000000000001</v>
      </c>
      <c r="AE208" s="29">
        <v>201.22</v>
      </c>
      <c r="AF208" s="29"/>
      <c r="AG208" s="30"/>
      <c r="AH208" s="41">
        <v>340.76</v>
      </c>
      <c r="AI208" s="41">
        <v>699.41</v>
      </c>
      <c r="AJ208" s="30"/>
      <c r="AK208" s="30"/>
      <c r="AL208" s="30">
        <v>18.37</v>
      </c>
      <c r="AM208" s="30">
        <v>1.84</v>
      </c>
      <c r="AN208" s="32"/>
      <c r="AO208" s="32">
        <v>0.93140000000000001</v>
      </c>
      <c r="AQ208" s="39"/>
      <c r="AR208" s="42"/>
      <c r="AT208" s="37">
        <f t="shared" si="112"/>
        <v>1185000</v>
      </c>
      <c r="AU208" s="92">
        <f t="shared" si="113"/>
        <v>2296.8430619999999</v>
      </c>
    </row>
    <row r="209" spans="1:47">
      <c r="A209" s="16">
        <v>42105</v>
      </c>
      <c r="B209" s="1">
        <f t="shared" si="102"/>
        <v>2845.1294939999998</v>
      </c>
      <c r="D209" s="33">
        <v>1537000</v>
      </c>
      <c r="E209" s="17">
        <f t="shared" si="64"/>
        <v>1.8510927091737148</v>
      </c>
      <c r="F209" s="52">
        <f t="shared" si="114"/>
        <v>1.9679704757271503</v>
      </c>
      <c r="G209" s="22">
        <v>1233.48</v>
      </c>
      <c r="H209" s="1">
        <f t="shared" si="103"/>
        <v>609.94796059999999</v>
      </c>
      <c r="I209" s="1">
        <f t="shared" si="104"/>
        <v>166.43153339999998</v>
      </c>
      <c r="J209" s="5">
        <f t="shared" si="105"/>
        <v>610.61</v>
      </c>
      <c r="K209" s="22">
        <v>224.66</v>
      </c>
      <c r="L209" s="23">
        <v>783000</v>
      </c>
      <c r="M209" s="24">
        <v>301000</v>
      </c>
      <c r="N209" s="5">
        <f t="shared" si="106"/>
        <v>937.22994970000002</v>
      </c>
      <c r="O209" s="5">
        <f t="shared" si="107"/>
        <v>1.1969731158365262</v>
      </c>
      <c r="P209" s="5">
        <f t="shared" si="108"/>
        <v>262</v>
      </c>
      <c r="Q209" s="5">
        <f t="shared" si="109"/>
        <v>161.36164550000001</v>
      </c>
      <c r="R209" s="5">
        <f t="shared" si="110"/>
        <v>110.2583042</v>
      </c>
      <c r="S209" s="5">
        <f t="shared" si="111"/>
        <v>333.61</v>
      </c>
      <c r="T209" s="39">
        <v>70</v>
      </c>
      <c r="U209" s="26">
        <v>691</v>
      </c>
      <c r="V209" s="26">
        <v>262</v>
      </c>
      <c r="W209" s="26">
        <v>257</v>
      </c>
      <c r="X209" s="27"/>
      <c r="Y209" s="27"/>
      <c r="Z209" s="27"/>
      <c r="AA209" s="29">
        <v>442.42</v>
      </c>
      <c r="AB209" s="29">
        <v>34.49</v>
      </c>
      <c r="AC209" s="29">
        <v>171.55</v>
      </c>
      <c r="AD209" s="28">
        <v>117.22</v>
      </c>
      <c r="AE209" s="29">
        <v>163.55000000000001</v>
      </c>
      <c r="AF209" s="29"/>
      <c r="AG209" s="30"/>
      <c r="AH209" s="41">
        <v>333.61</v>
      </c>
      <c r="AI209" s="41">
        <v>610.61</v>
      </c>
      <c r="AJ209" s="30"/>
      <c r="AK209" s="30"/>
      <c r="AL209" s="30">
        <v>11.45</v>
      </c>
      <c r="AM209" s="30">
        <v>1.94</v>
      </c>
      <c r="AN209" s="32"/>
      <c r="AO209" s="32">
        <v>0.94060999999999995</v>
      </c>
      <c r="AQ209" s="39"/>
      <c r="AR209" s="42"/>
      <c r="AT209" s="37">
        <f t="shared" si="112"/>
        <v>754000</v>
      </c>
      <c r="AU209" s="92">
        <f t="shared" si="113"/>
        <v>1907.8995442999999</v>
      </c>
    </row>
    <row r="210" spans="1:47">
      <c r="A210" s="16">
        <v>42106</v>
      </c>
      <c r="B210" s="1">
        <f t="shared" si="102"/>
        <v>2784.2502388000003</v>
      </c>
      <c r="D210" s="33">
        <v>1620000</v>
      </c>
      <c r="E210" s="17">
        <f t="shared" si="64"/>
        <v>1.7186729869135804</v>
      </c>
      <c r="F210" s="52">
        <f t="shared" si="114"/>
        <v>1.8228681291773581</v>
      </c>
      <c r="G210" s="22">
        <v>1165.44</v>
      </c>
      <c r="H210" s="1">
        <f t="shared" si="103"/>
        <v>629.03456280000012</v>
      </c>
      <c r="I210" s="1">
        <f t="shared" si="104"/>
        <v>159.24567599999997</v>
      </c>
      <c r="J210" s="5">
        <f t="shared" si="105"/>
        <v>604.36</v>
      </c>
      <c r="K210" s="22">
        <v>226.17</v>
      </c>
      <c r="L210" s="23">
        <v>860000</v>
      </c>
      <c r="M210" s="24">
        <v>316000</v>
      </c>
      <c r="N210" s="5">
        <f t="shared" si="106"/>
        <v>916.89444759999992</v>
      </c>
      <c r="O210" s="5">
        <f t="shared" si="107"/>
        <v>1.0661563344186045</v>
      </c>
      <c r="P210" s="5">
        <f t="shared" si="108"/>
        <v>244</v>
      </c>
      <c r="Q210" s="5">
        <f t="shared" si="109"/>
        <v>157.89741480000001</v>
      </c>
      <c r="R210" s="5">
        <f t="shared" si="110"/>
        <v>100.3370328</v>
      </c>
      <c r="S210" s="5">
        <f t="shared" si="111"/>
        <v>349.66</v>
      </c>
      <c r="T210" s="39">
        <v>65</v>
      </c>
      <c r="U210" s="26">
        <v>687</v>
      </c>
      <c r="V210" s="26">
        <v>244</v>
      </c>
      <c r="W210" s="26">
        <v>214</v>
      </c>
      <c r="X210" s="27"/>
      <c r="Y210" s="27"/>
      <c r="Z210" s="27"/>
      <c r="AA210" s="29">
        <v>468.73</v>
      </c>
      <c r="AB210" s="29">
        <v>30.97</v>
      </c>
      <c r="AC210" s="29">
        <v>167.47</v>
      </c>
      <c r="AD210" s="28">
        <v>106.42</v>
      </c>
      <c r="AE210" s="29">
        <v>157.01</v>
      </c>
      <c r="AF210" s="29"/>
      <c r="AG210" s="30"/>
      <c r="AH210" s="41">
        <v>349.66</v>
      </c>
      <c r="AI210" s="41">
        <v>604.36</v>
      </c>
      <c r="AJ210" s="30"/>
      <c r="AK210" s="30"/>
      <c r="AL210" s="30">
        <v>9.98</v>
      </c>
      <c r="AM210" s="30">
        <v>1.91</v>
      </c>
      <c r="AN210" s="32"/>
      <c r="AO210" s="32">
        <v>0.94284000000000001</v>
      </c>
      <c r="AQ210" s="39"/>
      <c r="AR210" s="42"/>
      <c r="AT210" s="37">
        <f t="shared" si="112"/>
        <v>760000</v>
      </c>
      <c r="AU210" s="92">
        <f t="shared" si="113"/>
        <v>1867.3557912000003</v>
      </c>
    </row>
    <row r="211" spans="1:47">
      <c r="A211" s="16">
        <v>42107</v>
      </c>
      <c r="B211" s="1">
        <f t="shared" si="102"/>
        <v>3282.8963348000007</v>
      </c>
      <c r="D211" s="33">
        <v>2082000</v>
      </c>
      <c r="E211" s="17">
        <f t="shared" si="64"/>
        <v>1.576799392315082</v>
      </c>
      <c r="F211" s="52">
        <f t="shared" si="114"/>
        <v>1.6723933990020385</v>
      </c>
      <c r="G211" s="22">
        <v>1441.89</v>
      </c>
      <c r="H211" s="1">
        <f t="shared" si="103"/>
        <v>725.16652920000013</v>
      </c>
      <c r="I211" s="1">
        <f t="shared" si="104"/>
        <v>199.25980559999999</v>
      </c>
      <c r="J211" s="5">
        <f t="shared" si="105"/>
        <v>627.07000000000005</v>
      </c>
      <c r="K211" s="22">
        <v>289.51</v>
      </c>
      <c r="L211" s="23">
        <v>895000</v>
      </c>
      <c r="M211" s="24">
        <v>300000</v>
      </c>
      <c r="N211" s="5">
        <f t="shared" si="106"/>
        <v>912.5470656</v>
      </c>
      <c r="O211" s="5">
        <f t="shared" si="107"/>
        <v>1.0196056598882681</v>
      </c>
      <c r="P211" s="5">
        <f t="shared" si="108"/>
        <v>260</v>
      </c>
      <c r="Q211" s="5">
        <f t="shared" si="109"/>
        <v>155.2668912</v>
      </c>
      <c r="R211" s="5">
        <f t="shared" si="110"/>
        <v>116.1201744</v>
      </c>
      <c r="S211" s="5">
        <f t="shared" si="111"/>
        <v>299.16000000000003</v>
      </c>
      <c r="T211" s="39">
        <v>82</v>
      </c>
      <c r="U211" s="26">
        <v>842</v>
      </c>
      <c r="V211" s="26">
        <v>260</v>
      </c>
      <c r="W211" s="26">
        <v>315</v>
      </c>
      <c r="X211" s="27"/>
      <c r="Y211" s="27"/>
      <c r="Z211" s="27"/>
      <c r="AA211" s="29">
        <v>572.34</v>
      </c>
      <c r="AB211" s="29">
        <v>32.11</v>
      </c>
      <c r="AC211" s="29">
        <v>164.68</v>
      </c>
      <c r="AD211" s="28">
        <v>123.16</v>
      </c>
      <c r="AE211" s="29">
        <v>199.04</v>
      </c>
      <c r="AF211" s="29"/>
      <c r="AG211" s="30"/>
      <c r="AH211" s="55">
        <v>299.16000000000003</v>
      </c>
      <c r="AI211" s="29">
        <v>627.07000000000005</v>
      </c>
      <c r="AJ211" s="30"/>
      <c r="AK211" s="30"/>
      <c r="AL211" s="30">
        <v>9.75</v>
      </c>
      <c r="AM211" s="30">
        <v>2.5499999999999998</v>
      </c>
      <c r="AN211" s="32"/>
      <c r="AO211" s="32">
        <v>0.94284000000000001</v>
      </c>
      <c r="AQ211" s="39"/>
      <c r="AR211" s="42"/>
      <c r="AT211" s="37">
        <f t="shared" si="112"/>
        <v>1187000</v>
      </c>
      <c r="AU211" s="92">
        <f t="shared" si="113"/>
        <v>2370.3492692000009</v>
      </c>
    </row>
    <row r="212" spans="1:47">
      <c r="A212" s="16">
        <v>42108</v>
      </c>
      <c r="B212" s="1">
        <f t="shared" si="102"/>
        <v>3368.9072341000001</v>
      </c>
      <c r="D212" s="33">
        <v>2091000</v>
      </c>
      <c r="E212" s="17">
        <f t="shared" si="64"/>
        <v>1.6111464534194164</v>
      </c>
      <c r="F212" s="52">
        <f t="shared" si="114"/>
        <v>1.7048988406677352</v>
      </c>
      <c r="G212" s="22">
        <v>1463.4</v>
      </c>
      <c r="H212" s="1">
        <f t="shared" si="103"/>
        <v>712.69819169999982</v>
      </c>
      <c r="I212" s="1">
        <f t="shared" si="104"/>
        <v>211.90904239999998</v>
      </c>
      <c r="J212" s="5">
        <f t="shared" si="105"/>
        <v>702.58</v>
      </c>
      <c r="K212" s="22">
        <v>278.32</v>
      </c>
      <c r="L212" s="23">
        <v>863000</v>
      </c>
      <c r="M212" s="24">
        <v>320000</v>
      </c>
      <c r="N212" s="5">
        <f t="shared" si="106"/>
        <v>993.83292000000006</v>
      </c>
      <c r="O212" s="5">
        <f t="shared" si="107"/>
        <v>1.1516024565469294</v>
      </c>
      <c r="P212" s="5">
        <f t="shared" si="108"/>
        <v>272</v>
      </c>
      <c r="Q212" s="5">
        <f t="shared" si="109"/>
        <v>154.33903319999999</v>
      </c>
      <c r="R212" s="5">
        <f t="shared" si="110"/>
        <v>121.60388680000001</v>
      </c>
      <c r="S212" s="5">
        <f t="shared" si="111"/>
        <v>347.89</v>
      </c>
      <c r="T212" s="39">
        <v>98</v>
      </c>
      <c r="U212" s="26">
        <v>843</v>
      </c>
      <c r="V212" s="26">
        <v>272</v>
      </c>
      <c r="W212" s="26">
        <v>303</v>
      </c>
      <c r="X212" s="27"/>
      <c r="Y212" s="27"/>
      <c r="Z212" s="27"/>
      <c r="AA212" s="29">
        <v>539.05999999999995</v>
      </c>
      <c r="AB212" s="29">
        <v>51.79</v>
      </c>
      <c r="AC212" s="29">
        <v>163.32</v>
      </c>
      <c r="AD212" s="28">
        <v>128.68</v>
      </c>
      <c r="AE212" s="29">
        <v>196.66</v>
      </c>
      <c r="AF212" s="29"/>
      <c r="AG212" s="30"/>
      <c r="AH212" s="41">
        <v>347.89</v>
      </c>
      <c r="AI212" s="41">
        <v>702.58</v>
      </c>
      <c r="AJ212" s="30"/>
      <c r="AK212" s="30"/>
      <c r="AL212" s="30">
        <v>23.45</v>
      </c>
      <c r="AM212" s="30">
        <v>4.13</v>
      </c>
      <c r="AN212" s="32"/>
      <c r="AO212" s="32">
        <v>0.94501000000000002</v>
      </c>
      <c r="AQ212" s="39"/>
      <c r="AR212" s="42"/>
      <c r="AT212" s="37">
        <f t="shared" si="112"/>
        <v>1228000</v>
      </c>
      <c r="AU212" s="92">
        <f t="shared" si="113"/>
        <v>2375.0743141000003</v>
      </c>
    </row>
    <row r="213" spans="1:47">
      <c r="A213" s="16">
        <v>42109</v>
      </c>
      <c r="B213" s="1">
        <f t="shared" si="102"/>
        <v>3283.73981</v>
      </c>
      <c r="D213" s="33">
        <v>2036000</v>
      </c>
      <c r="E213" s="17">
        <f t="shared" si="64"/>
        <v>1.6128388064833006</v>
      </c>
      <c r="F213" s="52">
        <f t="shared" si="114"/>
        <v>1.71487379743041</v>
      </c>
      <c r="G213" s="22">
        <v>1396.96</v>
      </c>
      <c r="H213" s="1">
        <f t="shared" ref="H213:H226" si="115">Z213*AN213+(AA213+AB213+AC213)*AO213</f>
        <v>748.83550500000001</v>
      </c>
      <c r="I213" s="1">
        <f t="shared" ref="I213:I226" si="116">AO213*(AL213+AE213+AM213+AR213)+(AQ213)</f>
        <v>212.37430499999999</v>
      </c>
      <c r="J213" s="5">
        <f t="shared" ref="J213:J226" si="117">AG213*AO213+AI213</f>
        <v>662.13</v>
      </c>
      <c r="K213" s="22">
        <v>263.44</v>
      </c>
      <c r="L213" s="23">
        <v>895000</v>
      </c>
      <c r="M213" s="24">
        <v>340000</v>
      </c>
      <c r="N213" s="5">
        <f t="shared" ref="N213:N226" si="118">SUM(P213:T213)</f>
        <v>970.78141499999992</v>
      </c>
      <c r="O213" s="5">
        <f t="shared" ref="O213:O226" si="119">N213/L213*1000</f>
        <v>1.084671972067039</v>
      </c>
      <c r="P213" s="5">
        <f t="shared" ref="P213:P226" si="120">V213</f>
        <v>271</v>
      </c>
      <c r="Q213" s="5">
        <f t="shared" ref="Q213:Q226" si="121">Y213*AN213+AC213*AO213</f>
        <v>169.242975</v>
      </c>
      <c r="R213" s="5">
        <f t="shared" ref="R213:R226" si="122">SUM(AD213+AJ213+AR213)*AO213</f>
        <v>126.47843999999999</v>
      </c>
      <c r="S213" s="5">
        <f t="shared" ref="S213:S226" si="123">AF213*AO213+AH213</f>
        <v>314.06</v>
      </c>
      <c r="T213" s="39">
        <v>90</v>
      </c>
      <c r="U213" s="26">
        <v>813</v>
      </c>
      <c r="V213" s="26">
        <v>271</v>
      </c>
      <c r="W213" s="26">
        <v>290</v>
      </c>
      <c r="X213" s="27"/>
      <c r="Y213" s="27"/>
      <c r="Z213" s="27"/>
      <c r="AA213" s="29">
        <v>572.59</v>
      </c>
      <c r="AB213" s="29">
        <v>43.67</v>
      </c>
      <c r="AC213" s="29">
        <v>179.95</v>
      </c>
      <c r="AD213" s="28">
        <v>134.47999999999999</v>
      </c>
      <c r="AE213" s="29">
        <v>205.56</v>
      </c>
      <c r="AF213" s="29"/>
      <c r="AG213" s="30"/>
      <c r="AH213" s="41">
        <v>314.06</v>
      </c>
      <c r="AI213" s="41">
        <v>662.13</v>
      </c>
      <c r="AJ213" s="30"/>
      <c r="AK213" s="30"/>
      <c r="AL213" s="30">
        <v>16.93</v>
      </c>
      <c r="AM213" s="30">
        <v>3.32</v>
      </c>
      <c r="AN213" s="32"/>
      <c r="AO213" s="32">
        <v>0.9405</v>
      </c>
      <c r="AQ213" s="39"/>
      <c r="AR213" s="42"/>
      <c r="AT213" s="37">
        <f t="shared" si="112"/>
        <v>1141000</v>
      </c>
      <c r="AU213" s="92">
        <f t="shared" si="113"/>
        <v>2312.9583950000001</v>
      </c>
    </row>
    <row r="214" spans="1:47">
      <c r="A214" s="16">
        <v>42110</v>
      </c>
      <c r="B214" s="1">
        <f t="shared" si="102"/>
        <v>3390.8713489000002</v>
      </c>
      <c r="D214" s="33">
        <v>2223000</v>
      </c>
      <c r="E214" s="17">
        <f t="shared" si="64"/>
        <v>1.5253582316239318</v>
      </c>
      <c r="F214" s="52">
        <f t="shared" si="114"/>
        <v>1.633723083770424</v>
      </c>
      <c r="G214" s="22">
        <v>1450.59</v>
      </c>
      <c r="H214" s="1">
        <f t="shared" si="115"/>
        <v>792.0415976999999</v>
      </c>
      <c r="I214" s="1">
        <f t="shared" si="116"/>
        <v>176.79975119999997</v>
      </c>
      <c r="J214" s="5">
        <f t="shared" si="117"/>
        <v>693.97</v>
      </c>
      <c r="K214" s="22">
        <v>277.47000000000003</v>
      </c>
      <c r="L214" s="23">
        <v>961000</v>
      </c>
      <c r="M214" s="24">
        <v>364000</v>
      </c>
      <c r="N214" s="5">
        <f t="shared" si="118"/>
        <v>953.3545865000001</v>
      </c>
      <c r="O214" s="5">
        <f t="shared" si="119"/>
        <v>0.99204431477627475</v>
      </c>
      <c r="P214" s="5">
        <f t="shared" si="120"/>
        <v>261</v>
      </c>
      <c r="Q214" s="5">
        <f t="shared" si="121"/>
        <v>167.38835760000001</v>
      </c>
      <c r="R214" s="5">
        <f t="shared" si="122"/>
        <v>94.926228899999998</v>
      </c>
      <c r="S214" s="5">
        <f t="shared" si="123"/>
        <v>340.04</v>
      </c>
      <c r="T214" s="39">
        <v>90</v>
      </c>
      <c r="U214" s="26">
        <v>852</v>
      </c>
      <c r="V214" s="26">
        <v>261</v>
      </c>
      <c r="W214" s="26">
        <v>310</v>
      </c>
      <c r="X214" s="27"/>
      <c r="Y214" s="27"/>
      <c r="Z214" s="27"/>
      <c r="AA214" s="29">
        <v>621.39</v>
      </c>
      <c r="AB214" s="29">
        <v>47.64</v>
      </c>
      <c r="AC214" s="29">
        <v>179.28</v>
      </c>
      <c r="AD214" s="28">
        <v>101.67</v>
      </c>
      <c r="AE214" s="29">
        <v>171.43</v>
      </c>
      <c r="AF214" s="29"/>
      <c r="AG214" s="30"/>
      <c r="AH214" s="41">
        <v>340.04</v>
      </c>
      <c r="AI214" s="41">
        <v>693.97</v>
      </c>
      <c r="AJ214" s="30"/>
      <c r="AK214" s="30"/>
      <c r="AL214" s="30">
        <v>15.54</v>
      </c>
      <c r="AM214" s="30">
        <v>2.39</v>
      </c>
      <c r="AN214" s="32"/>
      <c r="AO214" s="32">
        <v>0.93367</v>
      </c>
      <c r="AQ214" s="39"/>
      <c r="AR214" s="42"/>
      <c r="AT214" s="37">
        <f t="shared" si="112"/>
        <v>1262000</v>
      </c>
      <c r="AU214" s="92">
        <f t="shared" si="113"/>
        <v>2437.5167624000001</v>
      </c>
    </row>
    <row r="215" spans="1:47">
      <c r="A215" s="16">
        <v>42111</v>
      </c>
      <c r="B215" s="1">
        <f t="shared" si="102"/>
        <v>3284.1022739999999</v>
      </c>
      <c r="D215" s="33">
        <v>2080000</v>
      </c>
      <c r="E215" s="17">
        <f t="shared" si="64"/>
        <v>1.5788953240384616</v>
      </c>
      <c r="F215" s="52">
        <f t="shared" si="114"/>
        <v>1.7027903498969648</v>
      </c>
      <c r="G215" s="22">
        <v>1438.85</v>
      </c>
      <c r="H215" s="1">
        <f t="shared" si="115"/>
        <v>769.54429319999997</v>
      </c>
      <c r="I215" s="1">
        <f t="shared" si="116"/>
        <v>170.53798079999999</v>
      </c>
      <c r="J215" s="5">
        <f t="shared" si="117"/>
        <v>651.83000000000004</v>
      </c>
      <c r="K215" s="22">
        <v>253.34</v>
      </c>
      <c r="L215" s="23">
        <v>896000</v>
      </c>
      <c r="M215" s="24">
        <v>348000</v>
      </c>
      <c r="N215" s="5">
        <f t="shared" si="118"/>
        <v>918.1117635999999</v>
      </c>
      <c r="O215" s="5">
        <f t="shared" si="119"/>
        <v>1.0246783075892856</v>
      </c>
      <c r="P215" s="5">
        <f t="shared" si="120"/>
        <v>255</v>
      </c>
      <c r="Q215" s="5">
        <f t="shared" si="121"/>
        <v>170.1670848</v>
      </c>
      <c r="R215" s="5">
        <f t="shared" si="122"/>
        <v>83.7946788</v>
      </c>
      <c r="S215" s="5">
        <f t="shared" si="123"/>
        <v>329.15</v>
      </c>
      <c r="T215" s="39">
        <v>80</v>
      </c>
      <c r="U215" s="26">
        <v>817</v>
      </c>
      <c r="V215" s="26">
        <v>255</v>
      </c>
      <c r="W215" s="26">
        <v>345</v>
      </c>
      <c r="X215" s="27"/>
      <c r="Y215" s="27"/>
      <c r="Z215" s="27"/>
      <c r="AA215" s="29">
        <v>585.80999999999995</v>
      </c>
      <c r="AB215" s="29">
        <v>60.6</v>
      </c>
      <c r="AC215" s="29">
        <v>183.52</v>
      </c>
      <c r="AD215" s="28">
        <v>90.37</v>
      </c>
      <c r="AE215" s="29">
        <v>159.6</v>
      </c>
      <c r="AF215" s="29"/>
      <c r="AG215" s="30"/>
      <c r="AH215" s="41">
        <v>329.15</v>
      </c>
      <c r="AI215" s="41">
        <v>651.83000000000004</v>
      </c>
      <c r="AJ215" s="30"/>
      <c r="AK215" s="30"/>
      <c r="AL215" s="30">
        <v>21.22</v>
      </c>
      <c r="AM215" s="30">
        <v>3.1</v>
      </c>
      <c r="AN215" s="32"/>
      <c r="AO215" s="32">
        <v>0.92723999999999995</v>
      </c>
      <c r="AQ215" s="39"/>
      <c r="AR215" s="42"/>
      <c r="AT215" s="37">
        <f t="shared" si="112"/>
        <v>1184000</v>
      </c>
      <c r="AU215" s="92">
        <f t="shared" si="113"/>
        <v>2365.9905103999999</v>
      </c>
    </row>
    <row r="216" spans="1:47">
      <c r="A216" s="16">
        <v>42112</v>
      </c>
      <c r="B216" s="1">
        <f t="shared" si="102"/>
        <v>2790.0760863999999</v>
      </c>
      <c r="D216" s="33">
        <v>1633000</v>
      </c>
      <c r="E216" s="17">
        <f t="shared" si="64"/>
        <v>1.7085585342314757</v>
      </c>
      <c r="F216" s="52">
        <f t="shared" si="114"/>
        <v>1.8473299608938194</v>
      </c>
      <c r="G216" s="22">
        <v>1193.76</v>
      </c>
      <c r="H216" s="1">
        <f t="shared" si="115"/>
        <v>676.65145680000001</v>
      </c>
      <c r="I216" s="1">
        <f t="shared" si="116"/>
        <v>155.07462960000001</v>
      </c>
      <c r="J216" s="5">
        <f t="shared" si="117"/>
        <v>579.54999999999995</v>
      </c>
      <c r="K216" s="22">
        <v>185.04</v>
      </c>
      <c r="L216" s="23">
        <v>792000</v>
      </c>
      <c r="M216" s="24">
        <v>303000</v>
      </c>
      <c r="N216" s="5">
        <f t="shared" si="118"/>
        <v>848.56820159999995</v>
      </c>
      <c r="O216" s="5">
        <f t="shared" si="119"/>
        <v>1.0714244969696969</v>
      </c>
      <c r="P216" s="5">
        <f t="shared" si="120"/>
        <v>235</v>
      </c>
      <c r="Q216" s="5">
        <f t="shared" si="121"/>
        <v>155.5740648</v>
      </c>
      <c r="R216" s="5">
        <f t="shared" si="122"/>
        <v>97.214136800000006</v>
      </c>
      <c r="S216" s="5">
        <f t="shared" si="123"/>
        <v>308.77999999999997</v>
      </c>
      <c r="T216" s="39">
        <v>52</v>
      </c>
      <c r="U216" s="26">
        <v>675</v>
      </c>
      <c r="V216" s="26">
        <v>235</v>
      </c>
      <c r="W216" s="26">
        <v>263</v>
      </c>
      <c r="X216" s="27"/>
      <c r="Y216" s="27"/>
      <c r="Z216" s="27"/>
      <c r="AA216" s="29">
        <v>517</v>
      </c>
      <c r="AB216" s="29">
        <v>46.4</v>
      </c>
      <c r="AC216" s="29">
        <v>168.21</v>
      </c>
      <c r="AD216" s="28">
        <v>105.11</v>
      </c>
      <c r="AE216" s="29">
        <v>148.04</v>
      </c>
      <c r="AF216" s="29"/>
      <c r="AG216" s="30"/>
      <c r="AH216" s="41">
        <v>308.77999999999997</v>
      </c>
      <c r="AI216" s="41">
        <v>579.54999999999995</v>
      </c>
      <c r="AJ216" s="30"/>
      <c r="AK216" s="30"/>
      <c r="AL216" s="30">
        <v>17.27</v>
      </c>
      <c r="AM216" s="30">
        <v>2.36</v>
      </c>
      <c r="AN216" s="32"/>
      <c r="AO216" s="32">
        <v>0.92488000000000004</v>
      </c>
      <c r="AQ216" s="39"/>
      <c r="AR216" s="42"/>
      <c r="AT216" s="37">
        <f t="shared" si="112"/>
        <v>841000</v>
      </c>
      <c r="AU216" s="92">
        <f t="shared" si="113"/>
        <v>1941.5078847999998</v>
      </c>
    </row>
    <row r="217" spans="1:47">
      <c r="A217" s="16">
        <v>42113</v>
      </c>
      <c r="B217" s="1">
        <f t="shared" si="102"/>
        <v>3304.3940064000003</v>
      </c>
      <c r="D217" s="33">
        <v>1539000</v>
      </c>
      <c r="E217" s="17">
        <f t="shared" si="64"/>
        <v>2.1471046175438597</v>
      </c>
      <c r="F217" s="52">
        <f t="shared" si="114"/>
        <v>2.321495348092574</v>
      </c>
      <c r="G217" s="22">
        <v>1731.96</v>
      </c>
      <c r="H217" s="1">
        <f t="shared" si="115"/>
        <v>657.96888079999997</v>
      </c>
      <c r="I217" s="1">
        <f t="shared" si="116"/>
        <v>112.71512559999999</v>
      </c>
      <c r="J217" s="5">
        <f t="shared" si="117"/>
        <v>614.98</v>
      </c>
      <c r="K217" s="22">
        <v>186.77</v>
      </c>
      <c r="L217" s="23">
        <v>772000</v>
      </c>
      <c r="M217" s="24">
        <v>300000</v>
      </c>
      <c r="N217" s="5">
        <f t="shared" si="118"/>
        <v>898.63984800000003</v>
      </c>
      <c r="O217" s="5">
        <f t="shared" si="119"/>
        <v>1.1640412538860103</v>
      </c>
      <c r="P217" s="5">
        <f t="shared" si="120"/>
        <v>266</v>
      </c>
      <c r="Q217" s="5">
        <f t="shared" si="121"/>
        <v>153.65956319999998</v>
      </c>
      <c r="R217" s="5">
        <f t="shared" si="122"/>
        <v>98.000284800000003</v>
      </c>
      <c r="S217" s="5">
        <f t="shared" si="123"/>
        <v>310.98</v>
      </c>
      <c r="T217" s="39">
        <v>70</v>
      </c>
      <c r="U217" s="26">
        <v>933.81</v>
      </c>
      <c r="V217" s="26">
        <v>266</v>
      </c>
      <c r="W217" s="26">
        <v>345</v>
      </c>
      <c r="X217" s="27"/>
      <c r="Y217" s="27"/>
      <c r="Z217" s="27"/>
      <c r="AA217" s="29">
        <v>506.27</v>
      </c>
      <c r="AB217" s="29">
        <v>39</v>
      </c>
      <c r="AC217" s="29">
        <v>166.14</v>
      </c>
      <c r="AD217" s="28">
        <v>105.96</v>
      </c>
      <c r="AE217" s="29">
        <v>105.96</v>
      </c>
      <c r="AF217" s="29"/>
      <c r="AG217" s="30"/>
      <c r="AH217" s="41">
        <v>310.98</v>
      </c>
      <c r="AI217" s="41">
        <v>614.98</v>
      </c>
      <c r="AJ217" s="30"/>
      <c r="AK217" s="30"/>
      <c r="AL217" s="30">
        <v>14.66</v>
      </c>
      <c r="AM217" s="30">
        <v>1.25</v>
      </c>
      <c r="AN217" s="32"/>
      <c r="AO217" s="32">
        <v>0.92488000000000004</v>
      </c>
      <c r="AQ217" s="39"/>
      <c r="AR217" s="42"/>
      <c r="AT217" s="37">
        <f t="shared" si="112"/>
        <v>767000</v>
      </c>
      <c r="AU217" s="92">
        <f t="shared" si="113"/>
        <v>2405.7541584000001</v>
      </c>
    </row>
    <row r="218" spans="1:47">
      <c r="A218" s="16">
        <v>42114</v>
      </c>
      <c r="B218" s="1">
        <f t="shared" si="102"/>
        <v>3867.9353791999997</v>
      </c>
      <c r="D218" s="33">
        <v>2076000</v>
      </c>
      <c r="E218" s="17">
        <f t="shared" si="64"/>
        <v>1.8631673310211945</v>
      </c>
      <c r="F218" s="52">
        <f t="shared" si="114"/>
        <v>2.0144962925149148</v>
      </c>
      <c r="G218" s="22">
        <v>1952.46</v>
      </c>
      <c r="H218" s="1">
        <f t="shared" si="115"/>
        <v>835.00941040000009</v>
      </c>
      <c r="I218" s="1">
        <f t="shared" si="116"/>
        <v>179.43596880000001</v>
      </c>
      <c r="J218" s="5">
        <f t="shared" si="117"/>
        <v>651.89</v>
      </c>
      <c r="K218" s="22">
        <v>249.14</v>
      </c>
      <c r="L218" s="23">
        <v>891000</v>
      </c>
      <c r="M218" s="24">
        <v>324000</v>
      </c>
      <c r="N218" s="5">
        <f t="shared" si="118"/>
        <v>927.84479920000001</v>
      </c>
      <c r="O218" s="5">
        <f t="shared" si="119"/>
        <v>1.041352187654321</v>
      </c>
      <c r="P218" s="5">
        <f t="shared" si="120"/>
        <v>292</v>
      </c>
      <c r="Q218" s="5">
        <f t="shared" si="121"/>
        <v>172.46237360000001</v>
      </c>
      <c r="R218" s="5">
        <f t="shared" si="122"/>
        <v>104.62242560000001</v>
      </c>
      <c r="S218" s="5">
        <f t="shared" si="123"/>
        <v>288.76</v>
      </c>
      <c r="T218" s="39">
        <v>70</v>
      </c>
      <c r="U218" s="26">
        <v>1114</v>
      </c>
      <c r="V218" s="26">
        <v>292</v>
      </c>
      <c r="W218" s="26">
        <v>389</v>
      </c>
      <c r="X218" s="27"/>
      <c r="Y218" s="27"/>
      <c r="Z218" s="27"/>
      <c r="AA218" s="29">
        <v>669.74</v>
      </c>
      <c r="AB218" s="29">
        <v>46.62</v>
      </c>
      <c r="AC218" s="29">
        <v>186.47</v>
      </c>
      <c r="AD218" s="28">
        <v>113.12</v>
      </c>
      <c r="AE218" s="29">
        <v>179.56</v>
      </c>
      <c r="AF218" s="29"/>
      <c r="AG218" s="30"/>
      <c r="AH218" s="41">
        <v>288.76</v>
      </c>
      <c r="AI218" s="41">
        <v>651.89</v>
      </c>
      <c r="AJ218" s="30"/>
      <c r="AK218" s="30"/>
      <c r="AL218" s="30">
        <v>12.78</v>
      </c>
      <c r="AM218" s="30">
        <v>1.67</v>
      </c>
      <c r="AN218" s="32"/>
      <c r="AO218" s="32">
        <v>0.92488000000000004</v>
      </c>
      <c r="AQ218" s="39"/>
      <c r="AR218" s="42"/>
      <c r="AT218" s="37">
        <f t="shared" si="112"/>
        <v>1185000</v>
      </c>
      <c r="AU218" s="92">
        <f t="shared" si="113"/>
        <v>2940.0905799999996</v>
      </c>
    </row>
    <row r="219" spans="1:47">
      <c r="A219" s="16">
        <v>42115</v>
      </c>
      <c r="B219" s="1">
        <f t="shared" si="102"/>
        <v>3301.2241558000001</v>
      </c>
      <c r="D219" s="33">
        <v>2035000</v>
      </c>
      <c r="E219" s="17">
        <f t="shared" si="64"/>
        <v>1.6222231723832925</v>
      </c>
      <c r="F219" s="52">
        <f t="shared" si="114"/>
        <v>1.7470122579700964</v>
      </c>
      <c r="G219" s="22">
        <v>1444.22</v>
      </c>
      <c r="H219" s="1">
        <f t="shared" si="115"/>
        <v>818.54374069999994</v>
      </c>
      <c r="I219" s="1">
        <f t="shared" si="116"/>
        <v>194.4704151</v>
      </c>
      <c r="J219" s="5">
        <f t="shared" si="117"/>
        <v>592.12</v>
      </c>
      <c r="K219" s="22">
        <v>251.87</v>
      </c>
      <c r="L219" s="23">
        <v>831000</v>
      </c>
      <c r="M219" s="24">
        <v>292000</v>
      </c>
      <c r="N219" s="5">
        <f t="shared" si="118"/>
        <v>900.85741749999988</v>
      </c>
      <c r="O219" s="5">
        <f t="shared" si="119"/>
        <v>1.0840642809867627</v>
      </c>
      <c r="P219" s="5">
        <f t="shared" si="120"/>
        <v>257</v>
      </c>
      <c r="Q219" s="5">
        <f t="shared" si="121"/>
        <v>182.97471850000002</v>
      </c>
      <c r="R219" s="5">
        <f t="shared" si="122"/>
        <v>102.792699</v>
      </c>
      <c r="S219" s="5">
        <f t="shared" si="123"/>
        <v>280.08999999999997</v>
      </c>
      <c r="T219" s="39">
        <v>78</v>
      </c>
      <c r="U219" s="26">
        <v>877</v>
      </c>
      <c r="V219" s="26">
        <v>257</v>
      </c>
      <c r="W219" s="26">
        <v>285</v>
      </c>
      <c r="X219" s="27"/>
      <c r="Y219" s="27"/>
      <c r="Z219" s="27"/>
      <c r="AA219" s="29">
        <v>638.45000000000005</v>
      </c>
      <c r="AB219" s="29">
        <v>46.01</v>
      </c>
      <c r="AC219" s="29">
        <v>197.05</v>
      </c>
      <c r="AD219" s="28">
        <v>110.7</v>
      </c>
      <c r="AE219" s="29">
        <v>189.54</v>
      </c>
      <c r="AF219" s="29"/>
      <c r="AG219" s="30"/>
      <c r="AH219" s="41">
        <v>280.08999999999997</v>
      </c>
      <c r="AI219" s="41">
        <v>592.12</v>
      </c>
      <c r="AJ219" s="30"/>
      <c r="AK219" s="30"/>
      <c r="AL219" s="30">
        <v>16.989999999999998</v>
      </c>
      <c r="AM219" s="30">
        <v>2.9</v>
      </c>
      <c r="AN219" s="32"/>
      <c r="AO219" s="32">
        <v>0.92857000000000001</v>
      </c>
      <c r="AQ219" s="39"/>
      <c r="AR219" s="42"/>
      <c r="AT219" s="37">
        <f t="shared" si="112"/>
        <v>1204000</v>
      </c>
      <c r="AU219" s="92">
        <f t="shared" si="113"/>
        <v>2400.3667383000002</v>
      </c>
    </row>
    <row r="220" spans="1:47">
      <c r="A220" s="16">
        <v>42116</v>
      </c>
      <c r="B220" s="1">
        <f t="shared" si="102"/>
        <v>3597.7961199999995</v>
      </c>
      <c r="D220" s="33">
        <v>2056000</v>
      </c>
      <c r="E220" s="17">
        <f t="shared" si="64"/>
        <v>1.7499008365758753</v>
      </c>
      <c r="F220" s="52">
        <f t="shared" si="114"/>
        <v>1.8762070984430623</v>
      </c>
      <c r="G220" s="22">
        <v>1526.57</v>
      </c>
      <c r="H220" s="1">
        <f t="shared" si="115"/>
        <v>876.63525879999997</v>
      </c>
      <c r="I220" s="1">
        <f t="shared" si="116"/>
        <v>204.34086120000001</v>
      </c>
      <c r="J220" s="5">
        <f t="shared" si="117"/>
        <v>726.02</v>
      </c>
      <c r="K220" s="22">
        <v>264.23</v>
      </c>
      <c r="L220" s="23">
        <v>845000</v>
      </c>
      <c r="M220" s="24">
        <v>281000</v>
      </c>
      <c r="N220" s="5">
        <f t="shared" si="118"/>
        <v>1035.1262276</v>
      </c>
      <c r="O220" s="5">
        <f t="shared" si="119"/>
        <v>1.2250014527810651</v>
      </c>
      <c r="P220" s="5">
        <f t="shared" si="120"/>
        <v>293</v>
      </c>
      <c r="Q220" s="5">
        <f t="shared" si="121"/>
        <v>210.6737584</v>
      </c>
      <c r="R220" s="5">
        <f t="shared" si="122"/>
        <v>111.63246919999999</v>
      </c>
      <c r="S220" s="5">
        <f t="shared" si="123"/>
        <v>339.82</v>
      </c>
      <c r="T220" s="39">
        <v>80</v>
      </c>
      <c r="U220" s="26">
        <v>920</v>
      </c>
      <c r="V220" s="26">
        <v>293</v>
      </c>
      <c r="W220" s="26">
        <v>292</v>
      </c>
      <c r="X220" s="27"/>
      <c r="Y220" s="27"/>
      <c r="Z220" s="27"/>
      <c r="AA220" s="29">
        <v>668.09</v>
      </c>
      <c r="AB220" s="29">
        <v>45.94</v>
      </c>
      <c r="AC220" s="29">
        <v>225.88</v>
      </c>
      <c r="AD220" s="28">
        <v>119.69</v>
      </c>
      <c r="AE220" s="29">
        <v>202.68</v>
      </c>
      <c r="AF220" s="29"/>
      <c r="AG220" s="30"/>
      <c r="AH220" s="41">
        <v>339.82</v>
      </c>
      <c r="AI220" s="41">
        <v>726.02</v>
      </c>
      <c r="AJ220" s="30"/>
      <c r="AK220" s="30"/>
      <c r="AL220" s="30">
        <v>13.16</v>
      </c>
      <c r="AM220" s="30">
        <v>3.25</v>
      </c>
      <c r="AN220" s="32"/>
      <c r="AO220" s="32">
        <v>0.93267999999999995</v>
      </c>
      <c r="AQ220" s="39"/>
      <c r="AR220" s="42"/>
      <c r="AT220" s="37">
        <f t="shared" si="112"/>
        <v>1211000</v>
      </c>
      <c r="AU220" s="92">
        <f t="shared" si="113"/>
        <v>2562.6698923999993</v>
      </c>
    </row>
    <row r="221" spans="1:47">
      <c r="A221" s="16">
        <v>42117</v>
      </c>
      <c r="B221" s="1">
        <f t="shared" si="102"/>
        <v>3419.5781700000002</v>
      </c>
      <c r="D221" s="33">
        <v>2011000</v>
      </c>
      <c r="E221" s="17">
        <f t="shared" si="64"/>
        <v>1.7004366832421682</v>
      </c>
      <c r="F221" s="52">
        <f t="shared" si="114"/>
        <v>1.8264626028379893</v>
      </c>
      <c r="G221" s="22">
        <v>1426.64</v>
      </c>
      <c r="H221" s="1">
        <f t="shared" si="115"/>
        <v>851.41812000000004</v>
      </c>
      <c r="I221" s="1">
        <f t="shared" si="116"/>
        <v>203.47005000000001</v>
      </c>
      <c r="J221" s="5">
        <f t="shared" si="117"/>
        <v>659.48</v>
      </c>
      <c r="K221" s="22">
        <v>278.57</v>
      </c>
      <c r="L221" s="23">
        <v>841000</v>
      </c>
      <c r="M221" s="24">
        <v>281000</v>
      </c>
      <c r="N221" s="5">
        <f t="shared" si="118"/>
        <v>994.88652000000002</v>
      </c>
      <c r="O221" s="5">
        <f t="shared" si="119"/>
        <v>1.1829804042806182</v>
      </c>
      <c r="P221" s="5">
        <f t="shared" si="120"/>
        <v>282</v>
      </c>
      <c r="Q221" s="5">
        <f t="shared" si="121"/>
        <v>203.99141000000003</v>
      </c>
      <c r="R221" s="5">
        <f t="shared" si="122"/>
        <v>104.09511000000001</v>
      </c>
      <c r="S221" s="5">
        <f t="shared" si="123"/>
        <v>315.8</v>
      </c>
      <c r="T221" s="39">
        <v>89</v>
      </c>
      <c r="U221" s="26">
        <v>842</v>
      </c>
      <c r="V221" s="26">
        <v>282</v>
      </c>
      <c r="W221" s="26">
        <v>275</v>
      </c>
      <c r="X221" s="27"/>
      <c r="Y221" s="27"/>
      <c r="Z221" s="27"/>
      <c r="AA221" s="29">
        <v>648.01</v>
      </c>
      <c r="AB221" s="29">
        <v>47.4</v>
      </c>
      <c r="AC221" s="29">
        <v>219.11</v>
      </c>
      <c r="AD221" s="28">
        <v>111.81</v>
      </c>
      <c r="AE221" s="29">
        <v>200.8</v>
      </c>
      <c r="AF221" s="29"/>
      <c r="AG221" s="30"/>
      <c r="AH221" s="41">
        <v>315.8</v>
      </c>
      <c r="AI221" s="41">
        <v>659.48</v>
      </c>
      <c r="AJ221" s="30"/>
      <c r="AK221" s="30"/>
      <c r="AL221" s="30">
        <v>13.98</v>
      </c>
      <c r="AM221" s="30">
        <v>3.77</v>
      </c>
      <c r="AN221" s="32"/>
      <c r="AO221" s="32">
        <v>0.93100000000000005</v>
      </c>
      <c r="AQ221" s="39"/>
      <c r="AR221" s="42"/>
      <c r="AT221" s="37">
        <f t="shared" si="112"/>
        <v>1170000</v>
      </c>
      <c r="AU221" s="92">
        <f t="shared" si="113"/>
        <v>2424.6916500000002</v>
      </c>
    </row>
    <row r="222" spans="1:47">
      <c r="A222" s="16">
        <v>42118</v>
      </c>
      <c r="B222" s="1">
        <f t="shared" si="102"/>
        <v>3183.3648828</v>
      </c>
      <c r="D222" s="33">
        <v>1865000</v>
      </c>
      <c r="E222" s="17">
        <f t="shared" si="64"/>
        <v>1.7068980604825736</v>
      </c>
      <c r="F222" s="52">
        <f t="shared" si="114"/>
        <v>1.8347035067637356</v>
      </c>
      <c r="G222" s="22">
        <v>1328.41</v>
      </c>
      <c r="H222" s="1">
        <f t="shared" si="115"/>
        <v>811.35881739999991</v>
      </c>
      <c r="I222" s="1">
        <f t="shared" si="116"/>
        <v>185.4260654</v>
      </c>
      <c r="J222" s="5">
        <f t="shared" si="117"/>
        <v>608.03</v>
      </c>
      <c r="K222" s="22">
        <v>250.14</v>
      </c>
      <c r="L222" s="23">
        <v>805000</v>
      </c>
      <c r="M222" s="24">
        <v>269000</v>
      </c>
      <c r="N222" s="5">
        <f t="shared" si="118"/>
        <v>956.33289300000001</v>
      </c>
      <c r="O222" s="5">
        <f t="shared" si="119"/>
        <v>1.1879911714285714</v>
      </c>
      <c r="P222" s="5">
        <f t="shared" si="120"/>
        <v>255</v>
      </c>
      <c r="Q222" s="5">
        <f t="shared" si="121"/>
        <v>204.94459859999998</v>
      </c>
      <c r="R222" s="5">
        <f t="shared" si="122"/>
        <v>108.06829439999998</v>
      </c>
      <c r="S222" s="5">
        <f t="shared" si="123"/>
        <v>313.32</v>
      </c>
      <c r="T222" s="39">
        <v>75</v>
      </c>
      <c r="U222" s="26">
        <v>778</v>
      </c>
      <c r="V222" s="26">
        <v>255</v>
      </c>
      <c r="W222" s="26">
        <v>276</v>
      </c>
      <c r="X222" s="27"/>
      <c r="Y222" s="27"/>
      <c r="Z222" s="27"/>
      <c r="AA222" s="29">
        <v>615.16999999999996</v>
      </c>
      <c r="AB222" s="29">
        <v>36.65</v>
      </c>
      <c r="AC222" s="29">
        <v>220.29</v>
      </c>
      <c r="AD222" s="28">
        <v>116.16</v>
      </c>
      <c r="AE222" s="29">
        <v>186.16</v>
      </c>
      <c r="AF222" s="29"/>
      <c r="AG222" s="30"/>
      <c r="AH222" s="41">
        <v>313.32</v>
      </c>
      <c r="AI222" s="41">
        <v>608.03</v>
      </c>
      <c r="AJ222" s="30"/>
      <c r="AK222" s="30"/>
      <c r="AL222" s="30">
        <v>9.32</v>
      </c>
      <c r="AM222" s="30">
        <v>3.83</v>
      </c>
      <c r="AN222" s="32"/>
      <c r="AO222" s="32">
        <v>0.93033999999999994</v>
      </c>
      <c r="AQ222" s="39"/>
      <c r="AR222" s="42"/>
      <c r="AT222" s="37">
        <f t="shared" si="112"/>
        <v>1060000</v>
      </c>
      <c r="AU222" s="92">
        <f t="shared" si="113"/>
        <v>2227.0319897999998</v>
      </c>
    </row>
    <row r="223" spans="1:47">
      <c r="A223" s="16">
        <v>42119</v>
      </c>
      <c r="B223" s="1">
        <f t="shared" si="102"/>
        <v>2775.7837623999999</v>
      </c>
      <c r="D223" s="33">
        <v>1521000</v>
      </c>
      <c r="E223" s="17">
        <f t="shared" si="64"/>
        <v>1.8249728878369493</v>
      </c>
      <c r="F223" s="52">
        <f t="shared" si="114"/>
        <v>1.9782475044844008</v>
      </c>
      <c r="G223" s="22">
        <v>1150.48</v>
      </c>
      <c r="H223" s="1">
        <f t="shared" si="115"/>
        <v>727.96053200000006</v>
      </c>
      <c r="I223" s="1">
        <f t="shared" si="116"/>
        <v>162.84323040000001</v>
      </c>
      <c r="J223" s="5">
        <f t="shared" si="117"/>
        <v>537.66999999999996</v>
      </c>
      <c r="K223" s="22">
        <v>196.83</v>
      </c>
      <c r="L223" s="23">
        <v>756000</v>
      </c>
      <c r="M223" s="24">
        <v>269000</v>
      </c>
      <c r="N223" s="5">
        <f t="shared" si="118"/>
        <v>906.90614720000008</v>
      </c>
      <c r="O223" s="5">
        <f t="shared" si="119"/>
        <v>1.1996113058201059</v>
      </c>
      <c r="P223" s="5">
        <f t="shared" si="120"/>
        <v>240</v>
      </c>
      <c r="Q223" s="5">
        <f t="shared" si="121"/>
        <v>204.99316920000001</v>
      </c>
      <c r="R223" s="5">
        <f t="shared" si="122"/>
        <v>97.002978000000013</v>
      </c>
      <c r="S223" s="5">
        <f t="shared" si="123"/>
        <v>304.91000000000003</v>
      </c>
      <c r="T223" s="39">
        <v>60</v>
      </c>
      <c r="U223" s="26">
        <v>605</v>
      </c>
      <c r="V223" s="26">
        <v>240</v>
      </c>
      <c r="W223" s="26">
        <v>285</v>
      </c>
      <c r="X223" s="27"/>
      <c r="Y223" s="27"/>
      <c r="Z223" s="27"/>
      <c r="AA223" s="29">
        <v>516.48</v>
      </c>
      <c r="AB223" s="29">
        <v>50.41</v>
      </c>
      <c r="AC223" s="29">
        <v>222.21</v>
      </c>
      <c r="AD223" s="28">
        <v>105.15</v>
      </c>
      <c r="AE223" s="29">
        <v>160.96</v>
      </c>
      <c r="AF223" s="29"/>
      <c r="AG223" s="30"/>
      <c r="AH223" s="41">
        <v>304.91000000000003</v>
      </c>
      <c r="AI223" s="41">
        <v>537.66999999999996</v>
      </c>
      <c r="AJ223" s="30"/>
      <c r="AK223" s="30"/>
      <c r="AL223" s="30">
        <v>11.87</v>
      </c>
      <c r="AM223" s="30">
        <v>3.69</v>
      </c>
      <c r="AN223" s="32"/>
      <c r="AO223" s="32">
        <v>0.92252000000000001</v>
      </c>
      <c r="AQ223" s="39"/>
      <c r="AR223" s="42"/>
      <c r="AT223" s="37">
        <f t="shared" si="112"/>
        <v>765000</v>
      </c>
      <c r="AU223" s="92">
        <f t="shared" si="113"/>
        <v>1868.8776151999998</v>
      </c>
    </row>
    <row r="224" spans="1:47">
      <c r="A224" s="16">
        <v>42120</v>
      </c>
      <c r="B224" s="1">
        <f t="shared" si="102"/>
        <v>2652.9610769999999</v>
      </c>
      <c r="D224" s="33">
        <v>1459000</v>
      </c>
      <c r="E224" s="17">
        <f t="shared" si="64"/>
        <v>1.8183420678546949</v>
      </c>
      <c r="F224" s="52">
        <f t="shared" si="114"/>
        <v>1.9778776816571615</v>
      </c>
      <c r="G224" s="22">
        <v>1123.53</v>
      </c>
      <c r="H224" s="1">
        <f t="shared" si="115"/>
        <v>678.93259</v>
      </c>
      <c r="I224" s="1">
        <f t="shared" si="116"/>
        <v>163.68848700000001</v>
      </c>
      <c r="J224" s="5">
        <f t="shared" si="117"/>
        <v>488.23</v>
      </c>
      <c r="K224" s="22">
        <v>198.58</v>
      </c>
      <c r="L224" s="23">
        <v>766000</v>
      </c>
      <c r="M224" s="24">
        <v>270000</v>
      </c>
      <c r="N224" s="5">
        <f t="shared" si="118"/>
        <v>868.53726040000004</v>
      </c>
      <c r="O224" s="5">
        <f t="shared" si="119"/>
        <v>1.1338606532637077</v>
      </c>
      <c r="P224" s="5">
        <f t="shared" si="120"/>
        <v>232</v>
      </c>
      <c r="Q224" s="5">
        <f t="shared" si="121"/>
        <v>193.37397560000002</v>
      </c>
      <c r="R224" s="5">
        <f t="shared" si="122"/>
        <v>96.273284799999999</v>
      </c>
      <c r="S224" s="5">
        <f t="shared" si="123"/>
        <v>286.89</v>
      </c>
      <c r="T224" s="39">
        <v>60</v>
      </c>
      <c r="U224" s="26">
        <v>626</v>
      </c>
      <c r="V224" s="26">
        <v>232</v>
      </c>
      <c r="W224" s="26">
        <v>242</v>
      </c>
      <c r="X224" s="27"/>
      <c r="Y224" s="27"/>
      <c r="Z224" s="27"/>
      <c r="AA224" s="29">
        <v>482.25</v>
      </c>
      <c r="AB224" s="29">
        <v>45.91</v>
      </c>
      <c r="AC224" s="29">
        <v>210.34</v>
      </c>
      <c r="AD224" s="28">
        <v>104.72</v>
      </c>
      <c r="AE224" s="29">
        <v>164.52</v>
      </c>
      <c r="AF224" s="29"/>
      <c r="AG224" s="30"/>
      <c r="AH224" s="41">
        <v>286.89</v>
      </c>
      <c r="AI224" s="41">
        <v>488.23</v>
      </c>
      <c r="AJ224" s="30"/>
      <c r="AK224" s="30"/>
      <c r="AL224" s="30">
        <v>9.68</v>
      </c>
      <c r="AM224" s="30">
        <v>3.85</v>
      </c>
      <c r="AN224" s="32"/>
      <c r="AO224" s="32">
        <v>0.91934000000000005</v>
      </c>
      <c r="AQ224" s="39"/>
      <c r="AR224" s="42"/>
      <c r="AT224" s="37">
        <f t="shared" si="112"/>
        <v>693000</v>
      </c>
      <c r="AU224" s="92">
        <f t="shared" si="113"/>
        <v>1784.4238166</v>
      </c>
    </row>
    <row r="225" spans="1:47">
      <c r="A225" s="16">
        <v>42121</v>
      </c>
      <c r="B225" s="1">
        <f t="shared" si="102"/>
        <v>3301.4672878000001</v>
      </c>
      <c r="D225" s="33">
        <v>1932000</v>
      </c>
      <c r="E225" s="17">
        <f t="shared" si="64"/>
        <v>1.7088339998964803</v>
      </c>
      <c r="F225" s="52">
        <f t="shared" si="114"/>
        <v>1.858761720252007</v>
      </c>
      <c r="G225" s="22">
        <v>1394.22</v>
      </c>
      <c r="H225" s="1">
        <f t="shared" si="115"/>
        <v>833.02316739999992</v>
      </c>
      <c r="I225" s="1">
        <f t="shared" si="116"/>
        <v>224.37412040000001</v>
      </c>
      <c r="J225" s="5">
        <f t="shared" si="117"/>
        <v>582.11</v>
      </c>
      <c r="K225" s="22">
        <v>267.74</v>
      </c>
      <c r="L225" s="23">
        <v>867000</v>
      </c>
      <c r="M225" s="24">
        <v>312000</v>
      </c>
      <c r="N225" s="5">
        <f t="shared" si="118"/>
        <v>968.58473700000002</v>
      </c>
      <c r="O225" s="5">
        <f t="shared" si="119"/>
        <v>1.1171680934256056</v>
      </c>
      <c r="P225" s="5">
        <f t="shared" si="120"/>
        <v>265</v>
      </c>
      <c r="Q225" s="5">
        <f t="shared" si="121"/>
        <v>195.313783</v>
      </c>
      <c r="R225" s="5">
        <f t="shared" si="122"/>
        <v>140.75095400000001</v>
      </c>
      <c r="S225" s="5">
        <f t="shared" si="123"/>
        <v>292.52</v>
      </c>
      <c r="T225" s="39">
        <v>75</v>
      </c>
      <c r="U225" s="26">
        <v>807</v>
      </c>
      <c r="V225" s="26">
        <v>265</v>
      </c>
      <c r="W225" s="26">
        <v>297</v>
      </c>
      <c r="X225" s="27"/>
      <c r="Y225" s="27"/>
      <c r="Z225" s="27"/>
      <c r="AA225" s="29">
        <v>654.29999999999995</v>
      </c>
      <c r="AB225" s="29">
        <v>39.36</v>
      </c>
      <c r="AC225" s="29">
        <v>212.45</v>
      </c>
      <c r="AD225" s="28">
        <v>153.1</v>
      </c>
      <c r="AE225" s="29">
        <v>228.54</v>
      </c>
      <c r="AF225" s="29"/>
      <c r="AG225" s="30"/>
      <c r="AH225" s="41">
        <v>292.52</v>
      </c>
      <c r="AI225" s="41">
        <v>582.11</v>
      </c>
      <c r="AJ225" s="30"/>
      <c r="AK225" s="30"/>
      <c r="AL225" s="30">
        <v>11.81</v>
      </c>
      <c r="AM225" s="30">
        <v>3.71</v>
      </c>
      <c r="AN225" s="32"/>
      <c r="AO225" s="32">
        <v>0.91934000000000005</v>
      </c>
      <c r="AQ225" s="39"/>
      <c r="AR225" s="42"/>
      <c r="AT225" s="37">
        <f t="shared" si="112"/>
        <v>1065000</v>
      </c>
      <c r="AU225" s="92">
        <f t="shared" si="113"/>
        <v>2332.8825508</v>
      </c>
    </row>
    <row r="226" spans="1:47">
      <c r="A226" s="16">
        <v>42122</v>
      </c>
      <c r="B226" s="1">
        <f t="shared" si="102"/>
        <v>3211.7250824000002</v>
      </c>
      <c r="D226" s="33">
        <v>1941000</v>
      </c>
      <c r="E226" s="17">
        <f t="shared" si="64"/>
        <v>1.654675467490984</v>
      </c>
      <c r="F226" s="52">
        <f t="shared" si="114"/>
        <v>1.7979935319203555</v>
      </c>
      <c r="G226" s="22">
        <v>1369.55</v>
      </c>
      <c r="H226" s="1">
        <f t="shared" si="115"/>
        <v>788.02592119999997</v>
      </c>
      <c r="I226" s="1">
        <f t="shared" si="116"/>
        <v>195.35916120000005</v>
      </c>
      <c r="J226" s="5">
        <f t="shared" si="117"/>
        <v>579.70000000000005</v>
      </c>
      <c r="K226" s="22">
        <v>279.08999999999997</v>
      </c>
      <c r="L226" s="23">
        <v>838000</v>
      </c>
      <c r="M226" s="24">
        <v>296000</v>
      </c>
      <c r="N226" s="5">
        <f t="shared" si="118"/>
        <v>912.2583052</v>
      </c>
      <c r="O226" s="5">
        <f t="shared" si="119"/>
        <v>1.0886137293556086</v>
      </c>
      <c r="P226" s="5">
        <f t="shared" si="120"/>
        <v>274</v>
      </c>
      <c r="Q226" s="5">
        <f t="shared" si="121"/>
        <v>171.46843280000002</v>
      </c>
      <c r="R226" s="5">
        <f t="shared" si="122"/>
        <v>110.0298724</v>
      </c>
      <c r="S226" s="5">
        <f t="shared" si="123"/>
        <v>283.76</v>
      </c>
      <c r="T226" s="39">
        <v>73</v>
      </c>
      <c r="U226" s="26">
        <v>781</v>
      </c>
      <c r="V226" s="26">
        <v>274</v>
      </c>
      <c r="W226" s="26">
        <v>294</v>
      </c>
      <c r="X226" s="27"/>
      <c r="Y226" s="27"/>
      <c r="Z226" s="27"/>
      <c r="AA226" s="29">
        <v>633.58000000000004</v>
      </c>
      <c r="AB226" s="29">
        <v>36.380000000000003</v>
      </c>
      <c r="AC226" s="29">
        <v>186.32</v>
      </c>
      <c r="AD226" s="28">
        <v>119.56</v>
      </c>
      <c r="AE226" s="29">
        <v>198.24</v>
      </c>
      <c r="AF226" s="29"/>
      <c r="AG226" s="30"/>
      <c r="AH226" s="41">
        <v>283.76</v>
      </c>
      <c r="AI226" s="41">
        <v>579.70000000000005</v>
      </c>
      <c r="AJ226" s="30"/>
      <c r="AK226" s="30"/>
      <c r="AL226" s="30">
        <v>10.02</v>
      </c>
      <c r="AM226" s="30">
        <v>4.0199999999999996</v>
      </c>
      <c r="AN226" s="32"/>
      <c r="AO226" s="32">
        <v>0.92029000000000005</v>
      </c>
      <c r="AQ226" s="39"/>
      <c r="AR226" s="42"/>
      <c r="AT226" s="37">
        <f t="shared" si="112"/>
        <v>1103000</v>
      </c>
      <c r="AU226" s="92">
        <f t="shared" si="113"/>
        <v>2299.4667772000003</v>
      </c>
    </row>
    <row r="227" spans="1:47">
      <c r="A227" s="16">
        <v>42123</v>
      </c>
      <c r="B227" s="1">
        <f t="shared" si="102"/>
        <v>3266.9293595000004</v>
      </c>
      <c r="D227" s="33">
        <v>1927000</v>
      </c>
      <c r="E227" s="17">
        <f t="shared" si="64"/>
        <v>1.695344763622211</v>
      </c>
      <c r="F227" s="52">
        <f t="shared" si="114"/>
        <v>1.850914093151603</v>
      </c>
      <c r="G227" s="22">
        <v>1356.66</v>
      </c>
      <c r="H227" s="1">
        <f t="shared" ref="H227:H243" si="124">Z227*AN227+(AA227+AB227+AC227)*AO227</f>
        <v>846.22788600000001</v>
      </c>
      <c r="I227" s="1">
        <f t="shared" ref="I227:I243" si="125">AO227*(AL227+AE227+AM227+AR227)+(AQ227)</f>
        <v>175.98147350000002</v>
      </c>
      <c r="J227" s="5">
        <f t="shared" ref="J227:J243" si="126">AG227*AO227+AI227</f>
        <v>647.20000000000005</v>
      </c>
      <c r="K227" s="22">
        <v>240.86</v>
      </c>
      <c r="L227" s="23">
        <v>774000</v>
      </c>
      <c r="M227" s="24">
        <v>266000</v>
      </c>
      <c r="N227" s="5">
        <f t="shared" ref="N227:N243" si="127">SUM(P227:T227)</f>
        <v>949.19211949999999</v>
      </c>
      <c r="O227" s="5">
        <f t="shared" ref="O227:O243" si="128">N227/L227*1000</f>
        <v>1.2263464076227391</v>
      </c>
      <c r="P227" s="5">
        <f t="shared" ref="P227:P243" si="129">V227</f>
        <v>265</v>
      </c>
      <c r="Q227" s="5">
        <f t="shared" ref="Q227:Q243" si="130">Y227*AN227+AC227*AO227</f>
        <v>202.89208450000001</v>
      </c>
      <c r="R227" s="5">
        <f t="shared" ref="R227:R243" si="131">SUM(AD227+AJ227+AR227)*AO227</f>
        <v>87.290035000000003</v>
      </c>
      <c r="S227" s="5">
        <f t="shared" ref="S227:S243" si="132">AF227*AO227+AH227</f>
        <v>322.01</v>
      </c>
      <c r="T227" s="39">
        <v>72</v>
      </c>
      <c r="U227" s="26">
        <v>742</v>
      </c>
      <c r="V227" s="26">
        <v>265</v>
      </c>
      <c r="W227" s="26">
        <v>321</v>
      </c>
      <c r="X227" s="27"/>
      <c r="Y227" s="27"/>
      <c r="Z227" s="27"/>
      <c r="AA227" s="29">
        <v>652.57000000000005</v>
      </c>
      <c r="AB227" s="29">
        <v>49.8</v>
      </c>
      <c r="AC227" s="29">
        <v>221.51</v>
      </c>
      <c r="AD227" s="28">
        <v>95.3</v>
      </c>
      <c r="AE227" s="29">
        <v>172.93</v>
      </c>
      <c r="AF227" s="29"/>
      <c r="AG227" s="30"/>
      <c r="AH227" s="41">
        <v>322.01</v>
      </c>
      <c r="AI227" s="41">
        <v>647.20000000000005</v>
      </c>
      <c r="AJ227" s="30"/>
      <c r="AK227" s="30"/>
      <c r="AL227" s="30">
        <v>16.46</v>
      </c>
      <c r="AM227" s="30">
        <v>2.74</v>
      </c>
      <c r="AN227" s="32"/>
      <c r="AO227" s="32">
        <v>0.91595000000000004</v>
      </c>
      <c r="AQ227" s="39"/>
      <c r="AR227" s="42"/>
      <c r="AT227" s="37">
        <f t="shared" si="112"/>
        <v>1153000</v>
      </c>
      <c r="AU227" s="92">
        <f t="shared" si="113"/>
        <v>2317.7372400000004</v>
      </c>
    </row>
    <row r="228" spans="1:47">
      <c r="A228" s="16">
        <v>42124</v>
      </c>
      <c r="B228" s="1">
        <f t="shared" si="102"/>
        <v>3404.0191657999999</v>
      </c>
      <c r="D228" s="33">
        <v>2001000</v>
      </c>
      <c r="E228" s="17">
        <f t="shared" si="64"/>
        <v>1.7011590033983008</v>
      </c>
      <c r="F228" s="52">
        <f t="shared" si="114"/>
        <v>1.8763748906910291</v>
      </c>
      <c r="G228" s="22">
        <v>1397.97</v>
      </c>
      <c r="H228" s="1">
        <f t="shared" si="124"/>
        <v>824.97886900000003</v>
      </c>
      <c r="I228" s="1">
        <f t="shared" si="125"/>
        <v>193.69029679999997</v>
      </c>
      <c r="J228" s="5">
        <f t="shared" si="126"/>
        <v>709.73</v>
      </c>
      <c r="K228" s="22">
        <v>277.64999999999998</v>
      </c>
      <c r="L228" s="23">
        <v>863000</v>
      </c>
      <c r="M228" s="24">
        <v>313000</v>
      </c>
      <c r="N228" s="5">
        <f t="shared" si="127"/>
        <v>989.00932039999998</v>
      </c>
      <c r="O228" s="5">
        <f t="shared" si="128"/>
        <v>1.1460131174971031</v>
      </c>
      <c r="P228" s="5">
        <f t="shared" si="129"/>
        <v>260</v>
      </c>
      <c r="Q228" s="5">
        <f t="shared" si="130"/>
        <v>196.93599639999999</v>
      </c>
      <c r="R228" s="5">
        <f t="shared" si="131"/>
        <v>90.843323999999996</v>
      </c>
      <c r="S228" s="5">
        <f t="shared" si="132"/>
        <v>367.23</v>
      </c>
      <c r="T228" s="39">
        <v>74</v>
      </c>
      <c r="U228" s="26">
        <v>800</v>
      </c>
      <c r="V228" s="26">
        <v>260</v>
      </c>
      <c r="W228" s="26">
        <v>316</v>
      </c>
      <c r="X228" s="27"/>
      <c r="Y228" s="27"/>
      <c r="Z228" s="27"/>
      <c r="AA228" s="29">
        <v>646.44000000000005</v>
      </c>
      <c r="AB228" s="29">
        <v>46.29</v>
      </c>
      <c r="AC228" s="29">
        <v>217.22</v>
      </c>
      <c r="AD228" s="28">
        <v>100.2</v>
      </c>
      <c r="AE228" s="29">
        <v>197.31</v>
      </c>
      <c r="AF228" s="29"/>
      <c r="AG228" s="30"/>
      <c r="AH228" s="41">
        <v>367.23</v>
      </c>
      <c r="AI228" s="41">
        <v>709.73</v>
      </c>
      <c r="AJ228" s="30"/>
      <c r="AK228" s="30"/>
      <c r="AL228" s="30">
        <v>12.67</v>
      </c>
      <c r="AM228" s="30">
        <v>3.66</v>
      </c>
      <c r="AN228" s="32"/>
      <c r="AO228" s="32">
        <v>0.90661999999999998</v>
      </c>
      <c r="AQ228" s="39"/>
      <c r="AR228" s="42"/>
      <c r="AT228" s="37">
        <f t="shared" si="112"/>
        <v>1138000</v>
      </c>
      <c r="AU228" s="92">
        <f t="shared" si="113"/>
        <v>2415.0098453999999</v>
      </c>
    </row>
    <row r="229" spans="1:47">
      <c r="A229" s="16">
        <v>42125</v>
      </c>
      <c r="B229" s="1">
        <f t="shared" si="102"/>
        <v>2768.1300937999999</v>
      </c>
      <c r="D229" s="33">
        <v>1676000</v>
      </c>
      <c r="E229" s="17">
        <f t="shared" si="64"/>
        <v>1.65162893424821</v>
      </c>
      <c r="F229" s="52">
        <f t="shared" si="114"/>
        <v>1.8429656254861859</v>
      </c>
      <c r="G229" s="22">
        <v>1228.05</v>
      </c>
      <c r="H229" s="1">
        <f t="shared" si="124"/>
        <v>631.27815380000004</v>
      </c>
      <c r="I229" s="1">
        <f t="shared" si="125"/>
        <v>119.19194</v>
      </c>
      <c r="J229" s="5">
        <f t="shared" si="126"/>
        <v>555.91</v>
      </c>
      <c r="K229" s="22">
        <v>233.7</v>
      </c>
      <c r="L229" s="23">
        <v>771000</v>
      </c>
      <c r="M229" s="24">
        <v>307000</v>
      </c>
      <c r="N229" s="5">
        <f t="shared" si="127"/>
        <v>800.3727080000001</v>
      </c>
      <c r="O229" s="5">
        <f t="shared" si="128"/>
        <v>1.0380968975356681</v>
      </c>
      <c r="P229" s="5">
        <f t="shared" si="129"/>
        <v>239</v>
      </c>
      <c r="Q229" s="5">
        <f t="shared" si="130"/>
        <v>152.6553012</v>
      </c>
      <c r="R229" s="5">
        <f t="shared" si="131"/>
        <v>71.9274068</v>
      </c>
      <c r="S229" s="5">
        <f t="shared" si="132"/>
        <v>274.79000000000002</v>
      </c>
      <c r="T229" s="39">
        <v>62</v>
      </c>
      <c r="U229" s="26">
        <v>673</v>
      </c>
      <c r="V229" s="26">
        <v>239</v>
      </c>
      <c r="W229" s="26">
        <v>285</v>
      </c>
      <c r="X229" s="27"/>
      <c r="Y229" s="27"/>
      <c r="Z229" s="27"/>
      <c r="AA229" s="29">
        <v>498.17</v>
      </c>
      <c r="AB229" s="29">
        <v>35.9</v>
      </c>
      <c r="AC229" s="29">
        <v>170.34</v>
      </c>
      <c r="AD229" s="28">
        <v>80.260000000000005</v>
      </c>
      <c r="AE229" s="29">
        <v>123.9</v>
      </c>
      <c r="AF229" s="29"/>
      <c r="AG229" s="30"/>
      <c r="AH229" s="41">
        <v>274.79000000000002</v>
      </c>
      <c r="AI229" s="41">
        <v>555.91</v>
      </c>
      <c r="AJ229" s="30"/>
      <c r="AK229" s="30"/>
      <c r="AL229" s="30">
        <v>7.15</v>
      </c>
      <c r="AM229" s="30">
        <v>1.95</v>
      </c>
      <c r="AN229" s="32"/>
      <c r="AO229" s="32">
        <v>0.89617999999999998</v>
      </c>
      <c r="AQ229" s="39"/>
      <c r="AR229" s="42"/>
      <c r="AT229" s="37">
        <f t="shared" si="112"/>
        <v>905000</v>
      </c>
      <c r="AU229" s="92">
        <f t="shared" si="113"/>
        <v>1967.7573857999998</v>
      </c>
    </row>
    <row r="230" spans="1:47">
      <c r="A230" s="16">
        <v>42126</v>
      </c>
      <c r="B230" s="1">
        <f t="shared" si="102"/>
        <v>2358.2068399999998</v>
      </c>
      <c r="D230" s="33">
        <v>1441000</v>
      </c>
      <c r="E230" s="17">
        <f t="shared" si="64"/>
        <v>1.6365071755725189</v>
      </c>
      <c r="F230" s="52">
        <f t="shared" si="114"/>
        <v>1.8367083900926138</v>
      </c>
      <c r="G230" s="22">
        <v>1004.66</v>
      </c>
      <c r="H230" s="1">
        <f t="shared" si="124"/>
        <v>553.05261000000007</v>
      </c>
      <c r="I230" s="1">
        <f t="shared" si="125"/>
        <v>118.08423000000001</v>
      </c>
      <c r="J230" s="5">
        <f t="shared" si="126"/>
        <v>481.25</v>
      </c>
      <c r="K230" s="22">
        <v>201.16</v>
      </c>
      <c r="L230" s="23">
        <v>772000</v>
      </c>
      <c r="M230" s="24">
        <v>289000</v>
      </c>
      <c r="N230" s="5">
        <f t="shared" si="127"/>
        <v>510.57439999999997</v>
      </c>
      <c r="O230" s="5">
        <f t="shared" si="128"/>
        <v>0.66136580310880821</v>
      </c>
      <c r="P230" s="5">
        <f t="shared" si="129"/>
        <v>0</v>
      </c>
      <c r="Q230" s="5">
        <f t="shared" si="130"/>
        <v>150.0444</v>
      </c>
      <c r="R230" s="5">
        <f t="shared" si="131"/>
        <v>71.28</v>
      </c>
      <c r="S230" s="5">
        <f t="shared" si="132"/>
        <v>229.25</v>
      </c>
      <c r="T230" s="39">
        <v>60</v>
      </c>
      <c r="U230" s="26"/>
      <c r="V230" s="26"/>
      <c r="W230" s="26"/>
      <c r="X230" s="27"/>
      <c r="Y230" s="27"/>
      <c r="Z230" s="27"/>
      <c r="AA230" s="29">
        <v>428.31</v>
      </c>
      <c r="AB230" s="29">
        <v>24</v>
      </c>
      <c r="AC230" s="29">
        <v>168.4</v>
      </c>
      <c r="AD230" s="28">
        <v>80</v>
      </c>
      <c r="AE230" s="29">
        <v>124.87</v>
      </c>
      <c r="AF230" s="29"/>
      <c r="AG230" s="30"/>
      <c r="AH230" s="41">
        <v>229.25</v>
      </c>
      <c r="AI230" s="41">
        <v>481.25</v>
      </c>
      <c r="AJ230" s="30"/>
      <c r="AK230" s="30"/>
      <c r="AL230" s="30">
        <v>5.62</v>
      </c>
      <c r="AM230" s="30">
        <v>2.04</v>
      </c>
      <c r="AN230" s="32"/>
      <c r="AO230" s="32">
        <v>0.89100000000000001</v>
      </c>
      <c r="AQ230" s="39"/>
      <c r="AR230" s="42"/>
      <c r="AT230" s="37">
        <f t="shared" si="112"/>
        <v>669000</v>
      </c>
      <c r="AU230" s="92">
        <f t="shared" si="113"/>
        <v>1847.6324399999999</v>
      </c>
    </row>
    <row r="231" spans="1:47">
      <c r="A231" s="16">
        <v>42127</v>
      </c>
      <c r="B231" s="1">
        <f t="shared" si="102"/>
        <v>2350.28332</v>
      </c>
      <c r="D231" s="33">
        <v>1499000</v>
      </c>
      <c r="E231" s="17">
        <f t="shared" si="64"/>
        <v>1.5679008138759174</v>
      </c>
      <c r="F231" s="52">
        <f t="shared" si="114"/>
        <v>1.759709106482511</v>
      </c>
      <c r="G231" s="22">
        <v>978.1</v>
      </c>
      <c r="H231" s="1">
        <f t="shared" si="124"/>
        <v>554.40692999999999</v>
      </c>
      <c r="I231" s="1">
        <f t="shared" si="125"/>
        <v>114.30638999999999</v>
      </c>
      <c r="J231" s="5">
        <f t="shared" si="126"/>
        <v>520.13</v>
      </c>
      <c r="K231" s="22">
        <v>183.34</v>
      </c>
      <c r="L231" s="23">
        <v>734000</v>
      </c>
      <c r="M231" s="24">
        <v>314000</v>
      </c>
      <c r="N231" s="5">
        <f t="shared" si="127"/>
        <v>728.84553000000005</v>
      </c>
      <c r="O231" s="5">
        <f t="shared" si="128"/>
        <v>0.99297756130790193</v>
      </c>
      <c r="P231" s="5">
        <f t="shared" si="129"/>
        <v>205</v>
      </c>
      <c r="Q231" s="5">
        <f t="shared" si="130"/>
        <v>147.57632999999998</v>
      </c>
      <c r="R231" s="5">
        <f t="shared" si="131"/>
        <v>72.34920000000001</v>
      </c>
      <c r="S231" s="5">
        <f t="shared" si="132"/>
        <v>260.92</v>
      </c>
      <c r="T231" s="39">
        <v>43</v>
      </c>
      <c r="U231" s="26">
        <v>542.83000000000004</v>
      </c>
      <c r="V231" s="26">
        <v>205</v>
      </c>
      <c r="W231" s="26">
        <v>207</v>
      </c>
      <c r="X231" s="27"/>
      <c r="Y231" s="27"/>
      <c r="Z231" s="27"/>
      <c r="AA231" s="29">
        <v>430.95</v>
      </c>
      <c r="AB231" s="29">
        <v>25.65</v>
      </c>
      <c r="AC231" s="29">
        <v>165.63</v>
      </c>
      <c r="AD231" s="28">
        <v>81.2</v>
      </c>
      <c r="AE231" s="29">
        <v>121.06</v>
      </c>
      <c r="AF231" s="29"/>
      <c r="AG231" s="30"/>
      <c r="AH231" s="41">
        <v>260.92</v>
      </c>
      <c r="AI231" s="41">
        <v>520.13</v>
      </c>
      <c r="AJ231" s="30"/>
      <c r="AK231" s="30"/>
      <c r="AL231" s="30">
        <v>5.8</v>
      </c>
      <c r="AM231" s="30">
        <v>1.43</v>
      </c>
      <c r="AN231" s="32"/>
      <c r="AO231" s="32">
        <v>0.89100000000000001</v>
      </c>
      <c r="AQ231" s="39"/>
      <c r="AR231" s="42"/>
      <c r="AT231" s="37">
        <f t="shared" si="112"/>
        <v>765000</v>
      </c>
      <c r="AU231" s="92">
        <f t="shared" si="113"/>
        <v>1621.4377899999999</v>
      </c>
    </row>
    <row r="232" spans="1:47">
      <c r="A232" s="16">
        <v>42128</v>
      </c>
      <c r="B232" s="1">
        <f t="shared" si="102"/>
        <v>2892.7363544</v>
      </c>
      <c r="D232" s="33">
        <v>1849000</v>
      </c>
      <c r="E232" s="17">
        <f>B232/D232*1000</f>
        <v>1.5644869412655489</v>
      </c>
      <c r="F232" s="52">
        <f t="shared" si="114"/>
        <v>1.7524945573814286</v>
      </c>
      <c r="G232" s="22">
        <v>1269.93</v>
      </c>
      <c r="H232" s="1">
        <f>Z232*AN232+(AA232+AB232+AC232)*AO232</f>
        <v>662.58571119999988</v>
      </c>
      <c r="I232" s="1">
        <f>AO232*(AL232+AE232+AM232+AR232)+(AQ232)</f>
        <v>135.3006432</v>
      </c>
      <c r="J232" s="5">
        <f>AG232*AO232+AI232</f>
        <v>543.16999999999996</v>
      </c>
      <c r="K232" s="22">
        <v>281.75</v>
      </c>
      <c r="L232" s="23">
        <v>812000</v>
      </c>
      <c r="M232" s="24">
        <v>287000</v>
      </c>
      <c r="N232" s="5">
        <f>SUM(P232:T232)</f>
        <v>758.05858239999998</v>
      </c>
      <c r="O232" s="5">
        <f>N232/L232*1000</f>
        <v>0.93356968275862062</v>
      </c>
      <c r="P232" s="5">
        <f>V232</f>
        <v>236</v>
      </c>
      <c r="Q232" s="5">
        <f>Y232*AN232+AC232*AO232</f>
        <v>145.4330152</v>
      </c>
      <c r="R232" s="5">
        <f>SUM(AD232+AJ232+AR232)*AO232</f>
        <v>77.675567200000003</v>
      </c>
      <c r="S232" s="5">
        <f>AF232*AO232+AH232</f>
        <v>234.95</v>
      </c>
      <c r="T232" s="39">
        <v>64</v>
      </c>
      <c r="U232" s="26">
        <v>724.81</v>
      </c>
      <c r="V232" s="26">
        <v>236</v>
      </c>
      <c r="W232" s="26">
        <v>273</v>
      </c>
      <c r="X232" s="27"/>
      <c r="Y232" s="27"/>
      <c r="Z232" s="27"/>
      <c r="AA232" s="29">
        <v>551.27</v>
      </c>
      <c r="AB232" s="29">
        <v>28.03</v>
      </c>
      <c r="AC232" s="29">
        <v>162.91</v>
      </c>
      <c r="AD232" s="28">
        <v>87.01</v>
      </c>
      <c r="AE232" s="29">
        <v>142.12</v>
      </c>
      <c r="AF232" s="29"/>
      <c r="AG232" s="30"/>
      <c r="AH232" s="41">
        <v>234.95</v>
      </c>
      <c r="AI232" s="41">
        <v>543.16999999999996</v>
      </c>
      <c r="AJ232" s="30"/>
      <c r="AK232" s="30"/>
      <c r="AL232" s="30">
        <v>7.17</v>
      </c>
      <c r="AM232" s="30">
        <v>2.27</v>
      </c>
      <c r="AN232" s="32"/>
      <c r="AO232" s="32">
        <v>0.89271999999999996</v>
      </c>
      <c r="AQ232" s="39"/>
      <c r="AR232" s="42"/>
      <c r="AT232" s="37">
        <f t="shared" si="112"/>
        <v>1037000</v>
      </c>
      <c r="AU232" s="92">
        <f t="shared" si="113"/>
        <v>2134.677772</v>
      </c>
    </row>
    <row r="233" spans="1:47">
      <c r="A233" s="16">
        <v>42129</v>
      </c>
      <c r="B233" s="1">
        <f t="shared" si="102"/>
        <v>2895.7896349999996</v>
      </c>
      <c r="D233" s="33">
        <v>1857000</v>
      </c>
      <c r="E233" s="17">
        <f t="shared" si="64"/>
        <v>1.5593912950996229</v>
      </c>
      <c r="F233" s="52">
        <f t="shared" si="114"/>
        <v>1.7416750006697153</v>
      </c>
      <c r="G233" s="22">
        <v>1253.96</v>
      </c>
      <c r="H233" s="1">
        <f t="shared" si="124"/>
        <v>630.36412699999994</v>
      </c>
      <c r="I233" s="1">
        <f t="shared" si="125"/>
        <v>148.80550800000003</v>
      </c>
      <c r="J233" s="5">
        <f t="shared" si="126"/>
        <v>552.25</v>
      </c>
      <c r="K233" s="22">
        <v>310.41000000000003</v>
      </c>
      <c r="L233" s="23">
        <v>804000</v>
      </c>
      <c r="M233" s="24">
        <v>305000</v>
      </c>
      <c r="N233" s="5">
        <f t="shared" si="127"/>
        <v>760.47789540000008</v>
      </c>
      <c r="O233" s="5">
        <f t="shared" si="128"/>
        <v>0.94586802910447776</v>
      </c>
      <c r="P233" s="5">
        <f t="shared" si="129"/>
        <v>231</v>
      </c>
      <c r="Q233" s="5">
        <f t="shared" si="130"/>
        <v>145.90460640000001</v>
      </c>
      <c r="R233" s="5">
        <f t="shared" si="131"/>
        <v>79.103289000000004</v>
      </c>
      <c r="S233" s="5">
        <f t="shared" si="132"/>
        <v>237.47</v>
      </c>
      <c r="T233" s="39">
        <v>67</v>
      </c>
      <c r="U233" s="26">
        <v>714</v>
      </c>
      <c r="V233" s="26">
        <v>231</v>
      </c>
      <c r="W233" s="26">
        <v>275</v>
      </c>
      <c r="X233" s="27"/>
      <c r="Y233" s="27"/>
      <c r="Z233" s="27"/>
      <c r="AA233" s="29">
        <v>515.53</v>
      </c>
      <c r="AB233" s="29">
        <v>25.56</v>
      </c>
      <c r="AC233" s="29">
        <v>162.96</v>
      </c>
      <c r="AD233" s="28">
        <v>88.35</v>
      </c>
      <c r="AE233" s="29">
        <v>154.94</v>
      </c>
      <c r="AF233" s="29"/>
      <c r="AG233" s="30"/>
      <c r="AH233" s="41">
        <v>237.47</v>
      </c>
      <c r="AI233" s="41">
        <v>552.25</v>
      </c>
      <c r="AJ233" s="30"/>
      <c r="AK233" s="30"/>
      <c r="AL233" s="30">
        <v>8.3000000000000007</v>
      </c>
      <c r="AM233" s="30">
        <v>2.96</v>
      </c>
      <c r="AN233" s="32"/>
      <c r="AO233" s="32">
        <v>0.89534000000000002</v>
      </c>
      <c r="AQ233" s="39"/>
      <c r="AR233" s="42"/>
      <c r="AT233" s="37">
        <f t="shared" si="112"/>
        <v>1053000</v>
      </c>
      <c r="AU233" s="92">
        <f t="shared" si="113"/>
        <v>2135.3117395999998</v>
      </c>
    </row>
    <row r="234" spans="1:47">
      <c r="A234" s="16">
        <v>42130</v>
      </c>
      <c r="B234" s="1">
        <f t="shared" si="102"/>
        <v>3160.3839726000001</v>
      </c>
      <c r="D234" s="33">
        <v>2061000</v>
      </c>
      <c r="E234" s="17">
        <f t="shared" si="64"/>
        <v>1.5334225970887918</v>
      </c>
      <c r="F234" s="52">
        <f t="shared" si="114"/>
        <v>1.7094440510225877</v>
      </c>
      <c r="G234" s="22">
        <v>1361.84</v>
      </c>
      <c r="H234" s="1">
        <f t="shared" si="124"/>
        <v>713.8205928000001</v>
      </c>
      <c r="I234" s="1">
        <f t="shared" si="125"/>
        <v>160.2633798</v>
      </c>
      <c r="J234" s="5">
        <f t="shared" si="126"/>
        <v>622.03</v>
      </c>
      <c r="K234" s="22">
        <v>302.43</v>
      </c>
      <c r="L234" s="23">
        <v>943000</v>
      </c>
      <c r="M234" s="24">
        <v>354000</v>
      </c>
      <c r="N234" s="5">
        <f t="shared" si="127"/>
        <v>840.96758290000002</v>
      </c>
      <c r="O234" s="5">
        <f t="shared" si="128"/>
        <v>0.89180019395546128</v>
      </c>
      <c r="P234" s="5">
        <f t="shared" si="129"/>
        <v>263</v>
      </c>
      <c r="Q234" s="5">
        <f t="shared" si="130"/>
        <v>150.54854490000002</v>
      </c>
      <c r="R234" s="5">
        <f t="shared" si="131"/>
        <v>84.859037999999998</v>
      </c>
      <c r="S234" s="5">
        <f t="shared" si="132"/>
        <v>276.56</v>
      </c>
      <c r="T234" s="39">
        <v>66</v>
      </c>
      <c r="U234" s="26">
        <v>782</v>
      </c>
      <c r="V234" s="26">
        <v>263</v>
      </c>
      <c r="W234" s="26">
        <v>294</v>
      </c>
      <c r="X234" s="27"/>
      <c r="Y234" s="27"/>
      <c r="Z234" s="27"/>
      <c r="AA234" s="29">
        <v>588.97</v>
      </c>
      <c r="AB234" s="29">
        <v>38.96</v>
      </c>
      <c r="AC234" s="29">
        <v>167.83</v>
      </c>
      <c r="AD234" s="28">
        <v>94.6</v>
      </c>
      <c r="AE234" s="29">
        <v>162.1</v>
      </c>
      <c r="AF234" s="29"/>
      <c r="AG234" s="30"/>
      <c r="AH234" s="41">
        <v>276.56</v>
      </c>
      <c r="AI234" s="41">
        <v>622.03</v>
      </c>
      <c r="AJ234" s="30"/>
      <c r="AK234" s="30"/>
      <c r="AL234" s="30">
        <v>12.77</v>
      </c>
      <c r="AM234" s="30">
        <v>3.79</v>
      </c>
      <c r="AN234" s="32"/>
      <c r="AO234" s="32">
        <v>0.89702999999999999</v>
      </c>
      <c r="AQ234" s="39"/>
      <c r="AR234" s="42"/>
      <c r="AT234" s="37">
        <f t="shared" si="112"/>
        <v>1118000</v>
      </c>
      <c r="AU234" s="92">
        <f t="shared" si="113"/>
        <v>2319.4163896999999</v>
      </c>
    </row>
    <row r="235" spans="1:47">
      <c r="A235" s="16">
        <v>42131</v>
      </c>
      <c r="B235" s="1">
        <f t="shared" si="102"/>
        <v>3140.4381643999996</v>
      </c>
      <c r="D235" s="33">
        <v>2097000</v>
      </c>
      <c r="E235" s="17">
        <f t="shared" si="64"/>
        <v>1.4975861537434429</v>
      </c>
      <c r="F235" s="52">
        <f t="shared" si="114"/>
        <v>1.6859392913759659</v>
      </c>
      <c r="G235" s="22">
        <v>1271.55</v>
      </c>
      <c r="H235" s="1">
        <f t="shared" si="124"/>
        <v>810.81310119999989</v>
      </c>
      <c r="I235" s="1">
        <f t="shared" si="125"/>
        <v>166.05506319999998</v>
      </c>
      <c r="J235" s="5">
        <f t="shared" si="126"/>
        <v>627.54999999999995</v>
      </c>
      <c r="K235" s="22">
        <v>264.47000000000003</v>
      </c>
      <c r="L235" s="23">
        <v>918000</v>
      </c>
      <c r="M235" s="24">
        <v>342000</v>
      </c>
      <c r="N235" s="5">
        <f t="shared" si="127"/>
        <v>890.91890359999991</v>
      </c>
      <c r="O235" s="5">
        <f t="shared" si="128"/>
        <v>0.97049989498910672</v>
      </c>
      <c r="P235" s="5">
        <f t="shared" si="129"/>
        <v>251</v>
      </c>
      <c r="Q235" s="5">
        <f t="shared" si="130"/>
        <v>183.34987479999998</v>
      </c>
      <c r="R235" s="5">
        <f t="shared" si="131"/>
        <v>90.569028799999984</v>
      </c>
      <c r="S235" s="5">
        <f t="shared" si="132"/>
        <v>300</v>
      </c>
      <c r="T235" s="39">
        <v>66</v>
      </c>
      <c r="U235" s="26">
        <v>725</v>
      </c>
      <c r="V235" s="26">
        <v>251</v>
      </c>
      <c r="W235" s="26">
        <v>259</v>
      </c>
      <c r="X235" s="27"/>
      <c r="Y235" s="27"/>
      <c r="Z235" s="27"/>
      <c r="AA235" s="29">
        <v>650.15</v>
      </c>
      <c r="AB235" s="29">
        <v>56.23</v>
      </c>
      <c r="AC235" s="29">
        <v>206.41</v>
      </c>
      <c r="AD235" s="28">
        <v>101.96</v>
      </c>
      <c r="AE235" s="29">
        <v>168.3</v>
      </c>
      <c r="AF235" s="29"/>
      <c r="AG235" s="30"/>
      <c r="AH235" s="41">
        <v>300</v>
      </c>
      <c r="AI235" s="41">
        <v>627.54999999999995</v>
      </c>
      <c r="AJ235" s="30"/>
      <c r="AK235" s="30"/>
      <c r="AL235" s="30">
        <v>15.73</v>
      </c>
      <c r="AM235" s="30">
        <v>2.91</v>
      </c>
      <c r="AN235" s="32"/>
      <c r="AO235" s="32">
        <v>0.88827999999999996</v>
      </c>
      <c r="AQ235" s="39"/>
      <c r="AR235" s="42"/>
      <c r="AT235" s="37">
        <f t="shared" si="112"/>
        <v>1179000</v>
      </c>
      <c r="AU235" s="92">
        <f t="shared" si="113"/>
        <v>2249.5192607999998</v>
      </c>
    </row>
    <row r="236" spans="1:47">
      <c r="A236" s="16">
        <v>42132</v>
      </c>
      <c r="B236" s="1">
        <f t="shared" si="102"/>
        <v>2888.6195267000003</v>
      </c>
      <c r="D236" s="33">
        <v>1930000</v>
      </c>
      <c r="E236" s="17">
        <f t="shared" si="64"/>
        <v>1.4966940552849743</v>
      </c>
      <c r="F236" s="52">
        <f t="shared" si="114"/>
        <v>1.6684994429227276</v>
      </c>
      <c r="G236" s="22">
        <v>1168.69</v>
      </c>
      <c r="H236" s="1">
        <f t="shared" si="124"/>
        <v>685.63591020000013</v>
      </c>
      <c r="I236" s="1">
        <f t="shared" si="125"/>
        <v>157.47361650000002</v>
      </c>
      <c r="J236" s="5">
        <f t="shared" si="126"/>
        <v>638.21</v>
      </c>
      <c r="K236" s="22">
        <v>238.61</v>
      </c>
      <c r="L236" s="23">
        <v>841000</v>
      </c>
      <c r="M236" s="24"/>
      <c r="N236" s="5">
        <f t="shared" si="127"/>
        <v>846.36740500000008</v>
      </c>
      <c r="O236" s="5">
        <f t="shared" si="128"/>
        <v>1.0063821700356719</v>
      </c>
      <c r="P236" s="5">
        <f t="shared" si="129"/>
        <v>220</v>
      </c>
      <c r="Q236" s="5">
        <f t="shared" si="130"/>
        <v>152.76420900000002</v>
      </c>
      <c r="R236" s="5">
        <f t="shared" si="131"/>
        <v>83.603195999999997</v>
      </c>
      <c r="S236" s="5">
        <f t="shared" si="132"/>
        <v>324</v>
      </c>
      <c r="T236" s="39">
        <v>66</v>
      </c>
      <c r="U236" s="26">
        <v>665.34</v>
      </c>
      <c r="V236" s="26">
        <v>220</v>
      </c>
      <c r="W236" s="26">
        <v>247</v>
      </c>
      <c r="X236" s="27"/>
      <c r="Y236" s="27"/>
      <c r="Z236" s="27"/>
      <c r="AA236" s="29">
        <v>550.59</v>
      </c>
      <c r="AB236" s="29">
        <v>43.45</v>
      </c>
      <c r="AC236" s="29">
        <v>170.3</v>
      </c>
      <c r="AD236" s="28">
        <v>93.2</v>
      </c>
      <c r="AE236" s="29">
        <v>152.25</v>
      </c>
      <c r="AF236" s="29"/>
      <c r="AG236" s="30"/>
      <c r="AH236" s="41">
        <v>324</v>
      </c>
      <c r="AI236" s="41">
        <v>638.21</v>
      </c>
      <c r="AJ236" s="30"/>
      <c r="AK236" s="30"/>
      <c r="AL236" s="30">
        <v>19.12</v>
      </c>
      <c r="AM236" s="30">
        <v>4.18</v>
      </c>
      <c r="AN236" s="32"/>
      <c r="AO236" s="32">
        <v>0.89702999999999999</v>
      </c>
      <c r="AQ236" s="39"/>
      <c r="AR236" s="42"/>
      <c r="AT236" s="37">
        <f t="shared" si="112"/>
        <v>1089000</v>
      </c>
      <c r="AU236" s="92">
        <f t="shared" si="113"/>
        <v>2042.2521217000003</v>
      </c>
    </row>
    <row r="237" spans="1:47">
      <c r="A237" s="16">
        <v>42133</v>
      </c>
      <c r="B237" s="1">
        <f t="shared" si="102"/>
        <v>2400.1074331999998</v>
      </c>
      <c r="D237" s="33">
        <v>1528000</v>
      </c>
      <c r="E237" s="17">
        <f t="shared" si="64"/>
        <v>1.570750937958115</v>
      </c>
      <c r="F237" s="52">
        <f t="shared" si="114"/>
        <v>1.7683060948778708</v>
      </c>
      <c r="G237" s="22">
        <v>988.91</v>
      </c>
      <c r="H237" s="1">
        <f t="shared" si="124"/>
        <v>567.88628679999988</v>
      </c>
      <c r="I237" s="1">
        <f t="shared" si="125"/>
        <v>106.93114639999999</v>
      </c>
      <c r="J237" s="5">
        <f t="shared" si="126"/>
        <v>551.21</v>
      </c>
      <c r="K237" s="22">
        <v>185.17</v>
      </c>
      <c r="L237" s="23">
        <v>756000</v>
      </c>
      <c r="M237" s="24"/>
      <c r="N237" s="5">
        <f t="shared" si="127"/>
        <v>785.14609519999999</v>
      </c>
      <c r="O237" s="5">
        <f t="shared" si="128"/>
        <v>1.038553035978836</v>
      </c>
      <c r="P237" s="5">
        <f t="shared" si="129"/>
        <v>214</v>
      </c>
      <c r="Q237" s="5">
        <f t="shared" si="130"/>
        <v>146.18423959999998</v>
      </c>
      <c r="R237" s="5">
        <f t="shared" si="131"/>
        <v>63.751855599999992</v>
      </c>
      <c r="S237" s="5">
        <f t="shared" si="132"/>
        <v>321.20999999999998</v>
      </c>
      <c r="T237" s="39">
        <v>40</v>
      </c>
      <c r="U237" s="26">
        <v>534.91999999999996</v>
      </c>
      <c r="V237" s="26">
        <v>214</v>
      </c>
      <c r="W237" s="26">
        <v>219</v>
      </c>
      <c r="X237" s="27"/>
      <c r="Y237" s="27"/>
      <c r="Z237" s="27"/>
      <c r="AA237" s="29">
        <v>454.45</v>
      </c>
      <c r="AB237" s="29">
        <v>20.29</v>
      </c>
      <c r="AC237" s="29">
        <v>164.57</v>
      </c>
      <c r="AD237" s="28">
        <v>71.77</v>
      </c>
      <c r="AE237" s="29">
        <v>102.79</v>
      </c>
      <c r="AF237" s="29"/>
      <c r="AG237" s="30"/>
      <c r="AH237" s="41">
        <v>321.20999999999998</v>
      </c>
      <c r="AI237" s="41">
        <v>551.21</v>
      </c>
      <c r="AJ237" s="30"/>
      <c r="AK237" s="30"/>
      <c r="AL237" s="30">
        <v>13.16</v>
      </c>
      <c r="AM237" s="30">
        <v>4.43</v>
      </c>
      <c r="AN237" s="32"/>
      <c r="AO237" s="32">
        <v>0.88827999999999996</v>
      </c>
      <c r="AQ237" s="39"/>
      <c r="AR237" s="42"/>
      <c r="AT237" s="37">
        <f t="shared" si="112"/>
        <v>772000</v>
      </c>
      <c r="AU237" s="92">
        <f t="shared" si="113"/>
        <v>1614.9613379999998</v>
      </c>
    </row>
    <row r="238" spans="1:47">
      <c r="A238" s="16">
        <v>42134</v>
      </c>
      <c r="B238" s="1">
        <f t="shared" si="102"/>
        <v>2334.2245376000001</v>
      </c>
      <c r="D238" s="33">
        <v>1486000</v>
      </c>
      <c r="E238" s="17">
        <f t="shared" si="64"/>
        <v>1.5708105905787351</v>
      </c>
      <c r="F238" s="52">
        <f t="shared" si="114"/>
        <v>1.76076154618071</v>
      </c>
      <c r="G238" s="22">
        <v>960.2</v>
      </c>
      <c r="H238" s="1">
        <f t="shared" si="124"/>
        <v>577.0410584</v>
      </c>
      <c r="I238" s="1">
        <f t="shared" si="125"/>
        <v>124.59347920000002</v>
      </c>
      <c r="J238" s="5">
        <f t="shared" si="126"/>
        <v>496.02</v>
      </c>
      <c r="K238" s="22">
        <v>176.37</v>
      </c>
      <c r="L238" s="23">
        <v>769000</v>
      </c>
      <c r="M238" s="24">
        <v>276000</v>
      </c>
      <c r="N238" s="5">
        <f t="shared" si="127"/>
        <v>736.45866799999999</v>
      </c>
      <c r="O238" s="5">
        <f t="shared" si="128"/>
        <v>0.95768357347204158</v>
      </c>
      <c r="P238" s="5">
        <f t="shared" si="129"/>
        <v>198</v>
      </c>
      <c r="Q238" s="5">
        <f t="shared" si="130"/>
        <v>157.34320440000002</v>
      </c>
      <c r="R238" s="5">
        <f t="shared" si="131"/>
        <v>64.705463600000002</v>
      </c>
      <c r="S238" s="5">
        <f t="shared" si="132"/>
        <v>263.41000000000003</v>
      </c>
      <c r="T238" s="39">
        <v>53</v>
      </c>
      <c r="U238" s="26">
        <v>517.89</v>
      </c>
      <c r="V238" s="26">
        <v>198</v>
      </c>
      <c r="W238" s="26">
        <v>216</v>
      </c>
      <c r="X238" s="27"/>
      <c r="Y238" s="27"/>
      <c r="Z238" s="27"/>
      <c r="AA238" s="29">
        <v>470.45</v>
      </c>
      <c r="AB238" s="29">
        <v>0</v>
      </c>
      <c r="AC238" s="29">
        <v>176.37</v>
      </c>
      <c r="AD238" s="28">
        <v>72.53</v>
      </c>
      <c r="AE238" s="29">
        <v>120.01</v>
      </c>
      <c r="AF238" s="29"/>
      <c r="AG238" s="30"/>
      <c r="AH238" s="41">
        <v>263.41000000000003</v>
      </c>
      <c r="AI238" s="41">
        <v>496.02</v>
      </c>
      <c r="AJ238" s="30"/>
      <c r="AK238" s="30"/>
      <c r="AL238" s="30">
        <v>13.22</v>
      </c>
      <c r="AM238" s="30">
        <v>6.43</v>
      </c>
      <c r="AN238" s="32"/>
      <c r="AO238" s="32">
        <v>0.89212000000000002</v>
      </c>
      <c r="AQ238" s="39"/>
      <c r="AR238" s="42"/>
      <c r="AT238" s="37">
        <f t="shared" si="112"/>
        <v>717000</v>
      </c>
      <c r="AU238" s="92">
        <f t="shared" si="113"/>
        <v>1597.7658696000001</v>
      </c>
    </row>
    <row r="239" spans="1:47">
      <c r="A239" s="16">
        <v>42135</v>
      </c>
      <c r="B239" s="1">
        <f t="shared" si="102"/>
        <v>2998.0602471999996</v>
      </c>
      <c r="D239" s="33">
        <v>2095000</v>
      </c>
      <c r="E239" s="17">
        <f t="shared" si="64"/>
        <v>1.4310550105966586</v>
      </c>
      <c r="F239" s="52">
        <f t="shared" si="114"/>
        <v>1.6041059617502786</v>
      </c>
      <c r="G239" s="22">
        <v>1317.92</v>
      </c>
      <c r="H239" s="1">
        <f t="shared" si="124"/>
        <v>670.69581599999992</v>
      </c>
      <c r="I239" s="1">
        <f t="shared" si="125"/>
        <v>182.2244312</v>
      </c>
      <c r="J239" s="5">
        <f t="shared" si="126"/>
        <v>569.08000000000004</v>
      </c>
      <c r="K239" s="22">
        <v>258.14</v>
      </c>
      <c r="L239" s="23">
        <v>940000</v>
      </c>
      <c r="M239" s="24">
        <v>334000</v>
      </c>
      <c r="N239" s="5">
        <f t="shared" si="127"/>
        <v>820.7282828000001</v>
      </c>
      <c r="O239" s="5">
        <f t="shared" si="128"/>
        <v>0.87311519446808528</v>
      </c>
      <c r="P239" s="5">
        <f t="shared" si="129"/>
        <v>243</v>
      </c>
      <c r="Q239" s="5">
        <f t="shared" si="130"/>
        <v>147.63693880000002</v>
      </c>
      <c r="R239" s="5">
        <f t="shared" si="131"/>
        <v>81.361344000000003</v>
      </c>
      <c r="S239" s="5">
        <f t="shared" si="132"/>
        <v>273.73</v>
      </c>
      <c r="T239" s="39">
        <v>75</v>
      </c>
      <c r="U239" s="26">
        <v>722.1</v>
      </c>
      <c r="V239" s="26">
        <v>243</v>
      </c>
      <c r="W239" s="26">
        <v>304</v>
      </c>
      <c r="X239" s="27"/>
      <c r="Y239" s="27"/>
      <c r="Z239" s="27"/>
      <c r="AA239" s="29">
        <v>586.30999999999995</v>
      </c>
      <c r="AB239" s="29">
        <v>0</v>
      </c>
      <c r="AC239" s="29">
        <v>165.49</v>
      </c>
      <c r="AD239" s="28">
        <v>91.2</v>
      </c>
      <c r="AE239" s="29">
        <v>177.08</v>
      </c>
      <c r="AF239" s="29"/>
      <c r="AG239" s="30"/>
      <c r="AH239" s="41">
        <v>273.73</v>
      </c>
      <c r="AI239" s="41">
        <v>569.08000000000004</v>
      </c>
      <c r="AJ239" s="30"/>
      <c r="AK239" s="30"/>
      <c r="AL239" s="30">
        <v>19.48</v>
      </c>
      <c r="AM239" s="30">
        <v>7.7</v>
      </c>
      <c r="AN239" s="32"/>
      <c r="AO239" s="32">
        <v>0.89212000000000002</v>
      </c>
      <c r="AQ239" s="39"/>
      <c r="AR239" s="42"/>
      <c r="AT239" s="37">
        <f t="shared" si="112"/>
        <v>1155000</v>
      </c>
      <c r="AU239" s="92">
        <f t="shared" si="113"/>
        <v>2177.3319643999994</v>
      </c>
    </row>
    <row r="240" spans="1:47">
      <c r="A240" s="16">
        <v>42136</v>
      </c>
      <c r="B240" s="1">
        <f t="shared" si="102"/>
        <v>3192.4599119999998</v>
      </c>
      <c r="D240" s="33">
        <v>2271000</v>
      </c>
      <c r="E240" s="17">
        <f t="shared" si="64"/>
        <v>1.4057507318361955</v>
      </c>
      <c r="F240" s="52">
        <f t="shared" si="114"/>
        <v>1.5692685106454514</v>
      </c>
      <c r="G240" s="22">
        <v>1335.79</v>
      </c>
      <c r="H240" s="1">
        <f t="shared" si="124"/>
        <v>761.30458799999997</v>
      </c>
      <c r="I240" s="1">
        <f t="shared" si="125"/>
        <v>204.04532400000002</v>
      </c>
      <c r="J240" s="5">
        <f t="shared" si="126"/>
        <v>595.87</v>
      </c>
      <c r="K240" s="22">
        <v>295.45</v>
      </c>
      <c r="L240" s="23">
        <v>1032000</v>
      </c>
      <c r="M240" s="24">
        <v>372000</v>
      </c>
      <c r="N240" s="5">
        <f t="shared" si="127"/>
        <v>887.50881400000003</v>
      </c>
      <c r="O240" s="5">
        <f t="shared" si="128"/>
        <v>0.85998916085271326</v>
      </c>
      <c r="P240" s="5">
        <f t="shared" si="129"/>
        <v>251</v>
      </c>
      <c r="Q240" s="5">
        <f t="shared" si="130"/>
        <v>166.117152</v>
      </c>
      <c r="R240" s="5">
        <f t="shared" si="131"/>
        <v>106.50166200000001</v>
      </c>
      <c r="S240" s="5">
        <f t="shared" si="132"/>
        <v>291.89</v>
      </c>
      <c r="T240" s="39">
        <v>72</v>
      </c>
      <c r="U240" s="26">
        <v>787</v>
      </c>
      <c r="V240" s="26">
        <v>251</v>
      </c>
      <c r="W240" s="26">
        <v>255</v>
      </c>
      <c r="X240" s="27"/>
      <c r="Y240" s="27"/>
      <c r="Z240" s="27"/>
      <c r="AA240" s="29">
        <v>664.42</v>
      </c>
      <c r="AB240" s="29">
        <v>0</v>
      </c>
      <c r="AC240" s="29">
        <v>185.44</v>
      </c>
      <c r="AD240" s="28">
        <v>118.89</v>
      </c>
      <c r="AE240" s="29">
        <v>197.82</v>
      </c>
      <c r="AF240" s="29"/>
      <c r="AG240" s="30"/>
      <c r="AH240" s="41">
        <v>291.89</v>
      </c>
      <c r="AI240" s="41">
        <v>595.87</v>
      </c>
      <c r="AJ240" s="30"/>
      <c r="AK240" s="30"/>
      <c r="AL240" s="30">
        <v>22.93</v>
      </c>
      <c r="AM240" s="30">
        <v>7.03</v>
      </c>
      <c r="AN240" s="32"/>
      <c r="AO240" s="32">
        <v>0.89580000000000004</v>
      </c>
      <c r="AQ240" s="39"/>
      <c r="AR240" s="42"/>
      <c r="AT240" s="37">
        <f t="shared" si="112"/>
        <v>1239000</v>
      </c>
      <c r="AU240" s="92">
        <f t="shared" si="113"/>
        <v>2304.9510979999995</v>
      </c>
    </row>
    <row r="241" spans="1:47">
      <c r="A241" s="16">
        <v>42137</v>
      </c>
      <c r="B241" s="1">
        <f t="shared" si="102"/>
        <v>3212.0335180000002</v>
      </c>
      <c r="D241" s="33">
        <v>2189000</v>
      </c>
      <c r="E241" s="17">
        <f t="shared" si="64"/>
        <v>1.467351995431704</v>
      </c>
      <c r="F241" s="52">
        <f t="shared" si="114"/>
        <v>1.644165559724474</v>
      </c>
      <c r="G241" s="22">
        <v>1356.5</v>
      </c>
      <c r="H241" s="1">
        <f>(AA241+AB241+AC241)*AO241</f>
        <v>742.31252960000006</v>
      </c>
      <c r="I241" s="1">
        <f t="shared" si="125"/>
        <v>188.7909884</v>
      </c>
      <c r="J241" s="5">
        <f t="shared" si="126"/>
        <v>633.07000000000005</v>
      </c>
      <c r="K241" s="22">
        <v>291.36</v>
      </c>
      <c r="L241" s="23">
        <v>996000</v>
      </c>
      <c r="M241" s="24">
        <v>405000</v>
      </c>
      <c r="N241" s="5">
        <f t="shared" si="127"/>
        <v>879.98996360000001</v>
      </c>
      <c r="O241" s="5">
        <f t="shared" si="128"/>
        <v>0.88352405983935745</v>
      </c>
      <c r="P241" s="5">
        <f t="shared" si="129"/>
        <v>244</v>
      </c>
      <c r="Q241" s="5">
        <f t="shared" si="130"/>
        <v>158.1171382</v>
      </c>
      <c r="R241" s="5">
        <f t="shared" si="131"/>
        <v>100.39282539999999</v>
      </c>
      <c r="S241" s="5">
        <f t="shared" si="132"/>
        <v>298.48</v>
      </c>
      <c r="T241" s="39">
        <v>79</v>
      </c>
      <c r="U241" s="26">
        <v>787</v>
      </c>
      <c r="V241" s="26">
        <v>244</v>
      </c>
      <c r="W241" s="26">
        <v>275</v>
      </c>
      <c r="X241" s="27"/>
      <c r="Y241" s="27"/>
      <c r="Z241" s="27"/>
      <c r="AA241" s="29">
        <v>654.59</v>
      </c>
      <c r="AB241" s="29">
        <v>0</v>
      </c>
      <c r="AC241" s="29">
        <v>177.17</v>
      </c>
      <c r="AD241" s="28">
        <v>112.49</v>
      </c>
      <c r="AE241" s="29">
        <v>189.15</v>
      </c>
      <c r="AF241" s="29"/>
      <c r="AG241" s="30"/>
      <c r="AH241" s="41">
        <v>298.48</v>
      </c>
      <c r="AI241" s="41">
        <v>633.07000000000005</v>
      </c>
      <c r="AJ241" s="30"/>
      <c r="AK241" s="30"/>
      <c r="AL241" s="30">
        <v>16.41</v>
      </c>
      <c r="AM241" s="30">
        <v>5.98</v>
      </c>
      <c r="AN241" s="32"/>
      <c r="AO241" s="32">
        <v>0.89246000000000003</v>
      </c>
      <c r="AQ241" s="39"/>
      <c r="AR241" s="42"/>
      <c r="AT241" s="37">
        <f t="shared" si="112"/>
        <v>1193000</v>
      </c>
      <c r="AU241" s="92">
        <f t="shared" si="113"/>
        <v>2332.0435544000002</v>
      </c>
    </row>
    <row r="242" spans="1:47">
      <c r="A242" s="16">
        <v>42138</v>
      </c>
      <c r="B242" s="1">
        <f t="shared" si="102"/>
        <v>3150.2367193</v>
      </c>
      <c r="D242" s="33">
        <v>2097000</v>
      </c>
      <c r="E242" s="17">
        <f t="shared" si="64"/>
        <v>1.5022588074868859</v>
      </c>
      <c r="F242" s="52">
        <f t="shared" si="114"/>
        <v>1.7102023058559055</v>
      </c>
      <c r="G242" s="22">
        <v>1303.19</v>
      </c>
      <c r="H242" s="1">
        <f t="shared" si="124"/>
        <v>741.43074460000003</v>
      </c>
      <c r="I242" s="1">
        <f t="shared" si="125"/>
        <v>162.21597470000003</v>
      </c>
      <c r="J242" s="5">
        <f t="shared" si="126"/>
        <v>655</v>
      </c>
      <c r="K242" s="22">
        <v>288.39999999999998</v>
      </c>
      <c r="L242" s="23">
        <v>928000</v>
      </c>
      <c r="M242" s="24">
        <v>366000</v>
      </c>
      <c r="N242" s="5">
        <f t="shared" si="127"/>
        <v>900.15439480000009</v>
      </c>
      <c r="O242" s="5">
        <f t="shared" si="128"/>
        <v>0.96999395991379322</v>
      </c>
      <c r="P242" s="5">
        <f t="shared" si="129"/>
        <v>249</v>
      </c>
      <c r="Q242" s="5">
        <f t="shared" si="130"/>
        <v>162.2159747</v>
      </c>
      <c r="R242" s="5">
        <f t="shared" si="131"/>
        <v>87.498420100000004</v>
      </c>
      <c r="S242" s="5">
        <f t="shared" si="132"/>
        <v>327.44</v>
      </c>
      <c r="T242" s="39">
        <v>74</v>
      </c>
      <c r="U242" s="26">
        <v>738</v>
      </c>
      <c r="V242" s="26">
        <v>249</v>
      </c>
      <c r="W242" s="26">
        <v>262</v>
      </c>
      <c r="X242" s="27"/>
      <c r="Y242" s="27"/>
      <c r="Z242" s="27"/>
      <c r="AA242" s="29">
        <v>659.39</v>
      </c>
      <c r="AB242" s="29">
        <v>0</v>
      </c>
      <c r="AC242" s="29">
        <v>184.67</v>
      </c>
      <c r="AD242" s="28">
        <v>99.61</v>
      </c>
      <c r="AE242" s="29">
        <v>166.16</v>
      </c>
      <c r="AF242" s="29"/>
      <c r="AG242" s="30"/>
      <c r="AH242" s="41">
        <v>327.44</v>
      </c>
      <c r="AI242" s="41">
        <v>655</v>
      </c>
      <c r="AJ242" s="30"/>
      <c r="AK242" s="30"/>
      <c r="AL242" s="30">
        <v>13.14</v>
      </c>
      <c r="AM242" s="30">
        <v>5.37</v>
      </c>
      <c r="AN242" s="32"/>
      <c r="AO242" s="32">
        <v>0.87841000000000002</v>
      </c>
      <c r="AQ242" s="39"/>
      <c r="AR242" s="42"/>
      <c r="AT242" s="37">
        <f t="shared" si="112"/>
        <v>1169000</v>
      </c>
      <c r="AU242" s="92">
        <f t="shared" si="113"/>
        <v>2250.0823245000001</v>
      </c>
    </row>
    <row r="243" spans="1:47">
      <c r="A243" s="16">
        <v>42139</v>
      </c>
      <c r="B243" s="1">
        <f t="shared" si="102"/>
        <v>2959.3089728000004</v>
      </c>
      <c r="D243" s="33">
        <v>2059000</v>
      </c>
      <c r="E243" s="17">
        <f t="shared" si="64"/>
        <v>1.4372554506070911</v>
      </c>
      <c r="F243" s="52">
        <f t="shared" si="114"/>
        <v>1.6202825696779075</v>
      </c>
      <c r="G243" s="22">
        <v>1231.26</v>
      </c>
      <c r="H243" s="1">
        <f t="shared" si="124"/>
        <v>749.34478080000008</v>
      </c>
      <c r="I243" s="1">
        <f t="shared" si="125"/>
        <v>173.90419200000002</v>
      </c>
      <c r="J243" s="5">
        <f t="shared" si="126"/>
        <v>555</v>
      </c>
      <c r="K243" s="22">
        <v>249.8</v>
      </c>
      <c r="L243" s="23">
        <v>971000</v>
      </c>
      <c r="M243" s="24">
        <v>358000</v>
      </c>
      <c r="N243" s="5">
        <f t="shared" si="127"/>
        <v>835.08823040000004</v>
      </c>
      <c r="O243" s="5">
        <f t="shared" si="128"/>
        <v>0.86002907353244085</v>
      </c>
      <c r="P243" s="5">
        <f t="shared" si="129"/>
        <v>247</v>
      </c>
      <c r="Q243" s="5">
        <f t="shared" si="130"/>
        <v>160.93566720000001</v>
      </c>
      <c r="R243" s="5">
        <f t="shared" si="131"/>
        <v>90.992563200000006</v>
      </c>
      <c r="S243" s="5">
        <f t="shared" si="132"/>
        <v>269.16000000000003</v>
      </c>
      <c r="T243" s="39">
        <v>67</v>
      </c>
      <c r="U243" s="26">
        <v>708</v>
      </c>
      <c r="V243" s="26">
        <v>247</v>
      </c>
      <c r="W243" s="26">
        <v>230</v>
      </c>
      <c r="X243" s="27"/>
      <c r="Y243" s="27"/>
      <c r="Z243" s="27"/>
      <c r="AA243" s="29">
        <v>663.34</v>
      </c>
      <c r="AB243" s="29">
        <v>0</v>
      </c>
      <c r="AC243" s="29">
        <v>181.43</v>
      </c>
      <c r="AD243" s="28">
        <v>102.58</v>
      </c>
      <c r="AE243" s="29">
        <v>177.56</v>
      </c>
      <c r="AF243" s="29"/>
      <c r="AG243" s="30"/>
      <c r="AH243" s="41">
        <v>269.16000000000003</v>
      </c>
      <c r="AI243" s="41">
        <v>555</v>
      </c>
      <c r="AJ243" s="30"/>
      <c r="AK243" s="30"/>
      <c r="AL243" s="30">
        <v>13.25</v>
      </c>
      <c r="AM243" s="30">
        <v>5.24</v>
      </c>
      <c r="AN243" s="32"/>
      <c r="AO243" s="32">
        <v>0.88704000000000005</v>
      </c>
      <c r="AQ243" s="39"/>
      <c r="AR243" s="42"/>
      <c r="AT243" s="37">
        <f t="shared" si="112"/>
        <v>1088000</v>
      </c>
      <c r="AU243" s="92">
        <f t="shared" si="113"/>
        <v>2124.2207424000003</v>
      </c>
    </row>
    <row r="244" spans="1:47">
      <c r="A244" s="16">
        <v>42140</v>
      </c>
      <c r="B244" s="1">
        <f t="shared" si="102"/>
        <v>2884.4468594</v>
      </c>
      <c r="D244" s="33">
        <v>1889000</v>
      </c>
      <c r="E244" s="17">
        <f t="shared" si="64"/>
        <v>1.5269702802541028</v>
      </c>
      <c r="F244" s="52">
        <f t="shared" si="114"/>
        <v>1.7410100566142599</v>
      </c>
      <c r="G244" s="22">
        <v>1193.79</v>
      </c>
      <c r="H244" s="1">
        <f t="shared" ref="H244:H274" si="133">Z244*AN244+(AA244+AB244+AC244)*AO244</f>
        <v>732.67838280000001</v>
      </c>
      <c r="I244" s="1">
        <f t="shared" ref="I244:I274" si="134">AO244*(AL244+AE244+AM244+AR244)+(AQ244)</f>
        <v>175.50847659999997</v>
      </c>
      <c r="J244" s="5">
        <f t="shared" ref="J244:J274" si="135">AG244*AO244+AI244</f>
        <v>549.57000000000005</v>
      </c>
      <c r="K244" s="22">
        <v>232.9</v>
      </c>
      <c r="L244" s="23">
        <v>1153000</v>
      </c>
      <c r="M244" s="24">
        <v>447000</v>
      </c>
      <c r="N244" s="5">
        <f t="shared" ref="N244:N273" si="136">SUM(P244:T244)</f>
        <v>887.02211659999989</v>
      </c>
      <c r="O244" s="5">
        <f t="shared" ref="O244:O273" si="137">N244/L244*1000</f>
        <v>0.76931666660884634</v>
      </c>
      <c r="P244" s="5">
        <f t="shared" ref="P244:P273" si="138">V244</f>
        <v>273</v>
      </c>
      <c r="Q244" s="5">
        <f t="shared" ref="Q244:Q273" si="139">Y244*AN244+AC244*AO244</f>
        <v>161.19485739999999</v>
      </c>
      <c r="R244" s="5">
        <f t="shared" ref="R244:R278" si="140">SUM(AD244+AJ244+AR244)*AO244</f>
        <v>96.757259199999993</v>
      </c>
      <c r="S244" s="5">
        <f t="shared" ref="S244:S279" si="141">AF244*AO244+AH244</f>
        <v>291.07</v>
      </c>
      <c r="T244" s="39">
        <v>65</v>
      </c>
      <c r="U244" s="26">
        <v>643</v>
      </c>
      <c r="V244" s="26">
        <v>273</v>
      </c>
      <c r="W244" s="26">
        <v>234</v>
      </c>
      <c r="X244" s="27"/>
      <c r="Y244" s="27"/>
      <c r="Z244" s="27"/>
      <c r="AA244" s="29">
        <v>651.59</v>
      </c>
      <c r="AB244" s="29">
        <v>0</v>
      </c>
      <c r="AC244" s="29">
        <v>183.79</v>
      </c>
      <c r="AD244" s="28">
        <v>110.32</v>
      </c>
      <c r="AE244" s="29">
        <v>185.45</v>
      </c>
      <c r="AF244" s="29"/>
      <c r="AG244" s="30"/>
      <c r="AH244" s="41">
        <v>291.07</v>
      </c>
      <c r="AI244" s="41">
        <v>549.57000000000005</v>
      </c>
      <c r="AJ244" s="30"/>
      <c r="AK244" s="30"/>
      <c r="AL244" s="30">
        <v>9.5399999999999991</v>
      </c>
      <c r="AM244" s="30">
        <v>5.12</v>
      </c>
      <c r="AN244" s="32"/>
      <c r="AO244" s="32">
        <v>0.87705999999999995</v>
      </c>
      <c r="AQ244" s="39"/>
      <c r="AR244" s="42"/>
      <c r="AT244" s="37">
        <f t="shared" si="112"/>
        <v>736000</v>
      </c>
      <c r="AU244" s="92">
        <f t="shared" si="113"/>
        <v>1997.4247428000001</v>
      </c>
    </row>
    <row r="245" spans="1:47">
      <c r="A245" s="16">
        <v>42141</v>
      </c>
      <c r="B245" s="1">
        <f t="shared" si="102"/>
        <v>2718.2080719999999</v>
      </c>
      <c r="D245" s="33">
        <v>1893000</v>
      </c>
      <c r="E245" s="17">
        <f t="shared" si="64"/>
        <v>1.4359260813523507</v>
      </c>
      <c r="F245" s="52">
        <f t="shared" si="114"/>
        <v>1.644441229217076</v>
      </c>
      <c r="G245" s="22">
        <v>1082.79</v>
      </c>
      <c r="H245" s="1">
        <f t="shared" si="133"/>
        <v>730.39687200000003</v>
      </c>
      <c r="I245" s="1">
        <f t="shared" si="134"/>
        <v>166.78119999999998</v>
      </c>
      <c r="J245" s="5">
        <f t="shared" si="135"/>
        <v>515.86</v>
      </c>
      <c r="K245" s="22">
        <v>222.38</v>
      </c>
      <c r="L245" s="23">
        <v>981000</v>
      </c>
      <c r="M245" s="24">
        <v>368000</v>
      </c>
      <c r="N245" s="5">
        <f t="shared" si="136"/>
        <v>810.68435199999999</v>
      </c>
      <c r="O245" s="5">
        <f t="shared" si="137"/>
        <v>0.82638567991845058</v>
      </c>
      <c r="P245" s="5">
        <f t="shared" si="138"/>
        <v>232.77</v>
      </c>
      <c r="Q245" s="5">
        <f t="shared" si="139"/>
        <v>146.46183599999998</v>
      </c>
      <c r="R245" s="5">
        <f t="shared" si="140"/>
        <v>93.98251599999999</v>
      </c>
      <c r="S245" s="5">
        <f t="shared" si="141"/>
        <v>271.47000000000003</v>
      </c>
      <c r="T245" s="39">
        <v>66</v>
      </c>
      <c r="U245" s="26">
        <v>605.16</v>
      </c>
      <c r="V245" s="26">
        <v>232.77</v>
      </c>
      <c r="W245" s="26">
        <v>201.36</v>
      </c>
      <c r="X245" s="27"/>
      <c r="Y245" s="27"/>
      <c r="Z245" s="27"/>
      <c r="AA245" s="29">
        <v>668.73</v>
      </c>
      <c r="AB245" s="29">
        <v>0</v>
      </c>
      <c r="AC245" s="29">
        <v>167.73</v>
      </c>
      <c r="AD245" s="28">
        <v>107.63</v>
      </c>
      <c r="AE245" s="29">
        <v>173.28</v>
      </c>
      <c r="AF245" s="29"/>
      <c r="AG245" s="30"/>
      <c r="AH245" s="41">
        <v>271.47000000000003</v>
      </c>
      <c r="AI245" s="41">
        <v>515.86</v>
      </c>
      <c r="AJ245" s="30"/>
      <c r="AK245" s="30"/>
      <c r="AL245" s="30">
        <v>12.11</v>
      </c>
      <c r="AM245" s="30">
        <v>5.61</v>
      </c>
      <c r="AN245" s="32"/>
      <c r="AO245" s="32">
        <v>0.87319999999999998</v>
      </c>
      <c r="AQ245" s="39"/>
      <c r="AR245" s="42"/>
      <c r="AT245" s="37">
        <f t="shared" si="112"/>
        <v>912000</v>
      </c>
      <c r="AU245" s="92">
        <f t="shared" si="113"/>
        <v>1907.5237199999999</v>
      </c>
    </row>
    <row r="246" spans="1:47">
      <c r="A246" s="16">
        <v>42142</v>
      </c>
      <c r="B246" s="1">
        <f t="shared" si="102"/>
        <v>3128.3336520000003</v>
      </c>
      <c r="D246" s="33">
        <v>2047000</v>
      </c>
      <c r="E246" s="17">
        <f t="shared" si="64"/>
        <v>1.5282528832437714</v>
      </c>
      <c r="F246" s="52">
        <f t="shared" si="114"/>
        <v>1.7501750838797199</v>
      </c>
      <c r="G246" s="22">
        <v>1306.3800000000001</v>
      </c>
      <c r="H246" s="1">
        <f t="shared" si="133"/>
        <v>746.56853599999999</v>
      </c>
      <c r="I246" s="1">
        <f t="shared" si="134"/>
        <v>186.10511599999998</v>
      </c>
      <c r="J246" s="5">
        <f t="shared" si="135"/>
        <v>601.19000000000005</v>
      </c>
      <c r="K246" s="22">
        <v>288.08999999999997</v>
      </c>
      <c r="L246" s="23">
        <v>906000</v>
      </c>
      <c r="M246" s="24">
        <v>331000</v>
      </c>
      <c r="N246" s="5">
        <f t="shared" si="136"/>
        <v>856.30271200000004</v>
      </c>
      <c r="O246" s="5">
        <f t="shared" si="137"/>
        <v>0.94514648123620315</v>
      </c>
      <c r="P246" s="5">
        <f t="shared" si="138"/>
        <v>240</v>
      </c>
      <c r="Q246" s="5">
        <f t="shared" si="139"/>
        <v>146.29592799999998</v>
      </c>
      <c r="R246" s="5">
        <f t="shared" si="140"/>
        <v>96.156784000000002</v>
      </c>
      <c r="S246" s="5">
        <f t="shared" si="141"/>
        <v>290.85000000000002</v>
      </c>
      <c r="T246" s="39">
        <v>83</v>
      </c>
      <c r="U246" s="26">
        <v>762</v>
      </c>
      <c r="V246" s="26">
        <v>240</v>
      </c>
      <c r="W246" s="26">
        <v>250</v>
      </c>
      <c r="X246" s="27"/>
      <c r="Y246" s="27"/>
      <c r="Z246" s="27"/>
      <c r="AA246" s="29">
        <v>687.44</v>
      </c>
      <c r="AB246" s="29">
        <v>0</v>
      </c>
      <c r="AC246" s="29">
        <v>167.54</v>
      </c>
      <c r="AD246" s="28">
        <v>110.12</v>
      </c>
      <c r="AE246" s="29">
        <v>191.43</v>
      </c>
      <c r="AF246" s="29"/>
      <c r="AG246" s="30"/>
      <c r="AH246" s="41">
        <v>290.85000000000002</v>
      </c>
      <c r="AI246" s="41">
        <v>601.19000000000005</v>
      </c>
      <c r="AJ246" s="30"/>
      <c r="AK246" s="30"/>
      <c r="AL246" s="30">
        <v>14.03</v>
      </c>
      <c r="AM246" s="30">
        <v>7.67</v>
      </c>
      <c r="AN246" s="32"/>
      <c r="AO246" s="32">
        <v>0.87319999999999998</v>
      </c>
      <c r="AQ246" s="39"/>
      <c r="AR246" s="42"/>
      <c r="AT246" s="37">
        <f t="shared" si="112"/>
        <v>1141000</v>
      </c>
      <c r="AU246" s="92">
        <f t="shared" si="113"/>
        <v>2272.0309400000001</v>
      </c>
    </row>
    <row r="247" spans="1:47">
      <c r="A247" s="16">
        <v>42143</v>
      </c>
      <c r="B247" s="1">
        <f t="shared" si="102"/>
        <v>3182.2333959999996</v>
      </c>
      <c r="D247" s="33">
        <v>2099000</v>
      </c>
      <c r="E247" s="17">
        <f t="shared" si="64"/>
        <v>1.5160711748451641</v>
      </c>
      <c r="F247" s="52">
        <f t="shared" si="114"/>
        <v>1.7272833874642985</v>
      </c>
      <c r="G247" s="22">
        <v>1332.22</v>
      </c>
      <c r="H247" s="1">
        <f t="shared" si="133"/>
        <v>776.53643839999984</v>
      </c>
      <c r="I247" s="1">
        <f t="shared" si="134"/>
        <v>201.50695759999999</v>
      </c>
      <c r="J247" s="5">
        <f t="shared" si="135"/>
        <v>611.48</v>
      </c>
      <c r="K247" s="22">
        <v>260.49</v>
      </c>
      <c r="L247" s="23">
        <v>971000</v>
      </c>
      <c r="M247" s="24">
        <v>367000</v>
      </c>
      <c r="N247" s="5">
        <f t="shared" si="136"/>
        <v>920.24276280000004</v>
      </c>
      <c r="O247" s="5">
        <f t="shared" si="137"/>
        <v>0.94772684119464468</v>
      </c>
      <c r="P247" s="5">
        <f t="shared" si="138"/>
        <v>258</v>
      </c>
      <c r="Q247" s="5">
        <f t="shared" si="139"/>
        <v>177.00101519999998</v>
      </c>
      <c r="R247" s="5">
        <f t="shared" si="140"/>
        <v>103.42174759999999</v>
      </c>
      <c r="S247" s="5">
        <f t="shared" si="141"/>
        <v>301.82</v>
      </c>
      <c r="T247" s="39">
        <v>80</v>
      </c>
      <c r="U247" s="26">
        <v>757</v>
      </c>
      <c r="V247" s="26">
        <v>258</v>
      </c>
      <c r="W247" s="26">
        <v>266</v>
      </c>
      <c r="X247" s="27"/>
      <c r="Y247" s="27"/>
      <c r="Z247" s="27"/>
      <c r="AA247" s="29">
        <v>683.06</v>
      </c>
      <c r="AB247" s="29">
        <v>0</v>
      </c>
      <c r="AC247" s="29">
        <v>201.66</v>
      </c>
      <c r="AD247" s="28">
        <v>117.83</v>
      </c>
      <c r="AE247" s="29">
        <v>208.97</v>
      </c>
      <c r="AF247" s="29"/>
      <c r="AG247" s="30"/>
      <c r="AH247" s="41">
        <v>301.82</v>
      </c>
      <c r="AI247" s="41">
        <v>611.48</v>
      </c>
      <c r="AJ247" s="30"/>
      <c r="AK247" s="30"/>
      <c r="AL247" s="30">
        <v>13.3</v>
      </c>
      <c r="AM247" s="30">
        <v>7.31</v>
      </c>
      <c r="AN247" s="32"/>
      <c r="AO247" s="32">
        <v>0.87771999999999994</v>
      </c>
      <c r="AQ247" s="39"/>
      <c r="AR247" s="42"/>
      <c r="AT247" s="37">
        <f t="shared" si="112"/>
        <v>1128000</v>
      </c>
      <c r="AU247" s="92">
        <f t="shared" si="113"/>
        <v>2261.9906331999996</v>
      </c>
    </row>
    <row r="248" spans="1:47">
      <c r="A248" s="16">
        <v>42144</v>
      </c>
      <c r="B248" s="1">
        <f t="shared" si="102"/>
        <v>3353.8149264999997</v>
      </c>
      <c r="D248" s="33">
        <v>2079000</v>
      </c>
      <c r="E248" s="17">
        <f t="shared" si="64"/>
        <v>1.6131865928330926</v>
      </c>
      <c r="F248" s="52">
        <f t="shared" si="114"/>
        <v>1.7937250156591902</v>
      </c>
      <c r="G248" s="22">
        <v>1363.11</v>
      </c>
      <c r="H248" s="1">
        <f t="shared" si="133"/>
        <v>859.00515899999994</v>
      </c>
      <c r="I248" s="1">
        <f t="shared" si="134"/>
        <v>187.10976749999998</v>
      </c>
      <c r="J248" s="5">
        <f t="shared" si="135"/>
        <v>675.66</v>
      </c>
      <c r="K248" s="22">
        <v>268.93</v>
      </c>
      <c r="L248" s="23">
        <v>975000</v>
      </c>
      <c r="M248" s="24">
        <v>381000</v>
      </c>
      <c r="N248" s="5">
        <f t="shared" si="136"/>
        <v>1026.5485349999999</v>
      </c>
      <c r="O248" s="5">
        <f t="shared" si="137"/>
        <v>1.0528702923076922</v>
      </c>
      <c r="P248" s="5">
        <f t="shared" si="138"/>
        <v>274</v>
      </c>
      <c r="Q248" s="5">
        <f t="shared" si="139"/>
        <v>210.7446855</v>
      </c>
      <c r="R248" s="5">
        <f t="shared" si="140"/>
        <v>109.51384949999999</v>
      </c>
      <c r="S248" s="5">
        <f t="shared" si="141"/>
        <v>339.29</v>
      </c>
      <c r="T248" s="39">
        <v>93</v>
      </c>
      <c r="U248" s="26">
        <v>759</v>
      </c>
      <c r="V248" s="26">
        <v>274</v>
      </c>
      <c r="W248" s="26">
        <v>271</v>
      </c>
      <c r="X248" s="27"/>
      <c r="Y248" s="27"/>
      <c r="Z248" s="27"/>
      <c r="AA248" s="29">
        <v>720.81</v>
      </c>
      <c r="AB248" s="29">
        <v>0</v>
      </c>
      <c r="AC248" s="29">
        <v>234.33</v>
      </c>
      <c r="AD248" s="28">
        <v>121.77</v>
      </c>
      <c r="AE248" s="29">
        <v>185.94</v>
      </c>
      <c r="AF248" s="29"/>
      <c r="AG248" s="30"/>
      <c r="AH248" s="41">
        <v>339.29</v>
      </c>
      <c r="AI248" s="41">
        <v>675.66</v>
      </c>
      <c r="AJ248" s="30"/>
      <c r="AK248" s="30"/>
      <c r="AL248" s="30">
        <v>16.350000000000001</v>
      </c>
      <c r="AM248" s="30">
        <v>5.76</v>
      </c>
      <c r="AN248" s="32"/>
      <c r="AO248" s="32">
        <v>0.89934999999999998</v>
      </c>
      <c r="AQ248" s="39"/>
      <c r="AR248" s="42"/>
      <c r="AT248" s="37">
        <f t="shared" si="112"/>
        <v>1104000</v>
      </c>
      <c r="AU248" s="92">
        <f t="shared" si="113"/>
        <v>2327.2663914999998</v>
      </c>
    </row>
    <row r="249" spans="1:47">
      <c r="A249" s="16">
        <v>42145</v>
      </c>
      <c r="B249" s="1">
        <f t="shared" si="102"/>
        <v>3813.9880600000001</v>
      </c>
      <c r="D249" s="33">
        <v>2491000</v>
      </c>
      <c r="E249" s="17">
        <f t="shared" si="64"/>
        <v>1.5311072099558409</v>
      </c>
      <c r="F249" s="52">
        <f t="shared" si="114"/>
        <v>1.7031983736271257</v>
      </c>
      <c r="G249" s="22">
        <v>1531.17</v>
      </c>
      <c r="H249" s="1">
        <f t="shared" si="133"/>
        <v>950.75807519999989</v>
      </c>
      <c r="I249" s="1">
        <f t="shared" si="134"/>
        <v>222.15998479999999</v>
      </c>
      <c r="J249" s="5">
        <f t="shared" si="135"/>
        <v>784.47</v>
      </c>
      <c r="K249" s="22">
        <v>325.43</v>
      </c>
      <c r="L249" s="23">
        <v>1228000</v>
      </c>
      <c r="M249" s="24">
        <v>438000</v>
      </c>
      <c r="N249" s="5">
        <f t="shared" si="136"/>
        <v>1168.983064</v>
      </c>
      <c r="O249" s="5">
        <f t="shared" si="137"/>
        <v>0.95194060586319218</v>
      </c>
      <c r="P249" s="5">
        <f t="shared" si="138"/>
        <v>295</v>
      </c>
      <c r="Q249" s="5">
        <f t="shared" si="139"/>
        <v>231.87774239999999</v>
      </c>
      <c r="R249" s="5">
        <f t="shared" si="140"/>
        <v>128.51532159999999</v>
      </c>
      <c r="S249" s="5">
        <f t="shared" si="141"/>
        <v>403.59</v>
      </c>
      <c r="T249" s="39">
        <v>110</v>
      </c>
      <c r="U249" s="26">
        <v>861</v>
      </c>
      <c r="V249" s="26">
        <v>295</v>
      </c>
      <c r="W249" s="26">
        <v>315</v>
      </c>
      <c r="X249" s="27"/>
      <c r="Y249" s="27"/>
      <c r="Z249" s="27"/>
      <c r="AA249" s="29">
        <v>799.68</v>
      </c>
      <c r="AB249" s="29">
        <v>0</v>
      </c>
      <c r="AC249" s="29">
        <v>257.94</v>
      </c>
      <c r="AD249" s="28">
        <v>142.96</v>
      </c>
      <c r="AE249" s="29">
        <v>223.71</v>
      </c>
      <c r="AF249" s="29"/>
      <c r="AG249" s="30"/>
      <c r="AH249" s="41">
        <v>403.59</v>
      </c>
      <c r="AI249" s="41">
        <v>784.47</v>
      </c>
      <c r="AJ249" s="30"/>
      <c r="AK249" s="30"/>
      <c r="AL249" s="30">
        <v>16.5</v>
      </c>
      <c r="AM249" s="30">
        <v>6.92</v>
      </c>
      <c r="AN249" s="32"/>
      <c r="AO249" s="32">
        <v>0.89895999999999998</v>
      </c>
      <c r="AQ249" s="39"/>
      <c r="AR249" s="42"/>
      <c r="AT249" s="37">
        <f t="shared" si="112"/>
        <v>1263000</v>
      </c>
      <c r="AU249" s="92">
        <f t="shared" si="113"/>
        <v>2645.0049960000001</v>
      </c>
    </row>
    <row r="250" spans="1:47">
      <c r="A250" s="16">
        <v>42146</v>
      </c>
      <c r="B250" s="1">
        <f t="shared" si="102"/>
        <v>3690.2056328000003</v>
      </c>
      <c r="D250" s="33">
        <v>2312000</v>
      </c>
      <c r="E250" s="17">
        <f t="shared" si="64"/>
        <v>1.5961097027681661</v>
      </c>
      <c r="F250" s="52">
        <f t="shared" si="114"/>
        <v>1.7755069221858215</v>
      </c>
      <c r="G250" s="22">
        <v>1449.18</v>
      </c>
      <c r="H250" s="1">
        <f t="shared" si="133"/>
        <v>1041.6249520000001</v>
      </c>
      <c r="I250" s="1">
        <f t="shared" si="134"/>
        <v>204.27068080000001</v>
      </c>
      <c r="J250" s="5">
        <f t="shared" si="135"/>
        <v>696.36</v>
      </c>
      <c r="K250" s="22">
        <v>298.77</v>
      </c>
      <c r="L250" s="23">
        <v>1145000</v>
      </c>
      <c r="M250" s="24">
        <v>443000</v>
      </c>
      <c r="N250" s="5">
        <f t="shared" si="136"/>
        <v>1152.9175432</v>
      </c>
      <c r="O250" s="5">
        <f t="shared" si="137"/>
        <v>1.0069148848908296</v>
      </c>
      <c r="P250" s="5">
        <f t="shared" si="138"/>
        <v>291</v>
      </c>
      <c r="Q250" s="5">
        <f t="shared" si="139"/>
        <v>292.08109360000003</v>
      </c>
      <c r="R250" s="5">
        <f t="shared" si="140"/>
        <v>118.89644959999998</v>
      </c>
      <c r="S250" s="5">
        <f t="shared" si="141"/>
        <v>360.94</v>
      </c>
      <c r="T250" s="39">
        <v>90</v>
      </c>
      <c r="U250" s="26">
        <v>768</v>
      </c>
      <c r="V250" s="26">
        <v>291</v>
      </c>
      <c r="W250" s="26">
        <v>345</v>
      </c>
      <c r="X250" s="27"/>
      <c r="Y250" s="27"/>
      <c r="Z250" s="27"/>
      <c r="AA250" s="29">
        <v>833.79</v>
      </c>
      <c r="AB250" s="29">
        <v>0</v>
      </c>
      <c r="AC250" s="29">
        <v>324.91000000000003</v>
      </c>
      <c r="AD250" s="28">
        <v>132.26</v>
      </c>
      <c r="AE250" s="29">
        <v>201.3</v>
      </c>
      <c r="AF250" s="29"/>
      <c r="AG250" s="30"/>
      <c r="AH250" s="41">
        <v>360.94</v>
      </c>
      <c r="AI250" s="41">
        <v>696.36</v>
      </c>
      <c r="AJ250" s="30"/>
      <c r="AK250" s="30"/>
      <c r="AL250" s="30">
        <v>18.059999999999999</v>
      </c>
      <c r="AM250" s="30">
        <v>7.87</v>
      </c>
      <c r="AN250" s="32"/>
      <c r="AO250" s="32">
        <v>0.89895999999999998</v>
      </c>
      <c r="AQ250" s="39"/>
      <c r="AR250" s="42"/>
      <c r="AT250" s="37">
        <f t="shared" si="112"/>
        <v>1167000</v>
      </c>
      <c r="AU250" s="92">
        <f t="shared" si="113"/>
        <v>2537.2880896000006</v>
      </c>
    </row>
    <row r="251" spans="1:47">
      <c r="A251" s="16">
        <v>42147</v>
      </c>
      <c r="B251" s="1">
        <f t="shared" si="102"/>
        <v>3555.2111029999996</v>
      </c>
      <c r="D251" s="33">
        <v>2232000</v>
      </c>
      <c r="E251" s="17">
        <f t="shared" si="64"/>
        <v>1.5928365156810034</v>
      </c>
      <c r="F251" s="52">
        <f t="shared" si="114"/>
        <v>1.7685410710942135</v>
      </c>
      <c r="G251" s="22">
        <v>1358.48</v>
      </c>
      <c r="H251" s="1">
        <f t="shared" si="133"/>
        <v>1069.683992</v>
      </c>
      <c r="I251" s="1">
        <f t="shared" si="134"/>
        <v>153.95711099999997</v>
      </c>
      <c r="J251" s="5">
        <f t="shared" si="135"/>
        <v>694.76</v>
      </c>
      <c r="K251" s="22">
        <v>278.33</v>
      </c>
      <c r="L251" s="23">
        <v>1284000</v>
      </c>
      <c r="M251" s="24">
        <v>545000</v>
      </c>
      <c r="N251" s="5">
        <f t="shared" si="136"/>
        <v>1141.9496945000001</v>
      </c>
      <c r="O251" s="5">
        <f t="shared" si="137"/>
        <v>0.88936892095015585</v>
      </c>
      <c r="P251" s="5">
        <f t="shared" si="138"/>
        <v>296</v>
      </c>
      <c r="Q251" s="5">
        <f t="shared" si="139"/>
        <v>301.89787999999999</v>
      </c>
      <c r="R251" s="5">
        <f t="shared" si="140"/>
        <v>75.951814499999998</v>
      </c>
      <c r="S251" s="5">
        <f t="shared" si="141"/>
        <v>376.1</v>
      </c>
      <c r="T251" s="39">
        <v>92</v>
      </c>
      <c r="U251" s="26">
        <v>744</v>
      </c>
      <c r="V251" s="26">
        <v>296</v>
      </c>
      <c r="W251" s="26">
        <v>264</v>
      </c>
      <c r="X251" s="27"/>
      <c r="Y251" s="27"/>
      <c r="Z251" s="27"/>
      <c r="AA251" s="29">
        <v>852.48</v>
      </c>
      <c r="AB251" s="29">
        <v>0</v>
      </c>
      <c r="AC251" s="29">
        <v>335.2</v>
      </c>
      <c r="AD251" s="28">
        <v>84.33</v>
      </c>
      <c r="AE251" s="29">
        <v>138.88</v>
      </c>
      <c r="AF251" s="29"/>
      <c r="AG251" s="30"/>
      <c r="AH251" s="41">
        <v>376.1</v>
      </c>
      <c r="AI251" s="41">
        <v>694.76</v>
      </c>
      <c r="AJ251" s="30"/>
      <c r="AK251" s="30"/>
      <c r="AL251" s="30">
        <v>21.83</v>
      </c>
      <c r="AM251" s="30">
        <v>10.23</v>
      </c>
      <c r="AN251" s="32"/>
      <c r="AO251" s="32">
        <v>0.90064999999999995</v>
      </c>
      <c r="AQ251" s="39"/>
      <c r="AR251" s="42"/>
      <c r="AT251" s="37">
        <f t="shared" si="112"/>
        <v>948000</v>
      </c>
      <c r="AU251" s="92">
        <f t="shared" si="113"/>
        <v>2413.2614084999996</v>
      </c>
    </row>
    <row r="252" spans="1:47">
      <c r="A252" s="16">
        <v>42148</v>
      </c>
      <c r="B252" s="1">
        <f t="shared" si="102"/>
        <v>3276.1787983999998</v>
      </c>
      <c r="D252" s="33">
        <v>2030000</v>
      </c>
      <c r="E252" s="17">
        <f t="shared" si="64"/>
        <v>1.6138811814778324</v>
      </c>
      <c r="F252" s="52">
        <f t="shared" si="114"/>
        <v>1.77814634040439</v>
      </c>
      <c r="G252" s="22">
        <v>1180.8499999999999</v>
      </c>
      <c r="H252" s="1">
        <f t="shared" si="133"/>
        <v>995.27793959999997</v>
      </c>
      <c r="I252" s="1">
        <f t="shared" si="134"/>
        <v>164.95085879999999</v>
      </c>
      <c r="J252" s="5">
        <f t="shared" si="135"/>
        <v>689.35</v>
      </c>
      <c r="K252" s="22">
        <v>245.75</v>
      </c>
      <c r="L252" s="23">
        <v>1134000</v>
      </c>
      <c r="M252" s="24">
        <v>401000</v>
      </c>
      <c r="N252" s="5">
        <f t="shared" si="136"/>
        <v>1031.3951145999999</v>
      </c>
      <c r="O252" s="5">
        <f t="shared" si="137"/>
        <v>0.90951950141093474</v>
      </c>
      <c r="P252" s="5">
        <f t="shared" si="138"/>
        <v>256</v>
      </c>
      <c r="Q252" s="5">
        <f t="shared" si="139"/>
        <v>250.52127239999999</v>
      </c>
      <c r="R252" s="5">
        <f t="shared" si="140"/>
        <v>94.673842199999996</v>
      </c>
      <c r="S252" s="5">
        <f t="shared" si="141"/>
        <v>340.2</v>
      </c>
      <c r="T252" s="39">
        <v>90</v>
      </c>
      <c r="U252" s="26">
        <v>661.89</v>
      </c>
      <c r="V252" s="26">
        <v>256</v>
      </c>
      <c r="W252" s="26">
        <v>206</v>
      </c>
      <c r="X252" s="27"/>
      <c r="Y252" s="27"/>
      <c r="Z252" s="27"/>
      <c r="AA252" s="29">
        <v>820.56</v>
      </c>
      <c r="AB252" s="29">
        <v>0</v>
      </c>
      <c r="AC252" s="29">
        <v>276.02</v>
      </c>
      <c r="AD252" s="28">
        <v>104.31</v>
      </c>
      <c r="AE252" s="29">
        <v>156.5</v>
      </c>
      <c r="AF252" s="29"/>
      <c r="AG252" s="30"/>
      <c r="AH252" s="41">
        <v>340.2</v>
      </c>
      <c r="AI252" s="41">
        <v>689.35</v>
      </c>
      <c r="AJ252" s="30"/>
      <c r="AK252" s="30"/>
      <c r="AL252" s="30">
        <v>18.52</v>
      </c>
      <c r="AM252" s="30">
        <v>6.72</v>
      </c>
      <c r="AN252" s="32"/>
      <c r="AO252" s="32">
        <v>0.90761999999999998</v>
      </c>
      <c r="AQ252" s="39"/>
      <c r="AR252" s="42"/>
      <c r="AT252" s="37">
        <f t="shared" si="112"/>
        <v>896000</v>
      </c>
      <c r="AU252" s="92">
        <f t="shared" si="113"/>
        <v>2244.7836837999998</v>
      </c>
    </row>
    <row r="253" spans="1:47">
      <c r="A253" s="16">
        <v>42149</v>
      </c>
      <c r="B253" s="1">
        <f t="shared" si="102"/>
        <v>3683.4183852000001</v>
      </c>
      <c r="D253" s="33">
        <v>2366000</v>
      </c>
      <c r="E253" s="17">
        <f t="shared" ref="E253:E314" si="142">B253/D253*1000</f>
        <v>1.5568125043110737</v>
      </c>
      <c r="F253" s="52">
        <f t="shared" ref="F253:F314" si="143">E253/AO253</f>
        <v>1.7152690600813927</v>
      </c>
      <c r="G253" s="22">
        <v>1367.3</v>
      </c>
      <c r="H253" s="1">
        <f t="shared" si="133"/>
        <v>1086.4937496</v>
      </c>
      <c r="I253" s="1">
        <f t="shared" si="134"/>
        <v>206.3746356</v>
      </c>
      <c r="J253" s="5">
        <f t="shared" si="135"/>
        <v>748.92</v>
      </c>
      <c r="K253" s="22">
        <v>274.33</v>
      </c>
      <c r="L253" s="23">
        <v>1189000</v>
      </c>
      <c r="M253" s="24">
        <v>443000</v>
      </c>
      <c r="N253" s="5">
        <f t="shared" si="136"/>
        <v>1149.1628162000002</v>
      </c>
      <c r="O253" s="5">
        <f t="shared" si="137"/>
        <v>0.96649521968040375</v>
      </c>
      <c r="P253" s="5">
        <f t="shared" si="138"/>
        <v>282</v>
      </c>
      <c r="Q253" s="5">
        <f t="shared" si="139"/>
        <v>271.85034239999999</v>
      </c>
      <c r="R253" s="5">
        <f t="shared" si="140"/>
        <v>115.7124738</v>
      </c>
      <c r="S253" s="5">
        <f t="shared" si="141"/>
        <v>388.6</v>
      </c>
      <c r="T253" s="39">
        <v>91</v>
      </c>
      <c r="U253" s="26">
        <v>750</v>
      </c>
      <c r="V253" s="26">
        <v>282</v>
      </c>
      <c r="W253" s="26">
        <v>289</v>
      </c>
      <c r="X253" s="27"/>
      <c r="Y253" s="27"/>
      <c r="Z253" s="27"/>
      <c r="AA253" s="29">
        <v>897.56</v>
      </c>
      <c r="AB253" s="29">
        <v>0</v>
      </c>
      <c r="AC253" s="29">
        <v>299.52</v>
      </c>
      <c r="AD253" s="28">
        <v>127.49</v>
      </c>
      <c r="AE253" s="29">
        <v>196.49</v>
      </c>
      <c r="AF253" s="29"/>
      <c r="AG253" s="30"/>
      <c r="AH253" s="41">
        <v>388.6</v>
      </c>
      <c r="AI253" s="41">
        <v>748.92</v>
      </c>
      <c r="AJ253" s="30"/>
      <c r="AK253" s="30"/>
      <c r="AL253" s="30">
        <v>22.39</v>
      </c>
      <c r="AM253" s="30">
        <v>8.5</v>
      </c>
      <c r="AN253" s="32"/>
      <c r="AO253" s="32">
        <v>0.90761999999999998</v>
      </c>
      <c r="AQ253" s="39"/>
      <c r="AR253" s="42"/>
      <c r="AT253" s="37">
        <f t="shared" si="112"/>
        <v>1177000</v>
      </c>
      <c r="AU253" s="92">
        <f t="shared" si="113"/>
        <v>2534.2555689999999</v>
      </c>
    </row>
    <row r="254" spans="1:47">
      <c r="A254" s="16">
        <v>42150</v>
      </c>
      <c r="B254" s="1">
        <f t="shared" si="102"/>
        <v>3973.8223010000002</v>
      </c>
      <c r="D254" s="33">
        <v>2535000</v>
      </c>
      <c r="E254" s="17">
        <f t="shared" si="142"/>
        <v>1.5675827617357001</v>
      </c>
      <c r="F254" s="52">
        <f t="shared" si="143"/>
        <v>1.7218048194102789</v>
      </c>
      <c r="G254" s="22">
        <v>1505.42</v>
      </c>
      <c r="H254" s="1">
        <f t="shared" si="133"/>
        <v>1066.1863644</v>
      </c>
      <c r="I254" s="1">
        <f t="shared" si="134"/>
        <v>300.09593660000002</v>
      </c>
      <c r="J254" s="5">
        <f t="shared" si="135"/>
        <v>775.92</v>
      </c>
      <c r="K254" s="22">
        <v>326.2</v>
      </c>
      <c r="L254" s="23">
        <v>1221000</v>
      </c>
      <c r="M254" s="24">
        <v>420000</v>
      </c>
      <c r="N254" s="5">
        <f t="shared" si="136"/>
        <v>1170.9981852999999</v>
      </c>
      <c r="O254" s="5">
        <f t="shared" si="137"/>
        <v>0.95904847280917283</v>
      </c>
      <c r="P254" s="5">
        <f t="shared" si="138"/>
        <v>287</v>
      </c>
      <c r="Q254" s="5">
        <f t="shared" si="139"/>
        <v>257.6243771</v>
      </c>
      <c r="R254" s="5">
        <f t="shared" si="140"/>
        <v>149.0738082</v>
      </c>
      <c r="S254" s="5">
        <f t="shared" si="141"/>
        <v>382.3</v>
      </c>
      <c r="T254" s="39">
        <v>95</v>
      </c>
      <c r="U254" s="26">
        <v>866</v>
      </c>
      <c r="V254" s="26">
        <v>287</v>
      </c>
      <c r="W254" s="26">
        <v>298</v>
      </c>
      <c r="X254" s="27"/>
      <c r="Y254" s="27"/>
      <c r="Z254" s="27"/>
      <c r="AA254" s="29">
        <v>888.11</v>
      </c>
      <c r="AB254" s="29">
        <v>0</v>
      </c>
      <c r="AC254" s="29">
        <v>282.97000000000003</v>
      </c>
      <c r="AD254" s="28">
        <v>163.74</v>
      </c>
      <c r="AE254" s="29">
        <v>295.31</v>
      </c>
      <c r="AF254" s="29"/>
      <c r="AG254" s="30"/>
      <c r="AH254" s="41">
        <v>382.3</v>
      </c>
      <c r="AI254" s="41">
        <v>775.92</v>
      </c>
      <c r="AJ254" s="30"/>
      <c r="AK254" s="30"/>
      <c r="AL254" s="30">
        <v>24.84</v>
      </c>
      <c r="AM254" s="30">
        <v>9.4700000000000006</v>
      </c>
      <c r="AN254" s="32"/>
      <c r="AO254" s="32">
        <v>0.91042999999999996</v>
      </c>
      <c r="AQ254" s="39"/>
      <c r="AR254" s="42"/>
      <c r="AT254" s="37">
        <f t="shared" si="112"/>
        <v>1314000</v>
      </c>
      <c r="AU254" s="92">
        <f t="shared" si="113"/>
        <v>2802.8241157000002</v>
      </c>
    </row>
    <row r="255" spans="1:47">
      <c r="A255" s="16">
        <v>42151</v>
      </c>
      <c r="B255" s="1">
        <f t="shared" ref="B255:B280" si="144">SUM(G255:K255)</f>
        <v>3791.5781614999996</v>
      </c>
      <c r="D255" s="33">
        <v>2362000</v>
      </c>
      <c r="E255" s="17">
        <f t="shared" si="142"/>
        <v>1.6052405425486873</v>
      </c>
      <c r="F255" s="52">
        <f t="shared" si="143"/>
        <v>1.7527330267496721</v>
      </c>
      <c r="G255" s="22">
        <v>1466.28</v>
      </c>
      <c r="H255" s="1">
        <f t="shared" si="133"/>
        <v>1041.724424</v>
      </c>
      <c r="I255" s="1">
        <f t="shared" si="134"/>
        <v>239.72373750000003</v>
      </c>
      <c r="J255" s="5">
        <f t="shared" si="135"/>
        <v>714.01</v>
      </c>
      <c r="K255" s="22">
        <v>329.84</v>
      </c>
      <c r="L255" s="23">
        <v>1143000</v>
      </c>
      <c r="M255" s="24">
        <v>405000</v>
      </c>
      <c r="N255" s="5">
        <f t="shared" si="136"/>
        <v>1099.5976845</v>
      </c>
      <c r="O255" s="5">
        <f t="shared" si="137"/>
        <v>0.96202772047244101</v>
      </c>
      <c r="P255" s="5">
        <f t="shared" si="138"/>
        <v>279</v>
      </c>
      <c r="Q255" s="5">
        <f t="shared" si="139"/>
        <v>242.80099350000003</v>
      </c>
      <c r="R255" s="5">
        <f t="shared" si="140"/>
        <v>113.98669100000001</v>
      </c>
      <c r="S255" s="5">
        <f t="shared" si="141"/>
        <v>359.81</v>
      </c>
      <c r="T255" s="39">
        <v>104</v>
      </c>
      <c r="U255" s="26">
        <v>805</v>
      </c>
      <c r="V255" s="26">
        <v>279</v>
      </c>
      <c r="W255" s="26">
        <v>304</v>
      </c>
      <c r="X255" s="27"/>
      <c r="Y255" s="27"/>
      <c r="Z255" s="27"/>
      <c r="AA255" s="29">
        <v>872.33</v>
      </c>
      <c r="AB255" s="29">
        <v>0</v>
      </c>
      <c r="AC255" s="29">
        <v>265.11</v>
      </c>
      <c r="AD255" s="28">
        <v>124.46</v>
      </c>
      <c r="AE255" s="29">
        <v>234.73</v>
      </c>
      <c r="AF255" s="29"/>
      <c r="AG255" s="30"/>
      <c r="AH255" s="41">
        <v>359.81</v>
      </c>
      <c r="AI255" s="41">
        <v>714.01</v>
      </c>
      <c r="AJ255" s="30"/>
      <c r="AK255" s="30"/>
      <c r="AL255" s="30">
        <v>17.79</v>
      </c>
      <c r="AM255" s="30">
        <v>9.23</v>
      </c>
      <c r="AN255" s="32"/>
      <c r="AO255" s="32">
        <v>0.91585000000000005</v>
      </c>
      <c r="AQ255" s="39"/>
      <c r="AR255" s="42"/>
      <c r="AT255" s="37">
        <f t="shared" si="112"/>
        <v>1219000</v>
      </c>
      <c r="AU255" s="92">
        <f t="shared" si="113"/>
        <v>2691.9804769999996</v>
      </c>
    </row>
    <row r="256" spans="1:47">
      <c r="A256" s="16">
        <v>42152</v>
      </c>
      <c r="B256" s="1">
        <f t="shared" si="144"/>
        <v>3881.2544450000005</v>
      </c>
      <c r="D256" s="33">
        <v>2435000</v>
      </c>
      <c r="E256" s="17">
        <f t="shared" si="142"/>
        <v>1.5939443305954828</v>
      </c>
      <c r="F256" s="52">
        <f t="shared" si="143"/>
        <v>1.7353776054387402</v>
      </c>
      <c r="G256" s="22">
        <v>1490.46</v>
      </c>
      <c r="H256" s="1">
        <f t="shared" si="133"/>
        <v>1057.110835</v>
      </c>
      <c r="I256" s="1">
        <f t="shared" si="134"/>
        <v>221.41361000000001</v>
      </c>
      <c r="J256" s="5">
        <f t="shared" si="135"/>
        <v>765.76</v>
      </c>
      <c r="K256" s="22">
        <v>346.51</v>
      </c>
      <c r="L256" s="23">
        <v>1213000</v>
      </c>
      <c r="M256" s="24">
        <v>420000</v>
      </c>
      <c r="N256" s="5">
        <f t="shared" si="136"/>
        <v>1029.87753</v>
      </c>
      <c r="O256" s="5">
        <f t="shared" si="137"/>
        <v>0.84903341302555646</v>
      </c>
      <c r="P256" s="5">
        <f t="shared" si="138"/>
        <v>315</v>
      </c>
      <c r="Q256" s="5">
        <f t="shared" si="139"/>
        <v>242.12578500000001</v>
      </c>
      <c r="R256" s="5">
        <f t="shared" si="140"/>
        <v>108.171745</v>
      </c>
      <c r="S256" s="5">
        <f t="shared" si="141"/>
        <v>260.58</v>
      </c>
      <c r="T256" s="39">
        <v>104</v>
      </c>
      <c r="U256" s="26">
        <v>833</v>
      </c>
      <c r="V256" s="26">
        <v>315</v>
      </c>
      <c r="W256" s="26">
        <v>288</v>
      </c>
      <c r="X256" s="27"/>
      <c r="Y256" s="27"/>
      <c r="Z256" s="27"/>
      <c r="AA256" s="29">
        <v>887.3</v>
      </c>
      <c r="AB256" s="29">
        <v>0</v>
      </c>
      <c r="AC256" s="29">
        <v>263.61</v>
      </c>
      <c r="AD256" s="28">
        <v>117.77</v>
      </c>
      <c r="AE256" s="29">
        <v>214.88</v>
      </c>
      <c r="AF256" s="29"/>
      <c r="AG256" s="30"/>
      <c r="AH256" s="41">
        <v>260.58</v>
      </c>
      <c r="AI256" s="41">
        <v>765.76</v>
      </c>
      <c r="AJ256" s="30"/>
      <c r="AK256" s="30"/>
      <c r="AL256" s="30">
        <v>20.69</v>
      </c>
      <c r="AM256" s="30">
        <v>5.49</v>
      </c>
      <c r="AN256" s="32"/>
      <c r="AO256" s="32">
        <v>0.91849999999999998</v>
      </c>
      <c r="AQ256" s="39"/>
      <c r="AR256" s="42"/>
      <c r="AT256" s="37">
        <f t="shared" si="112"/>
        <v>1222000</v>
      </c>
      <c r="AU256" s="92">
        <f t="shared" si="113"/>
        <v>2851.3769150000007</v>
      </c>
    </row>
    <row r="257" spans="1:47">
      <c r="A257" s="16">
        <v>42153</v>
      </c>
      <c r="B257" s="1">
        <f t="shared" si="144"/>
        <v>3667.9629920000002</v>
      </c>
      <c r="D257" s="33">
        <v>2314000</v>
      </c>
      <c r="E257" s="17">
        <f t="shared" si="142"/>
        <v>1.585117974070873</v>
      </c>
      <c r="F257" s="52">
        <f t="shared" si="143"/>
        <v>1.7306292842943412</v>
      </c>
      <c r="G257" s="22">
        <v>1372.1</v>
      </c>
      <c r="H257" s="1">
        <f t="shared" si="133"/>
        <v>1022.3682223999999</v>
      </c>
      <c r="I257" s="1">
        <f t="shared" si="134"/>
        <v>221.08476959999999</v>
      </c>
      <c r="J257" s="5">
        <f t="shared" si="135"/>
        <v>762.51</v>
      </c>
      <c r="K257" s="22">
        <v>289.89999999999998</v>
      </c>
      <c r="L257" s="23">
        <v>1086000</v>
      </c>
      <c r="M257" s="24">
        <v>373000</v>
      </c>
      <c r="N257" s="5">
        <f t="shared" si="136"/>
        <v>1047.2637015999999</v>
      </c>
      <c r="O257" s="5">
        <f t="shared" si="137"/>
        <v>0.96433121694290957</v>
      </c>
      <c r="P257" s="5">
        <f t="shared" si="138"/>
        <v>274</v>
      </c>
      <c r="Q257" s="5">
        <f t="shared" si="139"/>
        <v>233.96260479999998</v>
      </c>
      <c r="R257" s="5">
        <f t="shared" si="140"/>
        <v>97.811096800000001</v>
      </c>
      <c r="S257" s="5">
        <f t="shared" si="141"/>
        <v>370.49</v>
      </c>
      <c r="T257" s="39">
        <v>71</v>
      </c>
      <c r="U257" s="26">
        <v>739</v>
      </c>
      <c r="V257" s="26">
        <v>274</v>
      </c>
      <c r="W257" s="26">
        <v>296</v>
      </c>
      <c r="X257" s="27"/>
      <c r="Y257" s="27"/>
      <c r="Z257" s="27"/>
      <c r="AA257" s="29">
        <v>860.78</v>
      </c>
      <c r="AB257" s="29">
        <v>0</v>
      </c>
      <c r="AC257" s="29">
        <v>255.44</v>
      </c>
      <c r="AD257" s="28">
        <v>106.79</v>
      </c>
      <c r="AE257" s="29">
        <v>214.22</v>
      </c>
      <c r="AF257" s="29"/>
      <c r="AG257" s="30"/>
      <c r="AH257" s="41">
        <v>370.49</v>
      </c>
      <c r="AI257" s="41">
        <v>762.51</v>
      </c>
      <c r="AJ257" s="30"/>
      <c r="AK257" s="30"/>
      <c r="AL257" s="30">
        <v>19.899999999999999</v>
      </c>
      <c r="AM257" s="30">
        <v>7.26</v>
      </c>
      <c r="AN257" s="32"/>
      <c r="AO257" s="32">
        <v>0.91591999999999996</v>
      </c>
      <c r="AQ257" s="39"/>
      <c r="AR257" s="42"/>
      <c r="AT257" s="37">
        <f t="shared" si="112"/>
        <v>1228000</v>
      </c>
      <c r="AU257" s="92">
        <f t="shared" si="113"/>
        <v>2620.6992904000003</v>
      </c>
    </row>
    <row r="258" spans="1:47">
      <c r="A258" s="16">
        <v>42154</v>
      </c>
      <c r="B258" s="1">
        <f t="shared" si="144"/>
        <v>2902.5541435999999</v>
      </c>
      <c r="D258" s="33">
        <v>1704000</v>
      </c>
      <c r="E258" s="17">
        <f t="shared" si="142"/>
        <v>1.7033768448356807</v>
      </c>
      <c r="F258" s="52">
        <f t="shared" si="143"/>
        <v>1.8684753245093246</v>
      </c>
      <c r="G258" s="22">
        <v>1106.01</v>
      </c>
      <c r="H258" s="1">
        <f t="shared" si="133"/>
        <v>832.40936759999988</v>
      </c>
      <c r="I258" s="1">
        <f t="shared" si="134"/>
        <v>167.19477600000002</v>
      </c>
      <c r="J258" s="5">
        <f t="shared" si="135"/>
        <v>594.29</v>
      </c>
      <c r="K258" s="22">
        <v>202.65</v>
      </c>
      <c r="L258" s="23">
        <v>856000</v>
      </c>
      <c r="M258" s="24">
        <v>328000</v>
      </c>
      <c r="N258" s="5">
        <f t="shared" si="136"/>
        <v>932.40854919999992</v>
      </c>
      <c r="O258" s="5">
        <f t="shared" si="137"/>
        <v>1.0892623238317756</v>
      </c>
      <c r="P258" s="5">
        <f t="shared" si="138"/>
        <v>247</v>
      </c>
      <c r="Q258" s="5">
        <f t="shared" si="139"/>
        <v>220.10636159999999</v>
      </c>
      <c r="R258" s="5">
        <f t="shared" si="140"/>
        <v>80.762187600000004</v>
      </c>
      <c r="S258" s="5">
        <f t="shared" si="141"/>
        <v>315.54000000000002</v>
      </c>
      <c r="T258" s="39">
        <v>69</v>
      </c>
      <c r="U258" s="26">
        <v>592</v>
      </c>
      <c r="V258" s="26">
        <v>247</v>
      </c>
      <c r="W258" s="26">
        <v>227</v>
      </c>
      <c r="X258" s="27"/>
      <c r="Y258" s="27"/>
      <c r="Z258" s="27"/>
      <c r="AA258" s="29">
        <v>671.65</v>
      </c>
      <c r="AB258" s="29">
        <v>0</v>
      </c>
      <c r="AC258" s="29">
        <v>241.44</v>
      </c>
      <c r="AD258" s="28">
        <v>88.59</v>
      </c>
      <c r="AE258" s="29">
        <v>155.65</v>
      </c>
      <c r="AF258" s="29"/>
      <c r="AG258" s="30"/>
      <c r="AH258" s="41">
        <v>315.54000000000002</v>
      </c>
      <c r="AI258" s="41">
        <v>594.29</v>
      </c>
      <c r="AJ258" s="30"/>
      <c r="AK258" s="30"/>
      <c r="AL258" s="30">
        <v>22.07</v>
      </c>
      <c r="AM258" s="30">
        <v>5.68</v>
      </c>
      <c r="AN258" s="32"/>
      <c r="AO258" s="32">
        <v>0.91164000000000001</v>
      </c>
      <c r="AQ258" s="39"/>
      <c r="AR258" s="42"/>
      <c r="AT258" s="37">
        <f t="shared" si="112"/>
        <v>848000</v>
      </c>
      <c r="AU258" s="92">
        <f t="shared" si="113"/>
        <v>1970.1455943999999</v>
      </c>
    </row>
    <row r="259" spans="1:47">
      <c r="A259" s="16">
        <v>42155</v>
      </c>
      <c r="B259" s="1">
        <f t="shared" si="144"/>
        <v>2735.8438000000001</v>
      </c>
      <c r="D259" s="33">
        <v>1589000</v>
      </c>
      <c r="E259" s="17">
        <f t="shared" si="142"/>
        <v>1.7217393329137824</v>
      </c>
      <c r="F259" s="52">
        <f t="shared" si="143"/>
        <v>1.8920212449602005</v>
      </c>
      <c r="G259" s="22">
        <v>1025.27</v>
      </c>
      <c r="H259" s="1">
        <f t="shared" si="133"/>
        <v>743.98869999999999</v>
      </c>
      <c r="I259" s="1">
        <f t="shared" si="134"/>
        <v>159.80510000000001</v>
      </c>
      <c r="J259" s="5">
        <f t="shared" si="135"/>
        <v>591.16999999999996</v>
      </c>
      <c r="K259" s="22">
        <v>215.61</v>
      </c>
      <c r="L259" s="23">
        <v>862000</v>
      </c>
      <c r="M259" s="24">
        <v>313000</v>
      </c>
      <c r="N259" s="5">
        <f t="shared" si="136"/>
        <v>886.16319999999996</v>
      </c>
      <c r="O259" s="5">
        <f t="shared" si="137"/>
        <v>1.0280315545243619</v>
      </c>
      <c r="P259" s="5">
        <f t="shared" si="138"/>
        <v>229</v>
      </c>
      <c r="Q259" s="5">
        <f t="shared" si="139"/>
        <v>181.59050000000002</v>
      </c>
      <c r="R259" s="5">
        <f t="shared" si="140"/>
        <v>75.502700000000004</v>
      </c>
      <c r="S259" s="5">
        <f t="shared" si="141"/>
        <v>330.07</v>
      </c>
      <c r="T259" s="39">
        <v>70</v>
      </c>
      <c r="U259" s="26">
        <v>529</v>
      </c>
      <c r="V259" s="26">
        <v>229</v>
      </c>
      <c r="W259" s="26">
        <v>227</v>
      </c>
      <c r="X259" s="27"/>
      <c r="Y259" s="27"/>
      <c r="Z259" s="27"/>
      <c r="AA259" s="29">
        <v>618.02</v>
      </c>
      <c r="AB259" s="29">
        <v>0</v>
      </c>
      <c r="AC259" s="29">
        <v>199.55</v>
      </c>
      <c r="AD259" s="28">
        <v>82.97</v>
      </c>
      <c r="AE259" s="29">
        <v>154.27000000000001</v>
      </c>
      <c r="AF259" s="29"/>
      <c r="AG259" s="30"/>
      <c r="AH259" s="41">
        <v>330.07</v>
      </c>
      <c r="AI259" s="41">
        <v>591.16999999999996</v>
      </c>
      <c r="AJ259" s="30"/>
      <c r="AK259" s="30"/>
      <c r="AL259" s="30">
        <v>15.19</v>
      </c>
      <c r="AM259" s="30">
        <v>6.15</v>
      </c>
      <c r="AN259" s="32"/>
      <c r="AO259" s="32">
        <v>0.91</v>
      </c>
      <c r="AP259" s="53"/>
      <c r="AQ259" s="39"/>
      <c r="AR259" s="42"/>
      <c r="AT259" s="37">
        <f t="shared" si="112"/>
        <v>727000</v>
      </c>
      <c r="AU259" s="92">
        <f t="shared" si="113"/>
        <v>1849.6806000000001</v>
      </c>
    </row>
    <row r="260" spans="1:47">
      <c r="A260" s="16">
        <v>42156</v>
      </c>
      <c r="B260" s="1">
        <f t="shared" si="144"/>
        <v>3129.4746243999998</v>
      </c>
      <c r="D260" s="33">
        <v>2019000</v>
      </c>
      <c r="E260" s="17">
        <f t="shared" si="142"/>
        <v>1.5500121963348192</v>
      </c>
      <c r="F260" s="52">
        <f t="shared" si="143"/>
        <v>1.7040778772137108</v>
      </c>
      <c r="G260" s="22">
        <v>1315.21</v>
      </c>
      <c r="H260" s="1">
        <f t="shared" si="133"/>
        <v>742.56198829999994</v>
      </c>
      <c r="I260" s="1">
        <f t="shared" si="134"/>
        <v>213.56263609999999</v>
      </c>
      <c r="J260" s="5">
        <f t="shared" si="135"/>
        <v>557.15</v>
      </c>
      <c r="K260" s="22">
        <v>300.99</v>
      </c>
      <c r="L260" s="23">
        <v>975000</v>
      </c>
      <c r="M260" s="24">
        <v>180000</v>
      </c>
      <c r="N260" s="5">
        <f t="shared" si="136"/>
        <v>867.98772540000004</v>
      </c>
      <c r="O260" s="5">
        <f t="shared" si="137"/>
        <v>0.89024382092307697</v>
      </c>
      <c r="P260" s="5">
        <f t="shared" si="138"/>
        <v>252</v>
      </c>
      <c r="Q260" s="5">
        <f t="shared" si="139"/>
        <v>149.35467799999998</v>
      </c>
      <c r="R260" s="5">
        <f t="shared" si="140"/>
        <v>109.93304740000001</v>
      </c>
      <c r="S260" s="5">
        <f t="shared" si="141"/>
        <v>270.7</v>
      </c>
      <c r="T260" s="39">
        <v>86</v>
      </c>
      <c r="U260" s="26">
        <v>724</v>
      </c>
      <c r="V260" s="26">
        <v>252</v>
      </c>
      <c r="W260" s="26">
        <v>287</v>
      </c>
      <c r="X260" s="27"/>
      <c r="Y260" s="27"/>
      <c r="Z260" s="27"/>
      <c r="AA260" s="29">
        <v>652.16999999999996</v>
      </c>
      <c r="AB260" s="29">
        <v>0</v>
      </c>
      <c r="AC260" s="29">
        <v>164.2</v>
      </c>
      <c r="AD260" s="28">
        <v>120.86</v>
      </c>
      <c r="AE260" s="29">
        <v>216.04</v>
      </c>
      <c r="AF260" s="29"/>
      <c r="AG260" s="30"/>
      <c r="AH260" s="41">
        <v>270.7</v>
      </c>
      <c r="AI260" s="41">
        <v>557.15</v>
      </c>
      <c r="AJ260" s="30"/>
      <c r="AK260" s="30"/>
      <c r="AL260" s="30">
        <v>12.92</v>
      </c>
      <c r="AM260" s="30">
        <v>5.83</v>
      </c>
      <c r="AN260" s="32"/>
      <c r="AO260" s="32">
        <v>0.90959000000000001</v>
      </c>
      <c r="AP260" s="53"/>
      <c r="AQ260" s="39"/>
      <c r="AR260" s="42"/>
      <c r="AT260" s="37">
        <f t="shared" ref="AT260:AT323" si="145">D260-L260</f>
        <v>1044000</v>
      </c>
      <c r="AU260" s="92">
        <f t="shared" ref="AU260:AU323" si="146">B260-N260</f>
        <v>2261.4868989999995</v>
      </c>
    </row>
    <row r="261" spans="1:47">
      <c r="A261" s="16">
        <v>42157</v>
      </c>
      <c r="B261" s="1">
        <f t="shared" si="144"/>
        <v>3570.762702</v>
      </c>
      <c r="D261" s="33">
        <v>2451000</v>
      </c>
      <c r="E261" s="17">
        <f t="shared" si="142"/>
        <v>1.4568595275397798</v>
      </c>
      <c r="F261" s="52">
        <f t="shared" si="143"/>
        <v>1.59358950726294</v>
      </c>
      <c r="G261" s="22">
        <v>1436.53</v>
      </c>
      <c r="H261" s="1">
        <f t="shared" si="133"/>
        <v>884.616488</v>
      </c>
      <c r="I261" s="1">
        <f t="shared" si="134"/>
        <v>250.64621400000001</v>
      </c>
      <c r="J261" s="5">
        <f t="shared" si="135"/>
        <v>654.16999999999996</v>
      </c>
      <c r="K261" s="22">
        <v>344.8</v>
      </c>
      <c r="L261" s="23">
        <v>1192000</v>
      </c>
      <c r="M261" s="24">
        <v>401000</v>
      </c>
      <c r="N261" s="5">
        <f t="shared" si="136"/>
        <v>970.12693999999999</v>
      </c>
      <c r="O261" s="5">
        <f t="shared" si="137"/>
        <v>0.81386488255033551</v>
      </c>
      <c r="P261" s="5">
        <f t="shared" si="138"/>
        <v>265</v>
      </c>
      <c r="Q261" s="5">
        <f t="shared" si="139"/>
        <v>193.00590400000002</v>
      </c>
      <c r="R261" s="5">
        <f t="shared" si="140"/>
        <v>113.891036</v>
      </c>
      <c r="S261" s="5">
        <f t="shared" si="141"/>
        <v>309.23</v>
      </c>
      <c r="T261" s="39">
        <v>89</v>
      </c>
      <c r="U261" s="26">
        <v>813</v>
      </c>
      <c r="V261" s="26">
        <v>265</v>
      </c>
      <c r="W261" s="26">
        <v>311</v>
      </c>
      <c r="X261" s="27"/>
      <c r="Y261" s="27"/>
      <c r="Z261" s="27"/>
      <c r="AA261" s="29">
        <v>756.52</v>
      </c>
      <c r="AB261" s="29">
        <v>0</v>
      </c>
      <c r="AC261" s="29">
        <v>211.12</v>
      </c>
      <c r="AD261" s="28">
        <v>124.58</v>
      </c>
      <c r="AE261" s="29">
        <v>251.9</v>
      </c>
      <c r="AF261" s="29"/>
      <c r="AG261" s="30"/>
      <c r="AH261" s="41">
        <v>309.23</v>
      </c>
      <c r="AI261" s="41">
        <v>654.16999999999996</v>
      </c>
      <c r="AJ261" s="30"/>
      <c r="AK261" s="30"/>
      <c r="AL261" s="30">
        <v>15.66</v>
      </c>
      <c r="AM261" s="30">
        <v>6.61</v>
      </c>
      <c r="AN261" s="32"/>
      <c r="AO261" s="32">
        <v>0.91420000000000001</v>
      </c>
      <c r="AQ261" s="39"/>
      <c r="AR261" s="42"/>
      <c r="AT261" s="37">
        <f t="shared" si="145"/>
        <v>1259000</v>
      </c>
      <c r="AU261" s="92">
        <f t="shared" si="146"/>
        <v>2600.6357619999999</v>
      </c>
    </row>
    <row r="262" spans="1:47">
      <c r="A262" s="16">
        <v>42158</v>
      </c>
      <c r="B262" s="1">
        <f t="shared" si="144"/>
        <v>3410.9170340000005</v>
      </c>
      <c r="D262" s="33">
        <v>2305000</v>
      </c>
      <c r="E262" s="17">
        <f t="shared" si="142"/>
        <v>1.4797904702819957</v>
      </c>
      <c r="F262" s="52">
        <f t="shared" si="143"/>
        <v>1.6307129541925127</v>
      </c>
      <c r="G262" s="22">
        <v>1376.79</v>
      </c>
      <c r="H262" s="1">
        <f t="shared" si="133"/>
        <v>874.96329000000003</v>
      </c>
      <c r="I262" s="1">
        <f t="shared" si="134"/>
        <v>229.69374400000001</v>
      </c>
      <c r="J262" s="5">
        <f t="shared" si="135"/>
        <v>612.16999999999996</v>
      </c>
      <c r="K262" s="22">
        <v>317.3</v>
      </c>
      <c r="L262" s="23">
        <v>1091000</v>
      </c>
      <c r="M262" s="24">
        <v>368000</v>
      </c>
      <c r="N262" s="5">
        <f t="shared" si="136"/>
        <v>915.62967849999995</v>
      </c>
      <c r="O262" s="5">
        <f t="shared" si="137"/>
        <v>0.83925726718606786</v>
      </c>
      <c r="P262" s="5">
        <f t="shared" si="138"/>
        <v>241</v>
      </c>
      <c r="Q262" s="5">
        <f t="shared" si="139"/>
        <v>189.61167749999998</v>
      </c>
      <c r="R262" s="5">
        <f t="shared" si="140"/>
        <v>115.22800100000001</v>
      </c>
      <c r="S262" s="5">
        <f t="shared" si="141"/>
        <v>287.79000000000002</v>
      </c>
      <c r="T262" s="39">
        <v>82</v>
      </c>
      <c r="U262" s="26">
        <v>808</v>
      </c>
      <c r="V262" s="26">
        <v>241</v>
      </c>
      <c r="W262" s="26">
        <v>277</v>
      </c>
      <c r="X262" s="27"/>
      <c r="Y262" s="27"/>
      <c r="Z262" s="27"/>
      <c r="AA262" s="29">
        <v>755.25</v>
      </c>
      <c r="AB262" s="29">
        <v>0</v>
      </c>
      <c r="AC262" s="29">
        <v>208.95</v>
      </c>
      <c r="AD262" s="28">
        <v>126.98</v>
      </c>
      <c r="AE262" s="29">
        <v>232.47</v>
      </c>
      <c r="AF262" s="29"/>
      <c r="AG262" s="30"/>
      <c r="AH262" s="41">
        <v>287.79000000000002</v>
      </c>
      <c r="AI262" s="41">
        <v>612.16999999999996</v>
      </c>
      <c r="AJ262" s="30"/>
      <c r="AK262" s="30"/>
      <c r="AL262" s="30">
        <v>14.62</v>
      </c>
      <c r="AM262" s="30">
        <v>6.03</v>
      </c>
      <c r="AN262" s="32"/>
      <c r="AO262" s="32">
        <v>0.90744999999999998</v>
      </c>
      <c r="AQ262" s="39"/>
      <c r="AR262" s="42"/>
      <c r="AT262" s="37">
        <f t="shared" si="145"/>
        <v>1214000</v>
      </c>
      <c r="AU262" s="92">
        <f t="shared" si="146"/>
        <v>2495.2873555000006</v>
      </c>
    </row>
    <row r="263" spans="1:47">
      <c r="A263" s="16">
        <v>42159</v>
      </c>
      <c r="B263" s="1">
        <f t="shared" si="144"/>
        <v>5736.9682935999999</v>
      </c>
      <c r="D263" s="33">
        <v>3709000</v>
      </c>
      <c r="E263" s="17">
        <f t="shared" si="142"/>
        <v>1.5467695588029118</v>
      </c>
      <c r="F263" s="52">
        <f t="shared" si="143"/>
        <v>1.7296642573780687</v>
      </c>
      <c r="G263" s="22">
        <v>2366.5500000000002</v>
      </c>
      <c r="H263" s="1">
        <f t="shared" si="133"/>
        <v>1520.3582538000003</v>
      </c>
      <c r="I263" s="1">
        <f t="shared" si="134"/>
        <v>345.39003980000001</v>
      </c>
      <c r="J263" s="5">
        <f t="shared" si="135"/>
        <v>884.26</v>
      </c>
      <c r="K263" s="22">
        <v>620.41</v>
      </c>
      <c r="L263" s="23">
        <v>1908000</v>
      </c>
      <c r="M263" s="24">
        <v>546000</v>
      </c>
      <c r="N263" s="5">
        <f t="shared" si="136"/>
        <v>1317.1893037999998</v>
      </c>
      <c r="O263" s="5">
        <f t="shared" si="137"/>
        <v>0.69035078815513617</v>
      </c>
      <c r="P263" s="5">
        <f t="shared" si="138"/>
        <v>336</v>
      </c>
      <c r="Q263" s="5">
        <f t="shared" si="139"/>
        <v>285.61770139999999</v>
      </c>
      <c r="R263" s="5">
        <f t="shared" si="140"/>
        <v>154.92160240000001</v>
      </c>
      <c r="S263" s="5">
        <f t="shared" si="141"/>
        <v>393.65</v>
      </c>
      <c r="T263" s="39">
        <v>147</v>
      </c>
      <c r="U263" s="26">
        <v>1627</v>
      </c>
      <c r="V263" s="26">
        <v>336</v>
      </c>
      <c r="W263" s="26">
        <v>351</v>
      </c>
      <c r="X263" s="27"/>
      <c r="Y263" s="27"/>
      <c r="Z263" s="27"/>
      <c r="AA263" s="29">
        <v>1380.74</v>
      </c>
      <c r="AB263" s="29">
        <v>0</v>
      </c>
      <c r="AC263" s="29">
        <v>319.39</v>
      </c>
      <c r="AD263" s="28">
        <v>173.24</v>
      </c>
      <c r="AE263" s="29">
        <v>357.92</v>
      </c>
      <c r="AF263" s="29"/>
      <c r="AG263" s="30"/>
      <c r="AH263" s="41">
        <v>393.65</v>
      </c>
      <c r="AI263" s="41">
        <v>884.26</v>
      </c>
      <c r="AJ263" s="30"/>
      <c r="AK263" s="30"/>
      <c r="AL263" s="30">
        <v>21.95</v>
      </c>
      <c r="AM263" s="30">
        <v>6.36</v>
      </c>
      <c r="AN263" s="32"/>
      <c r="AO263" s="32">
        <v>0.89426000000000005</v>
      </c>
      <c r="AQ263" s="39"/>
      <c r="AR263" s="42"/>
      <c r="AT263" s="37">
        <f t="shared" si="145"/>
        <v>1801000</v>
      </c>
      <c r="AU263" s="92">
        <f t="shared" si="146"/>
        <v>4419.7789898000001</v>
      </c>
    </row>
    <row r="264" spans="1:47">
      <c r="A264" s="16">
        <v>42160</v>
      </c>
      <c r="B264" s="1">
        <f t="shared" si="144"/>
        <v>4193.8362662</v>
      </c>
      <c r="D264" s="33">
        <v>2713000</v>
      </c>
      <c r="E264" s="17">
        <f t="shared" si="142"/>
        <v>1.5458298069295984</v>
      </c>
      <c r="F264" s="52">
        <f t="shared" si="143"/>
        <v>1.7292321709841807</v>
      </c>
      <c r="G264" s="22">
        <v>1624.91</v>
      </c>
      <c r="H264" s="1">
        <f t="shared" si="133"/>
        <v>1176.2998884000001</v>
      </c>
      <c r="I264" s="1">
        <f t="shared" si="134"/>
        <v>244.37637779999994</v>
      </c>
      <c r="J264" s="5">
        <f t="shared" si="135"/>
        <v>754.13</v>
      </c>
      <c r="K264" s="22">
        <v>394.12</v>
      </c>
      <c r="L264" s="23">
        <v>1221000</v>
      </c>
      <c r="M264" s="24">
        <v>452000</v>
      </c>
      <c r="N264" s="5">
        <f t="shared" si="136"/>
        <v>1110.0626763999999</v>
      </c>
      <c r="O264" s="5">
        <f t="shared" si="137"/>
        <v>0.90914224111384101</v>
      </c>
      <c r="P264" s="5">
        <f t="shared" si="138"/>
        <v>278</v>
      </c>
      <c r="Q264" s="5">
        <f t="shared" si="139"/>
        <v>257.78547779999997</v>
      </c>
      <c r="R264" s="5">
        <f t="shared" si="140"/>
        <v>114.1471986</v>
      </c>
      <c r="S264" s="5">
        <f t="shared" si="141"/>
        <v>347.13</v>
      </c>
      <c r="T264" s="39">
        <v>113</v>
      </c>
      <c r="U264" s="26">
        <v>1002</v>
      </c>
      <c r="V264" s="26">
        <v>278</v>
      </c>
      <c r="W264" s="26">
        <v>291</v>
      </c>
      <c r="X264" s="27"/>
      <c r="Y264" s="27"/>
      <c r="Z264" s="27"/>
      <c r="AA264" s="29">
        <v>1027.49</v>
      </c>
      <c r="AB264" s="29">
        <v>0</v>
      </c>
      <c r="AC264" s="29">
        <v>288.37</v>
      </c>
      <c r="AD264" s="28">
        <v>127.69</v>
      </c>
      <c r="AE264" s="29">
        <v>251.88</v>
      </c>
      <c r="AF264" s="29"/>
      <c r="AG264" s="30"/>
      <c r="AH264" s="41">
        <v>347.13</v>
      </c>
      <c r="AI264" s="41">
        <v>754.13</v>
      </c>
      <c r="AJ264" s="30"/>
      <c r="AK264" s="30"/>
      <c r="AL264" s="30">
        <v>14.46</v>
      </c>
      <c r="AM264" s="30">
        <v>7.03</v>
      </c>
      <c r="AN264" s="32"/>
      <c r="AO264" s="32">
        <v>0.89393999999999996</v>
      </c>
      <c r="AQ264" s="39"/>
      <c r="AR264" s="42"/>
      <c r="AT264" s="37">
        <f t="shared" si="145"/>
        <v>1492000</v>
      </c>
      <c r="AU264" s="92">
        <f t="shared" si="146"/>
        <v>3083.7735898000001</v>
      </c>
    </row>
    <row r="265" spans="1:47">
      <c r="A265" s="16">
        <v>42161</v>
      </c>
      <c r="B265" s="1">
        <f t="shared" si="144"/>
        <v>3344.0595630000003</v>
      </c>
      <c r="D265" s="33">
        <v>1949000</v>
      </c>
      <c r="E265" s="17">
        <f t="shared" si="142"/>
        <v>1.7157822283222166</v>
      </c>
      <c r="F265" s="52">
        <f t="shared" si="143"/>
        <v>1.9194341965792781</v>
      </c>
      <c r="G265" s="22">
        <v>1212.2</v>
      </c>
      <c r="H265" s="1">
        <f t="shared" si="133"/>
        <v>969.58651300000008</v>
      </c>
      <c r="I265" s="1">
        <f t="shared" si="134"/>
        <v>178.33305000000004</v>
      </c>
      <c r="J265" s="5">
        <f t="shared" si="135"/>
        <v>697</v>
      </c>
      <c r="K265" s="22">
        <v>286.94</v>
      </c>
      <c r="L265" s="23">
        <v>992000</v>
      </c>
      <c r="M265" s="24">
        <v>384000</v>
      </c>
      <c r="N265" s="5">
        <f t="shared" si="136"/>
        <v>795.815157</v>
      </c>
      <c r="O265" s="5">
        <f t="shared" si="137"/>
        <v>0.80223302116935491</v>
      </c>
      <c r="P265" s="5">
        <f t="shared" si="138"/>
        <v>0</v>
      </c>
      <c r="Q265" s="5">
        <f t="shared" si="139"/>
        <v>241.98766899999998</v>
      </c>
      <c r="R265" s="5">
        <f t="shared" si="140"/>
        <v>98.257488000000009</v>
      </c>
      <c r="S265" s="5">
        <f t="shared" si="141"/>
        <v>365.57</v>
      </c>
      <c r="T265" s="39">
        <v>90</v>
      </c>
      <c r="U265" s="26"/>
      <c r="V265" s="26"/>
      <c r="W265" s="26"/>
      <c r="X265" s="27"/>
      <c r="Y265" s="27"/>
      <c r="Z265" s="27"/>
      <c r="AA265" s="29">
        <v>813.96</v>
      </c>
      <c r="AB265" s="29">
        <v>0</v>
      </c>
      <c r="AC265" s="29">
        <v>270.70999999999998</v>
      </c>
      <c r="AD265" s="29">
        <v>109.92</v>
      </c>
      <c r="AE265" s="29">
        <v>181.27</v>
      </c>
      <c r="AF265" s="29"/>
      <c r="AG265" s="30"/>
      <c r="AH265" s="41">
        <v>365.57</v>
      </c>
      <c r="AI265" s="41">
        <v>697</v>
      </c>
      <c r="AJ265" s="30"/>
      <c r="AK265" s="30"/>
      <c r="AL265" s="30">
        <v>11.71</v>
      </c>
      <c r="AM265" s="30">
        <v>6.52</v>
      </c>
      <c r="AN265" s="32"/>
      <c r="AO265" s="32">
        <v>0.89390000000000003</v>
      </c>
      <c r="AQ265" s="39"/>
      <c r="AR265" s="42"/>
      <c r="AT265" s="37">
        <f t="shared" si="145"/>
        <v>957000</v>
      </c>
      <c r="AU265" s="92">
        <f t="shared" si="146"/>
        <v>2548.2444060000003</v>
      </c>
    </row>
    <row r="266" spans="1:47">
      <c r="A266" s="16">
        <v>42162</v>
      </c>
      <c r="B266" s="1">
        <f t="shared" si="144"/>
        <v>3020.2384532999995</v>
      </c>
      <c r="D266" s="33">
        <v>1819000</v>
      </c>
      <c r="E266" s="17">
        <f t="shared" si="142"/>
        <v>1.6603839765255632</v>
      </c>
      <c r="F266" s="52">
        <f t="shared" si="143"/>
        <v>1.8460402438495085</v>
      </c>
      <c r="G266" s="22">
        <v>1152.8399999999999</v>
      </c>
      <c r="H266" s="1">
        <f t="shared" si="133"/>
        <v>860.8894244999999</v>
      </c>
      <c r="I266" s="1">
        <f t="shared" si="134"/>
        <v>165.63902879999998</v>
      </c>
      <c r="J266" s="5">
        <f t="shared" si="135"/>
        <v>578.87</v>
      </c>
      <c r="K266" s="22">
        <v>262</v>
      </c>
      <c r="L266" s="23">
        <v>996000</v>
      </c>
      <c r="M266" s="24">
        <v>341000</v>
      </c>
      <c r="N266" s="5">
        <f t="shared" si="136"/>
        <v>925.56894069999998</v>
      </c>
      <c r="O266" s="5">
        <f t="shared" si="137"/>
        <v>0.92928608504016064</v>
      </c>
      <c r="P266" s="5">
        <f t="shared" si="138"/>
        <v>228</v>
      </c>
      <c r="Q266" s="5">
        <f t="shared" si="139"/>
        <v>218.82232469999997</v>
      </c>
      <c r="R266" s="5">
        <f t="shared" si="140"/>
        <v>100.016616</v>
      </c>
      <c r="S266" s="5">
        <f t="shared" si="141"/>
        <v>298.73</v>
      </c>
      <c r="T266" s="39">
        <v>80</v>
      </c>
      <c r="U266" s="26">
        <v>649</v>
      </c>
      <c r="V266" s="26">
        <v>228</v>
      </c>
      <c r="W266" s="26">
        <v>222</v>
      </c>
      <c r="X266" s="27"/>
      <c r="Y266" s="27"/>
      <c r="Z266" s="27"/>
      <c r="AA266" s="29">
        <v>713.86</v>
      </c>
      <c r="AB266" s="29">
        <v>0</v>
      </c>
      <c r="AC266" s="29">
        <v>243.29</v>
      </c>
      <c r="AD266" s="28">
        <v>111.2</v>
      </c>
      <c r="AE266" s="29">
        <v>169.37</v>
      </c>
      <c r="AF266" s="29"/>
      <c r="AG266" s="30"/>
      <c r="AH266" s="41">
        <v>298.73</v>
      </c>
      <c r="AI266" s="41">
        <v>578.87</v>
      </c>
      <c r="AJ266" s="30"/>
      <c r="AK266" s="30"/>
      <c r="AL266" s="30">
        <v>10.54</v>
      </c>
      <c r="AM266" s="30">
        <v>4.25</v>
      </c>
      <c r="AN266" s="32"/>
      <c r="AO266" s="32">
        <v>0.89942999999999995</v>
      </c>
      <c r="AQ266" s="39"/>
      <c r="AR266" s="42"/>
      <c r="AT266" s="37">
        <f t="shared" si="145"/>
        <v>823000</v>
      </c>
      <c r="AU266" s="92">
        <f t="shared" si="146"/>
        <v>2094.6695125999995</v>
      </c>
    </row>
    <row r="267" spans="1:47">
      <c r="A267" s="16">
        <v>42163</v>
      </c>
      <c r="B267" s="1">
        <f t="shared" si="144"/>
        <v>3655.4097472999997</v>
      </c>
      <c r="D267" s="33">
        <v>2218000</v>
      </c>
      <c r="E267" s="17">
        <f t="shared" si="142"/>
        <v>1.6480657111361587</v>
      </c>
      <c r="F267" s="52">
        <f t="shared" si="143"/>
        <v>1.8323446084032764</v>
      </c>
      <c r="G267" s="22">
        <v>1443.94</v>
      </c>
      <c r="H267" s="1">
        <f t="shared" si="133"/>
        <v>1005.7965918</v>
      </c>
      <c r="I267" s="1">
        <f t="shared" si="134"/>
        <v>223.82315549999998</v>
      </c>
      <c r="J267" s="5">
        <f t="shared" si="135"/>
        <v>644.44000000000005</v>
      </c>
      <c r="K267" s="22">
        <v>337.41</v>
      </c>
      <c r="L267" s="23">
        <v>1048000</v>
      </c>
      <c r="M267" s="24">
        <v>358000</v>
      </c>
      <c r="N267" s="5">
        <f t="shared" si="136"/>
        <v>1063.9878639999999</v>
      </c>
      <c r="O267" s="5">
        <f t="shared" si="137"/>
        <v>1.0152555954198472</v>
      </c>
      <c r="P267" s="5">
        <f t="shared" si="138"/>
        <v>283</v>
      </c>
      <c r="Q267" s="5">
        <f t="shared" si="139"/>
        <v>251.97531449999997</v>
      </c>
      <c r="R267" s="5">
        <f t="shared" si="140"/>
        <v>130.10254950000001</v>
      </c>
      <c r="S267" s="5">
        <f t="shared" si="141"/>
        <v>300.91000000000003</v>
      </c>
      <c r="T267" s="39">
        <v>98</v>
      </c>
      <c r="U267" s="26">
        <v>836</v>
      </c>
      <c r="V267" s="26">
        <v>283</v>
      </c>
      <c r="W267" s="26">
        <v>269</v>
      </c>
      <c r="X267" s="27"/>
      <c r="Y267" s="27"/>
      <c r="Z267" s="27"/>
      <c r="AA267" s="29">
        <v>838.11</v>
      </c>
      <c r="AB267" s="29">
        <v>0</v>
      </c>
      <c r="AC267" s="29">
        <v>280.14999999999998</v>
      </c>
      <c r="AD267" s="28">
        <v>144.65</v>
      </c>
      <c r="AE267" s="29">
        <v>230.35</v>
      </c>
      <c r="AF267" s="29"/>
      <c r="AG267" s="30"/>
      <c r="AH267" s="41">
        <v>300.91000000000003</v>
      </c>
      <c r="AI267" s="41">
        <v>644.44000000000005</v>
      </c>
      <c r="AJ267" s="30"/>
      <c r="AK267" s="30"/>
      <c r="AL267" s="30">
        <v>13.32</v>
      </c>
      <c r="AM267" s="30">
        <v>5.18</v>
      </c>
      <c r="AN267" s="32"/>
      <c r="AO267" s="32">
        <v>0.89942999999999995</v>
      </c>
      <c r="AQ267" s="39"/>
      <c r="AR267" s="42"/>
      <c r="AT267" s="37">
        <f t="shared" si="145"/>
        <v>1170000</v>
      </c>
      <c r="AU267" s="92">
        <f t="shared" si="146"/>
        <v>2591.4218832999995</v>
      </c>
    </row>
    <row r="268" spans="1:47">
      <c r="A268" s="16">
        <v>42164</v>
      </c>
      <c r="B268" s="1">
        <f t="shared" si="144"/>
        <v>3574.3203037000003</v>
      </c>
      <c r="D268" s="33">
        <v>2315000</v>
      </c>
      <c r="E268" s="17">
        <f t="shared" si="142"/>
        <v>1.5439828525701944</v>
      </c>
      <c r="F268" s="52">
        <f t="shared" si="143"/>
        <v>1.7234452013910437</v>
      </c>
      <c r="G268" s="22">
        <v>1419.01</v>
      </c>
      <c r="H268" s="1">
        <f t="shared" si="133"/>
        <v>988.37753620000001</v>
      </c>
      <c r="I268" s="1">
        <f t="shared" si="134"/>
        <v>215.23276750000002</v>
      </c>
      <c r="J268" s="5">
        <f t="shared" si="135"/>
        <v>628.36</v>
      </c>
      <c r="K268" s="22">
        <v>323.33999999999997</v>
      </c>
      <c r="L268" s="23">
        <v>1059000</v>
      </c>
      <c r="M268" s="24">
        <v>376000</v>
      </c>
      <c r="N268" s="5">
        <f t="shared" si="136"/>
        <v>1034.8207273</v>
      </c>
      <c r="O268" s="5">
        <f t="shared" si="137"/>
        <v>0.97716782559017945</v>
      </c>
      <c r="P268" s="5">
        <f t="shared" si="138"/>
        <v>288</v>
      </c>
      <c r="Q268" s="5">
        <f t="shared" si="139"/>
        <v>223.09850610000001</v>
      </c>
      <c r="R268" s="5">
        <f t="shared" si="140"/>
        <v>115.3522212</v>
      </c>
      <c r="S268" s="5">
        <f t="shared" si="141"/>
        <v>311.37</v>
      </c>
      <c r="T268" s="39">
        <v>97</v>
      </c>
      <c r="U268" s="26">
        <v>816</v>
      </c>
      <c r="V268" s="26">
        <v>288</v>
      </c>
      <c r="W268" s="26">
        <v>167</v>
      </c>
      <c r="X268" s="27"/>
      <c r="Y268" s="27"/>
      <c r="Z268" s="27"/>
      <c r="AA268" s="29">
        <v>854.23</v>
      </c>
      <c r="AB268" s="29">
        <v>0</v>
      </c>
      <c r="AC268" s="29">
        <v>249.03</v>
      </c>
      <c r="AD268" s="28">
        <v>128.76</v>
      </c>
      <c r="AE268" s="29">
        <v>219.37</v>
      </c>
      <c r="AF268" s="29"/>
      <c r="AG268" s="30"/>
      <c r="AH268" s="41">
        <v>311.37</v>
      </c>
      <c r="AI268" s="41">
        <v>628.36</v>
      </c>
      <c r="AJ268" s="30"/>
      <c r="AK268" s="30"/>
      <c r="AL268" s="30">
        <v>14.37</v>
      </c>
      <c r="AM268" s="30">
        <v>6.51</v>
      </c>
      <c r="AN268" s="32"/>
      <c r="AO268" s="32">
        <v>0.89587000000000006</v>
      </c>
      <c r="AQ268" s="39"/>
      <c r="AR268" s="42"/>
      <c r="AT268" s="37">
        <f t="shared" si="145"/>
        <v>1256000</v>
      </c>
      <c r="AU268" s="92">
        <f t="shared" si="146"/>
        <v>2539.4995764000005</v>
      </c>
    </row>
    <row r="269" spans="1:47">
      <c r="A269" s="16">
        <v>42165</v>
      </c>
      <c r="B269" s="1">
        <f t="shared" si="144"/>
        <v>3380.7876235999997</v>
      </c>
      <c r="D269" s="33">
        <v>2157000</v>
      </c>
      <c r="E269" s="17">
        <f t="shared" si="142"/>
        <v>1.5673563391747796</v>
      </c>
      <c r="F269" s="52">
        <f t="shared" si="143"/>
        <v>1.7684463766654024</v>
      </c>
      <c r="G269" s="22">
        <v>1331.06</v>
      </c>
      <c r="H269" s="1">
        <f t="shared" si="133"/>
        <v>917.22152100000005</v>
      </c>
      <c r="I269" s="1">
        <f t="shared" si="134"/>
        <v>205.56610259999999</v>
      </c>
      <c r="J269" s="5">
        <f t="shared" si="135"/>
        <v>621.29999999999995</v>
      </c>
      <c r="K269" s="22">
        <v>305.64</v>
      </c>
      <c r="L269" s="23">
        <v>987000</v>
      </c>
      <c r="M269" s="24">
        <v>339000</v>
      </c>
      <c r="N269" s="5">
        <f t="shared" si="136"/>
        <v>980.0936375</v>
      </c>
      <c r="O269" s="5">
        <f t="shared" si="137"/>
        <v>0.99300267223910832</v>
      </c>
      <c r="P269" s="5">
        <f t="shared" si="138"/>
        <v>265</v>
      </c>
      <c r="Q269" s="5">
        <f t="shared" si="139"/>
        <v>211.56628590000003</v>
      </c>
      <c r="R269" s="5">
        <f t="shared" si="140"/>
        <v>97.527351600000003</v>
      </c>
      <c r="S269" s="5">
        <f t="shared" si="141"/>
        <v>312</v>
      </c>
      <c r="T269" s="39">
        <v>94</v>
      </c>
      <c r="U269" s="26">
        <v>712</v>
      </c>
      <c r="V269" s="26">
        <v>265</v>
      </c>
      <c r="W269" s="26">
        <v>301</v>
      </c>
      <c r="X269" s="27"/>
      <c r="Y269" s="27"/>
      <c r="Z269" s="27"/>
      <c r="AA269" s="29">
        <v>796.19</v>
      </c>
      <c r="AB269" s="29">
        <v>0</v>
      </c>
      <c r="AC269" s="29">
        <v>238.71</v>
      </c>
      <c r="AD269" s="28">
        <v>110.04</v>
      </c>
      <c r="AE269" s="29">
        <v>213.97</v>
      </c>
      <c r="AF269" s="29"/>
      <c r="AG269" s="30"/>
      <c r="AH269" s="41">
        <v>312</v>
      </c>
      <c r="AI269" s="41">
        <v>621.29999999999995</v>
      </c>
      <c r="AJ269" s="30"/>
      <c r="AK269" s="30"/>
      <c r="AL269" s="30">
        <v>12.44</v>
      </c>
      <c r="AM269" s="30">
        <v>5.53</v>
      </c>
      <c r="AN269" s="32"/>
      <c r="AO269" s="32">
        <v>0.88629000000000002</v>
      </c>
      <c r="AQ269" s="39"/>
      <c r="AR269" s="42"/>
      <c r="AT269" s="37">
        <f t="shared" si="145"/>
        <v>1170000</v>
      </c>
      <c r="AU269" s="92">
        <f t="shared" si="146"/>
        <v>2400.6939860999996</v>
      </c>
    </row>
    <row r="270" spans="1:47">
      <c r="A270" s="16">
        <v>42166</v>
      </c>
      <c r="B270" s="1">
        <f t="shared" si="144"/>
        <v>3581.6521903999997</v>
      </c>
      <c r="D270" s="33">
        <v>2166000</v>
      </c>
      <c r="E270" s="17">
        <f t="shared" si="142"/>
        <v>1.6535790352723914</v>
      </c>
      <c r="F270" s="52">
        <f t="shared" si="143"/>
        <v>1.8691267297467913</v>
      </c>
      <c r="G270" s="22">
        <v>1404.19</v>
      </c>
      <c r="H270" s="1">
        <f t="shared" si="133"/>
        <v>1115.4310843999999</v>
      </c>
      <c r="I270" s="1">
        <f t="shared" si="134"/>
        <v>199.45110599999998</v>
      </c>
      <c r="J270" s="5">
        <f t="shared" si="135"/>
        <v>538.6</v>
      </c>
      <c r="K270" s="22">
        <v>323.98</v>
      </c>
      <c r="L270" s="23">
        <v>981000</v>
      </c>
      <c r="M270" s="24">
        <v>322000</v>
      </c>
      <c r="N270" s="5">
        <f t="shared" si="136"/>
        <v>1000.6114868</v>
      </c>
      <c r="O270" s="5">
        <f t="shared" si="137"/>
        <v>1.0199913219164118</v>
      </c>
      <c r="P270" s="5">
        <f t="shared" si="138"/>
        <v>255</v>
      </c>
      <c r="Q270" s="5">
        <f t="shared" si="139"/>
        <v>259.23778039999996</v>
      </c>
      <c r="R270" s="5">
        <f t="shared" si="140"/>
        <v>92.873706400000003</v>
      </c>
      <c r="S270" s="5">
        <f t="shared" si="141"/>
        <v>297.5</v>
      </c>
      <c r="T270" s="39">
        <v>96</v>
      </c>
      <c r="U270" s="26">
        <v>769</v>
      </c>
      <c r="V270" s="26">
        <v>255</v>
      </c>
      <c r="W270" s="26">
        <v>313</v>
      </c>
      <c r="X270" s="27"/>
      <c r="Y270" s="27"/>
      <c r="Z270" s="27"/>
      <c r="AA270" s="29">
        <v>967.8</v>
      </c>
      <c r="AB270" s="29">
        <v>0</v>
      </c>
      <c r="AC270" s="29">
        <v>293.02999999999997</v>
      </c>
      <c r="AD270" s="28">
        <v>104.98</v>
      </c>
      <c r="AE270" s="29">
        <v>204.2</v>
      </c>
      <c r="AF270" s="29"/>
      <c r="AG270" s="30"/>
      <c r="AH270" s="41">
        <v>297.5</v>
      </c>
      <c r="AI270" s="41">
        <v>538.6</v>
      </c>
      <c r="AJ270" s="30"/>
      <c r="AK270" s="30"/>
      <c r="AL270" s="30">
        <v>15.11</v>
      </c>
      <c r="AM270" s="30">
        <v>6.14</v>
      </c>
      <c r="AN270" s="32"/>
      <c r="AO270" s="32">
        <v>0.88468000000000002</v>
      </c>
      <c r="AQ270" s="39"/>
      <c r="AR270" s="42"/>
      <c r="AT270" s="37">
        <f t="shared" si="145"/>
        <v>1185000</v>
      </c>
      <c r="AU270" s="92">
        <f t="shared" si="146"/>
        <v>2581.0407035999997</v>
      </c>
    </row>
    <row r="271" spans="1:47">
      <c r="A271" s="16">
        <v>42167</v>
      </c>
      <c r="B271" s="1">
        <f t="shared" si="144"/>
        <v>3442.7964855000005</v>
      </c>
      <c r="D271" s="33">
        <v>2084000</v>
      </c>
      <c r="E271" s="17">
        <f t="shared" si="142"/>
        <v>1.6520136686660272</v>
      </c>
      <c r="F271" s="52">
        <f t="shared" si="143"/>
        <v>1.8625781257861516</v>
      </c>
      <c r="G271" s="22">
        <v>1304.8</v>
      </c>
      <c r="H271" s="1">
        <f t="shared" si="133"/>
        <v>1038.5474940000001</v>
      </c>
      <c r="I271" s="1">
        <f t="shared" si="134"/>
        <v>184.4589915</v>
      </c>
      <c r="J271" s="5">
        <f t="shared" si="135"/>
        <v>622.61</v>
      </c>
      <c r="K271" s="22">
        <v>292.38</v>
      </c>
      <c r="L271" s="23">
        <v>954000</v>
      </c>
      <c r="M271" s="24">
        <v>319000</v>
      </c>
      <c r="N271" s="5">
        <f t="shared" si="136"/>
        <v>953.54110300000002</v>
      </c>
      <c r="O271" s="5">
        <f t="shared" si="137"/>
        <v>0.99951897589098548</v>
      </c>
      <c r="P271" s="5">
        <f t="shared" si="138"/>
        <v>250</v>
      </c>
      <c r="Q271" s="5">
        <f t="shared" si="139"/>
        <v>216.89475300000001</v>
      </c>
      <c r="R271" s="5">
        <f t="shared" si="140"/>
        <v>82.486350000000002</v>
      </c>
      <c r="S271" s="5">
        <f t="shared" si="141"/>
        <v>319.16000000000003</v>
      </c>
      <c r="T271" s="39">
        <v>85</v>
      </c>
      <c r="U271" s="26">
        <v>710</v>
      </c>
      <c r="V271" s="26">
        <v>250</v>
      </c>
      <c r="W271" s="26">
        <v>271</v>
      </c>
      <c r="X271" s="27"/>
      <c r="Y271" s="27"/>
      <c r="Z271" s="27"/>
      <c r="AA271" s="29">
        <v>926.38</v>
      </c>
      <c r="AB271" s="29">
        <v>0</v>
      </c>
      <c r="AC271" s="29">
        <v>244.54</v>
      </c>
      <c r="AD271" s="28">
        <v>93</v>
      </c>
      <c r="AE271" s="29">
        <v>187.62</v>
      </c>
      <c r="AF271" s="29"/>
      <c r="AG271" s="30"/>
      <c r="AH271" s="41">
        <v>319.16000000000003</v>
      </c>
      <c r="AI271" s="41">
        <v>622.61</v>
      </c>
      <c r="AJ271" s="30"/>
      <c r="AK271" s="30"/>
      <c r="AL271" s="30">
        <v>14.42</v>
      </c>
      <c r="AM271" s="30">
        <v>5.93</v>
      </c>
      <c r="AN271" s="32"/>
      <c r="AO271" s="32">
        <v>0.88695000000000002</v>
      </c>
      <c r="AQ271" s="39"/>
      <c r="AR271" s="42"/>
      <c r="AT271" s="37">
        <f t="shared" si="145"/>
        <v>1130000</v>
      </c>
      <c r="AU271" s="92">
        <f t="shared" si="146"/>
        <v>2489.2553825000005</v>
      </c>
    </row>
    <row r="272" spans="1:47">
      <c r="A272" s="16">
        <v>42168</v>
      </c>
      <c r="B272" s="1">
        <f t="shared" si="144"/>
        <v>3636.4370505000002</v>
      </c>
      <c r="D272" s="33">
        <v>2210000</v>
      </c>
      <c r="E272" s="17">
        <f t="shared" si="142"/>
        <v>1.6454466291855203</v>
      </c>
      <c r="F272" s="52">
        <f t="shared" si="143"/>
        <v>1.8495437859669761</v>
      </c>
      <c r="G272" s="22">
        <v>1382.19</v>
      </c>
      <c r="H272" s="1">
        <f t="shared" si="133"/>
        <v>986.3905410000001</v>
      </c>
      <c r="I272" s="1">
        <f t="shared" si="134"/>
        <v>208.91650950000002</v>
      </c>
      <c r="J272" s="5">
        <f t="shared" si="135"/>
        <v>737.02</v>
      </c>
      <c r="K272" s="22">
        <v>321.92</v>
      </c>
      <c r="L272" s="23">
        <v>1373000</v>
      </c>
      <c r="M272" s="24">
        <v>398000</v>
      </c>
      <c r="N272" s="5">
        <f t="shared" si="136"/>
        <v>1218.7946514999999</v>
      </c>
      <c r="O272" s="5">
        <f t="shared" si="137"/>
        <v>0.88768729169701377</v>
      </c>
      <c r="P272" s="5">
        <f t="shared" si="138"/>
        <v>304</v>
      </c>
      <c r="Q272" s="5">
        <f t="shared" si="139"/>
        <v>261.65496150000001</v>
      </c>
      <c r="R272" s="5">
        <f t="shared" si="140"/>
        <v>112.62969</v>
      </c>
      <c r="S272" s="5">
        <f t="shared" si="141"/>
        <v>440.51</v>
      </c>
      <c r="T272" s="39">
        <v>100</v>
      </c>
      <c r="U272" s="26">
        <v>748</v>
      </c>
      <c r="V272" s="26">
        <v>304</v>
      </c>
      <c r="W272" s="26">
        <v>272</v>
      </c>
      <c r="X272" s="27"/>
      <c r="Y272" s="27"/>
      <c r="Z272" s="27"/>
      <c r="AA272" s="29">
        <v>814.63</v>
      </c>
      <c r="AB272" s="29">
        <v>0</v>
      </c>
      <c r="AC272" s="29">
        <v>294.11</v>
      </c>
      <c r="AD272" s="28">
        <v>126.6</v>
      </c>
      <c r="AE272" s="29">
        <v>218.75</v>
      </c>
      <c r="AF272" s="29"/>
      <c r="AG272" s="30"/>
      <c r="AH272" s="41">
        <v>440.51</v>
      </c>
      <c r="AI272" s="41">
        <v>737.02</v>
      </c>
      <c r="AJ272" s="30"/>
      <c r="AK272" s="30"/>
      <c r="AL272" s="30">
        <v>12.37</v>
      </c>
      <c r="AM272" s="30">
        <v>3.71</v>
      </c>
      <c r="AN272" s="32"/>
      <c r="AO272" s="32">
        <v>0.88965000000000005</v>
      </c>
      <c r="AQ272" s="39"/>
      <c r="AR272" s="42"/>
      <c r="AT272" s="37">
        <f t="shared" si="145"/>
        <v>837000</v>
      </c>
      <c r="AU272" s="92">
        <f t="shared" si="146"/>
        <v>2417.6423990000003</v>
      </c>
    </row>
    <row r="273" spans="1:47">
      <c r="A273" s="16">
        <v>42169</v>
      </c>
      <c r="B273" s="1">
        <f t="shared" si="144"/>
        <v>3606.2890096000001</v>
      </c>
      <c r="D273" s="33">
        <v>2044000</v>
      </c>
      <c r="E273" s="17">
        <f t="shared" si="142"/>
        <v>1.7643292610567516</v>
      </c>
      <c r="F273" s="52">
        <f t="shared" si="143"/>
        <v>1.9892542377152105</v>
      </c>
      <c r="G273" s="22">
        <v>1305.98</v>
      </c>
      <c r="H273" s="1">
        <f t="shared" si="133"/>
        <v>958.3456036</v>
      </c>
      <c r="I273" s="1">
        <f t="shared" si="134"/>
        <v>278.67340600000006</v>
      </c>
      <c r="J273" s="5">
        <f t="shared" si="135"/>
        <v>766.12</v>
      </c>
      <c r="K273" s="22">
        <v>297.17</v>
      </c>
      <c r="L273" s="23">
        <v>1138000</v>
      </c>
      <c r="M273" s="24">
        <v>383000</v>
      </c>
      <c r="N273" s="5">
        <f t="shared" si="136"/>
        <v>1171.5506215999999</v>
      </c>
      <c r="O273" s="5">
        <f t="shared" si="137"/>
        <v>1.0294820927943762</v>
      </c>
      <c r="P273" s="5">
        <f t="shared" si="138"/>
        <v>286</v>
      </c>
      <c r="Q273" s="5">
        <f t="shared" si="139"/>
        <v>245.16519060000002</v>
      </c>
      <c r="R273" s="5">
        <f t="shared" si="140"/>
        <v>94.635430999999997</v>
      </c>
      <c r="S273" s="5">
        <f t="shared" si="141"/>
        <v>451.75</v>
      </c>
      <c r="T273" s="39">
        <v>94</v>
      </c>
      <c r="U273" s="26">
        <v>719</v>
      </c>
      <c r="V273" s="26">
        <v>286</v>
      </c>
      <c r="W273" s="26">
        <v>246</v>
      </c>
      <c r="X273" s="27"/>
      <c r="Y273" s="27"/>
      <c r="Z273" s="27"/>
      <c r="AA273" s="29">
        <v>804.1</v>
      </c>
      <c r="AB273" s="29">
        <v>0</v>
      </c>
      <c r="AC273" s="29">
        <v>276.42</v>
      </c>
      <c r="AD273" s="28">
        <v>106.7</v>
      </c>
      <c r="AE273" s="29">
        <v>297.17</v>
      </c>
      <c r="AF273" s="29"/>
      <c r="AG273" s="30"/>
      <c r="AH273" s="41">
        <v>451.75</v>
      </c>
      <c r="AI273" s="41">
        <v>766.12</v>
      </c>
      <c r="AJ273" s="30"/>
      <c r="AK273" s="30"/>
      <c r="AL273" s="30">
        <v>11.68</v>
      </c>
      <c r="AM273" s="30">
        <v>5.35</v>
      </c>
      <c r="AN273" s="32"/>
      <c r="AO273" s="32">
        <v>0.88693</v>
      </c>
      <c r="AQ273" s="39"/>
      <c r="AR273" s="42"/>
      <c r="AT273" s="37">
        <f t="shared" si="145"/>
        <v>906000</v>
      </c>
      <c r="AU273" s="92">
        <f t="shared" si="146"/>
        <v>2434.7383880000002</v>
      </c>
    </row>
    <row r="274" spans="1:47">
      <c r="A274" s="16">
        <v>42170</v>
      </c>
      <c r="B274" s="1">
        <f t="shared" si="144"/>
        <v>3811.8721674633002</v>
      </c>
      <c r="D274" s="33">
        <v>2350000</v>
      </c>
      <c r="E274" s="17">
        <f t="shared" si="142"/>
        <v>1.6220732627503405</v>
      </c>
      <c r="F274" s="52">
        <f t="shared" si="143"/>
        <v>1.8288627769388119</v>
      </c>
      <c r="G274" s="22">
        <v>1506.57</v>
      </c>
      <c r="H274" s="1">
        <f t="shared" si="133"/>
        <v>1002.9227053999999</v>
      </c>
      <c r="I274" s="1">
        <f t="shared" si="134"/>
        <v>215.0184399</v>
      </c>
      <c r="J274" s="5">
        <f t="shared" si="135"/>
        <v>730.86</v>
      </c>
      <c r="K274" s="22">
        <v>356.50102216329998</v>
      </c>
      <c r="L274" s="23">
        <v>1168000</v>
      </c>
      <c r="M274" s="24">
        <v>383000</v>
      </c>
      <c r="N274" s="5">
        <f t="shared" ref="N274:N287" si="147">SUM(P274:T274)</f>
        <v>1117.2615083000001</v>
      </c>
      <c r="O274" s="5">
        <f t="shared" ref="O274:O287" si="148">N274/L274*1000</f>
        <v>0.956559510530822</v>
      </c>
      <c r="P274" s="5">
        <f t="shared" ref="P274:P287" si="149">V274</f>
        <v>305</v>
      </c>
      <c r="Q274" s="5">
        <f t="shared" ref="Q274:Q287" si="150">Y274*AN274+AC274*AO274</f>
        <v>248.97012029999999</v>
      </c>
      <c r="R274" s="5">
        <f t="shared" si="140"/>
        <v>98.981387999999995</v>
      </c>
      <c r="S274" s="5">
        <f t="shared" si="141"/>
        <v>363.31</v>
      </c>
      <c r="T274" s="39">
        <v>101</v>
      </c>
      <c r="U274" s="26">
        <v>844</v>
      </c>
      <c r="V274" s="26">
        <v>305</v>
      </c>
      <c r="W274" s="26">
        <v>294</v>
      </c>
      <c r="X274" s="27"/>
      <c r="Y274" s="27"/>
      <c r="Z274" s="27"/>
      <c r="AA274" s="29">
        <v>850.07</v>
      </c>
      <c r="AB274" s="29">
        <v>0</v>
      </c>
      <c r="AC274" s="29">
        <v>280.70999999999998</v>
      </c>
      <c r="AD274" s="28">
        <v>111.6</v>
      </c>
      <c r="AE274" s="29">
        <v>216.18</v>
      </c>
      <c r="AF274" s="29"/>
      <c r="AG274" s="30"/>
      <c r="AH274" s="41">
        <v>363.31</v>
      </c>
      <c r="AI274" s="41">
        <v>730.86</v>
      </c>
      <c r="AJ274" s="30"/>
      <c r="AK274" s="30"/>
      <c r="AL274" s="30">
        <v>18.79</v>
      </c>
      <c r="AM274" s="30">
        <v>7.46</v>
      </c>
      <c r="AN274" s="32"/>
      <c r="AO274" s="32">
        <v>0.88693</v>
      </c>
      <c r="AQ274" s="39"/>
      <c r="AR274" s="42"/>
      <c r="AT274" s="37">
        <f t="shared" si="145"/>
        <v>1182000</v>
      </c>
      <c r="AU274" s="92">
        <f t="shared" si="146"/>
        <v>2694.6106591633002</v>
      </c>
    </row>
    <row r="275" spans="1:47">
      <c r="A275" s="16">
        <v>42171</v>
      </c>
      <c r="B275" s="1">
        <f t="shared" si="144"/>
        <v>3808.1333864006997</v>
      </c>
      <c r="D275" s="33">
        <v>2394000</v>
      </c>
      <c r="E275" s="17">
        <f t="shared" si="142"/>
        <v>1.5906989918131578</v>
      </c>
      <c r="F275" s="52">
        <f t="shared" si="143"/>
        <v>1.7871415960510941</v>
      </c>
      <c r="G275" s="22">
        <v>1459.7</v>
      </c>
      <c r="H275" s="1">
        <f t="shared" ref="H275:H302" si="151">Z275*AN275+(AA275+AB275+AC275)*AO275</f>
        <v>1027.5172527999998</v>
      </c>
      <c r="I275" s="1">
        <f t="shared" ref="I275:I302" si="152">AO275*(AL275+AE275+AM275+AR275)+(AQ275)</f>
        <v>227.12171360000002</v>
      </c>
      <c r="J275" s="5">
        <f t="shared" ref="J275:J302" si="153">AG275*AO275+AI275</f>
        <v>768.51</v>
      </c>
      <c r="K275" s="22">
        <v>325.28442000069998</v>
      </c>
      <c r="L275" s="23">
        <v>1114000</v>
      </c>
      <c r="M275" s="24">
        <v>364000</v>
      </c>
      <c r="N275" s="5">
        <f t="shared" si="147"/>
        <v>1114.488664</v>
      </c>
      <c r="O275" s="5">
        <f t="shared" si="148"/>
        <v>1.000438657091562</v>
      </c>
      <c r="P275" s="5">
        <f t="shared" si="149"/>
        <v>288</v>
      </c>
      <c r="Q275" s="5">
        <f t="shared" si="150"/>
        <v>227.7625712</v>
      </c>
      <c r="R275" s="5">
        <f t="shared" si="140"/>
        <v>96.716092799999998</v>
      </c>
      <c r="S275" s="5">
        <f t="shared" si="141"/>
        <v>396.01</v>
      </c>
      <c r="T275" s="39">
        <v>106</v>
      </c>
      <c r="U275" s="26">
        <v>784</v>
      </c>
      <c r="V275" s="26">
        <v>288</v>
      </c>
      <c r="W275" s="26">
        <v>323</v>
      </c>
      <c r="X275" s="27"/>
      <c r="Y275" s="27"/>
      <c r="Z275" s="27"/>
      <c r="AA275" s="29">
        <v>898.52</v>
      </c>
      <c r="AB275" s="29">
        <v>0</v>
      </c>
      <c r="AC275" s="29">
        <v>255.89</v>
      </c>
      <c r="AD275" s="28">
        <v>108.66</v>
      </c>
      <c r="AE275" s="29">
        <v>219.3</v>
      </c>
      <c r="AF275" s="29"/>
      <c r="AG275" s="30"/>
      <c r="AH275" s="41">
        <v>396.01</v>
      </c>
      <c r="AI275" s="41">
        <v>768.51</v>
      </c>
      <c r="AJ275" s="30"/>
      <c r="AK275" s="30"/>
      <c r="AL275" s="30">
        <v>28.31</v>
      </c>
      <c r="AM275" s="30">
        <v>7.56</v>
      </c>
      <c r="AN275" s="32"/>
      <c r="AO275" s="32">
        <v>0.89007999999999998</v>
      </c>
      <c r="AQ275" s="39"/>
      <c r="AR275" s="42"/>
      <c r="AT275" s="37">
        <f t="shared" si="145"/>
        <v>1280000</v>
      </c>
      <c r="AU275" s="92">
        <f t="shared" si="146"/>
        <v>2693.6447224006997</v>
      </c>
    </row>
    <row r="276" spans="1:47">
      <c r="A276" s="16">
        <v>42172</v>
      </c>
      <c r="B276" s="1">
        <f t="shared" si="144"/>
        <v>3894.4283535507002</v>
      </c>
      <c r="D276" s="33">
        <v>2390000</v>
      </c>
      <c r="E276" s="17">
        <f t="shared" si="142"/>
        <v>1.6294679303559414</v>
      </c>
      <c r="F276" s="52">
        <f t="shared" si="143"/>
        <v>1.8349450804665901</v>
      </c>
      <c r="G276" s="22">
        <v>1516.71</v>
      </c>
      <c r="H276" s="1">
        <f t="shared" si="151"/>
        <v>1043.5655832000002</v>
      </c>
      <c r="I276" s="1">
        <f t="shared" si="152"/>
        <v>225.56596020000001</v>
      </c>
      <c r="J276" s="5">
        <f t="shared" si="153"/>
        <v>823.71</v>
      </c>
      <c r="K276" s="22">
        <v>284.87681015070001</v>
      </c>
      <c r="L276" s="23">
        <v>1174000</v>
      </c>
      <c r="M276" s="24">
        <v>541000</v>
      </c>
      <c r="N276" s="5">
        <f t="shared" si="147"/>
        <v>1209.895704</v>
      </c>
      <c r="O276" s="5">
        <f t="shared" si="148"/>
        <v>1.0305755570698467</v>
      </c>
      <c r="P276" s="5">
        <f t="shared" si="149"/>
        <v>314</v>
      </c>
      <c r="Q276" s="5">
        <f t="shared" si="150"/>
        <v>258.34277840000004</v>
      </c>
      <c r="R276" s="5">
        <f t="shared" si="140"/>
        <v>101.4829256</v>
      </c>
      <c r="S276" s="5">
        <f t="shared" si="141"/>
        <v>443.07</v>
      </c>
      <c r="T276" s="39">
        <v>93</v>
      </c>
      <c r="U276" s="26">
        <v>843</v>
      </c>
      <c r="V276" s="26">
        <v>314</v>
      </c>
      <c r="W276" s="26">
        <v>316</v>
      </c>
      <c r="X276" s="27"/>
      <c r="Y276" s="27"/>
      <c r="Z276" s="27"/>
      <c r="AA276" s="29">
        <v>884.24</v>
      </c>
      <c r="AB276" s="29">
        <v>0</v>
      </c>
      <c r="AC276" s="29">
        <v>290.92</v>
      </c>
      <c r="AD276" s="28">
        <v>114.28</v>
      </c>
      <c r="AE276" s="29">
        <v>219.91</v>
      </c>
      <c r="AF276" s="29"/>
      <c r="AG276" s="30"/>
      <c r="AH276" s="41">
        <v>443.07</v>
      </c>
      <c r="AI276" s="41">
        <v>823.71</v>
      </c>
      <c r="AJ276" s="30"/>
      <c r="AK276" s="30"/>
      <c r="AL276" s="30">
        <v>26.73</v>
      </c>
      <c r="AM276" s="30">
        <v>7.37</v>
      </c>
      <c r="AN276" s="32"/>
      <c r="AO276" s="32">
        <v>0.88802000000000003</v>
      </c>
      <c r="AQ276" s="39"/>
      <c r="AR276" s="42"/>
      <c r="AT276" s="37">
        <f t="shared" si="145"/>
        <v>1216000</v>
      </c>
      <c r="AU276" s="92">
        <f t="shared" si="146"/>
        <v>2684.5326495507002</v>
      </c>
    </row>
    <row r="277" spans="1:47">
      <c r="A277" s="16">
        <v>42173</v>
      </c>
      <c r="B277" s="1">
        <f t="shared" si="144"/>
        <v>3848.3348096407999</v>
      </c>
      <c r="D277" s="33">
        <v>2380000</v>
      </c>
      <c r="E277" s="17">
        <f t="shared" si="142"/>
        <v>1.6169473990087395</v>
      </c>
      <c r="F277" s="52">
        <f t="shared" si="143"/>
        <v>1.8216867757334183</v>
      </c>
      <c r="G277" s="22">
        <v>1450.41</v>
      </c>
      <c r="H277" s="1">
        <f t="shared" si="151"/>
        <v>1110.8794194</v>
      </c>
      <c r="I277" s="1">
        <f t="shared" si="152"/>
        <v>204.6118572</v>
      </c>
      <c r="J277" s="5">
        <f t="shared" si="153"/>
        <v>819.26</v>
      </c>
      <c r="K277" s="22">
        <v>263.17353304080001</v>
      </c>
      <c r="L277" s="23">
        <v>1092000</v>
      </c>
      <c r="M277" s="24">
        <v>390000</v>
      </c>
      <c r="N277" s="5">
        <f t="shared" si="147"/>
        <v>1201.3648459000001</v>
      </c>
      <c r="O277" s="5">
        <f t="shared" si="148"/>
        <v>1.1001509577838828</v>
      </c>
      <c r="P277" s="5">
        <f t="shared" si="149"/>
        <v>306</v>
      </c>
      <c r="Q277" s="5">
        <f t="shared" si="150"/>
        <v>283.41387300000002</v>
      </c>
      <c r="R277" s="5">
        <f t="shared" si="140"/>
        <v>89.550972900000005</v>
      </c>
      <c r="S277" s="5">
        <f t="shared" si="141"/>
        <v>442.4</v>
      </c>
      <c r="T277" s="39">
        <v>80</v>
      </c>
      <c r="U277" s="26">
        <v>804</v>
      </c>
      <c r="V277" s="26">
        <v>306</v>
      </c>
      <c r="W277" s="26">
        <v>297</v>
      </c>
      <c r="X277" s="27"/>
      <c r="Y277" s="27"/>
      <c r="Z277" s="27"/>
      <c r="AA277" s="29">
        <v>932.24</v>
      </c>
      <c r="AB277" s="29">
        <v>0</v>
      </c>
      <c r="AC277" s="29">
        <v>319.3</v>
      </c>
      <c r="AD277" s="28">
        <v>100.89</v>
      </c>
      <c r="AE277" s="29">
        <v>198.83</v>
      </c>
      <c r="AF277" s="29"/>
      <c r="AG277" s="30"/>
      <c r="AH277" s="41">
        <v>442.4</v>
      </c>
      <c r="AI277" s="41">
        <v>819.26</v>
      </c>
      <c r="AJ277" s="30"/>
      <c r="AK277" s="30"/>
      <c r="AL277" s="30">
        <v>25.49</v>
      </c>
      <c r="AM277" s="30">
        <v>6.2</v>
      </c>
      <c r="AN277" s="32"/>
      <c r="AO277" s="32">
        <v>0.88761000000000001</v>
      </c>
      <c r="AQ277" s="39"/>
      <c r="AR277" s="42"/>
      <c r="AT277" s="37">
        <f t="shared" si="145"/>
        <v>1288000</v>
      </c>
      <c r="AU277" s="92">
        <f t="shared" si="146"/>
        <v>2646.9699637407998</v>
      </c>
    </row>
    <row r="278" spans="1:47">
      <c r="A278" s="16">
        <v>42174</v>
      </c>
      <c r="B278" s="1">
        <f t="shared" si="144"/>
        <v>3571.6567341464993</v>
      </c>
      <c r="D278" s="33">
        <v>2231000</v>
      </c>
      <c r="E278" s="17">
        <f t="shared" si="142"/>
        <v>1.600921888904751</v>
      </c>
      <c r="F278" s="52">
        <f t="shared" si="143"/>
        <v>1.8210711843850611</v>
      </c>
      <c r="G278" s="22">
        <v>1371.47</v>
      </c>
      <c r="H278" s="1">
        <f t="shared" si="151"/>
        <v>1041.6134834999998</v>
      </c>
      <c r="I278" s="1">
        <f t="shared" si="152"/>
        <v>191.3910381</v>
      </c>
      <c r="J278" s="5">
        <f t="shared" si="153"/>
        <v>706.72</v>
      </c>
      <c r="K278" s="22">
        <v>260.46221254649998</v>
      </c>
      <c r="L278" s="23">
        <v>1130000</v>
      </c>
      <c r="M278" s="24">
        <v>232000</v>
      </c>
      <c r="N278" s="5">
        <f t="shared" si="147"/>
        <v>1113.0127468000001</v>
      </c>
      <c r="O278" s="5">
        <f t="shared" si="148"/>
        <v>0.98496703256637175</v>
      </c>
      <c r="P278" s="5">
        <f t="shared" si="149"/>
        <v>301</v>
      </c>
      <c r="Q278" s="5">
        <f t="shared" si="150"/>
        <v>253.63202609999999</v>
      </c>
      <c r="R278" s="5">
        <f t="shared" si="140"/>
        <v>83.840720700000006</v>
      </c>
      <c r="S278" s="5">
        <f t="shared" si="141"/>
        <v>384.54</v>
      </c>
      <c r="T278" s="39">
        <v>90</v>
      </c>
      <c r="U278" s="26">
        <v>750</v>
      </c>
      <c r="V278" s="26">
        <v>301</v>
      </c>
      <c r="W278" s="26">
        <v>267</v>
      </c>
      <c r="X278" s="27"/>
      <c r="Y278" s="27"/>
      <c r="Z278" s="27"/>
      <c r="AA278" s="29">
        <v>896.34</v>
      </c>
      <c r="AB278" s="29">
        <v>0</v>
      </c>
      <c r="AC278" s="29">
        <v>288.51</v>
      </c>
      <c r="AD278" s="28">
        <v>95.37</v>
      </c>
      <c r="AE278" s="29">
        <v>183.98</v>
      </c>
      <c r="AF278" s="29"/>
      <c r="AG278" s="30"/>
      <c r="AH278" s="41">
        <v>384.54</v>
      </c>
      <c r="AI278" s="41">
        <v>706.72</v>
      </c>
      <c r="AJ278" s="30"/>
      <c r="AK278" s="30"/>
      <c r="AL278" s="30">
        <v>26.93</v>
      </c>
      <c r="AM278" s="30">
        <v>6.8</v>
      </c>
      <c r="AN278" s="32"/>
      <c r="AO278" s="32">
        <v>0.87910999999999995</v>
      </c>
      <c r="AQ278" s="39"/>
      <c r="AR278" s="42"/>
      <c r="AT278" s="37">
        <f t="shared" si="145"/>
        <v>1101000</v>
      </c>
      <c r="AU278" s="92">
        <f t="shared" si="146"/>
        <v>2458.6439873464992</v>
      </c>
    </row>
    <row r="279" spans="1:47">
      <c r="A279" s="16">
        <v>42175</v>
      </c>
      <c r="B279" s="1">
        <f t="shared" si="144"/>
        <v>3139.9225043146998</v>
      </c>
      <c r="D279" s="33">
        <v>1783000</v>
      </c>
      <c r="E279" s="17">
        <f t="shared" si="142"/>
        <v>1.7610333731434098</v>
      </c>
      <c r="F279" s="52">
        <f t="shared" si="143"/>
        <v>1.9981996949352778</v>
      </c>
      <c r="G279" s="22">
        <v>1219.46</v>
      </c>
      <c r="H279" s="1">
        <f t="shared" si="151"/>
        <v>885.49622250000004</v>
      </c>
      <c r="I279" s="1">
        <f t="shared" si="152"/>
        <v>134.35570950000002</v>
      </c>
      <c r="J279" s="5">
        <f t="shared" si="153"/>
        <v>685.58</v>
      </c>
      <c r="K279" s="22">
        <v>215.03057231470001</v>
      </c>
      <c r="L279" s="23">
        <v>983000</v>
      </c>
      <c r="M279" s="24">
        <v>344000</v>
      </c>
      <c r="N279" s="5">
        <f t="shared" si="147"/>
        <v>1097.5582685000002</v>
      </c>
      <c r="O279" s="5">
        <f t="shared" si="148"/>
        <v>1.1165394389623604</v>
      </c>
      <c r="P279" s="5">
        <f t="shared" si="149"/>
        <v>285</v>
      </c>
      <c r="Q279" s="5">
        <f t="shared" si="150"/>
        <v>250.99708800000002</v>
      </c>
      <c r="R279" s="5">
        <f t="shared" ref="R279:R287" si="154">SUM(AD279+AJ279+AR279)*AO279</f>
        <v>58.651180500000002</v>
      </c>
      <c r="S279" s="5">
        <f t="shared" si="141"/>
        <v>424.91</v>
      </c>
      <c r="T279" s="39">
        <v>78</v>
      </c>
      <c r="U279" s="26">
        <v>615</v>
      </c>
      <c r="V279" s="26">
        <v>285</v>
      </c>
      <c r="W279" s="26">
        <v>148</v>
      </c>
      <c r="X279" s="27"/>
      <c r="Y279" s="27"/>
      <c r="Z279" s="27"/>
      <c r="AA279" s="29">
        <v>719.95</v>
      </c>
      <c r="AB279" s="29">
        <v>0</v>
      </c>
      <c r="AC279" s="29">
        <v>284.8</v>
      </c>
      <c r="AD279" s="28">
        <v>66.55</v>
      </c>
      <c r="AE279" s="29">
        <v>121.75</v>
      </c>
      <c r="AF279" s="29"/>
      <c r="AG279" s="30"/>
      <c r="AH279" s="41">
        <v>424.91</v>
      </c>
      <c r="AI279" s="41">
        <v>685.58</v>
      </c>
      <c r="AJ279" s="30"/>
      <c r="AK279" s="30"/>
      <c r="AL279" s="30">
        <v>25.55</v>
      </c>
      <c r="AM279" s="30">
        <v>5.15</v>
      </c>
      <c r="AN279" s="32"/>
      <c r="AO279" s="32">
        <v>0.88131000000000004</v>
      </c>
      <c r="AQ279" s="39"/>
      <c r="AR279" s="42"/>
      <c r="AT279" s="37">
        <f t="shared" si="145"/>
        <v>800000</v>
      </c>
      <c r="AU279" s="92">
        <f t="shared" si="146"/>
        <v>2042.3642358146997</v>
      </c>
    </row>
    <row r="280" spans="1:47">
      <c r="A280" s="16">
        <v>42176</v>
      </c>
      <c r="B280" s="1">
        <f t="shared" si="144"/>
        <v>2973.6212223441999</v>
      </c>
      <c r="D280" s="33">
        <v>1622000</v>
      </c>
      <c r="E280" s="17">
        <f t="shared" si="142"/>
        <v>1.8333053158718866</v>
      </c>
      <c r="F280" s="52">
        <f t="shared" si="143"/>
        <v>2.0812202750339281</v>
      </c>
      <c r="G280" s="22">
        <v>1071.48</v>
      </c>
      <c r="H280" s="1">
        <f t="shared" si="151"/>
        <v>869.05859039999996</v>
      </c>
      <c r="I280" s="1">
        <f t="shared" si="152"/>
        <v>133.0921592</v>
      </c>
      <c r="J280" s="5">
        <f t="shared" si="153"/>
        <v>685.58</v>
      </c>
      <c r="K280" s="22">
        <v>214.41047274420001</v>
      </c>
      <c r="L280" s="23">
        <v>925000</v>
      </c>
      <c r="M280" s="24">
        <v>320000</v>
      </c>
      <c r="N280" s="5">
        <f t="shared" si="147"/>
        <v>983.74771199999998</v>
      </c>
      <c r="O280" s="5">
        <f t="shared" si="148"/>
        <v>1.0635110399999999</v>
      </c>
      <c r="P280" s="5">
        <f t="shared" si="149"/>
        <v>259</v>
      </c>
      <c r="Q280" s="5">
        <f t="shared" si="150"/>
        <v>252.83898639999998</v>
      </c>
      <c r="R280" s="5">
        <f t="shared" si="154"/>
        <v>53.1787256</v>
      </c>
      <c r="S280" s="5">
        <f t="shared" ref="S280:S287" si="155">AF280*AO280+AH280</f>
        <v>331.73</v>
      </c>
      <c r="T280" s="39">
        <v>87</v>
      </c>
      <c r="U280" s="26">
        <v>560</v>
      </c>
      <c r="V280" s="26">
        <v>259</v>
      </c>
      <c r="W280" s="26">
        <v>210</v>
      </c>
      <c r="X280" s="27"/>
      <c r="Y280" s="27"/>
      <c r="Z280" s="27"/>
      <c r="AA280" s="29">
        <v>699.55</v>
      </c>
      <c r="AB280" s="29">
        <v>0</v>
      </c>
      <c r="AC280" s="29">
        <v>287.02999999999997</v>
      </c>
      <c r="AD280" s="28">
        <v>60.37</v>
      </c>
      <c r="AE280" s="29">
        <v>114.95</v>
      </c>
      <c r="AF280" s="29"/>
      <c r="AG280" s="30"/>
      <c r="AH280" s="41">
        <v>331.73</v>
      </c>
      <c r="AI280" s="41">
        <v>685.58</v>
      </c>
      <c r="AJ280" s="30"/>
      <c r="AK280" s="30"/>
      <c r="AL280" s="30">
        <v>28.93</v>
      </c>
      <c r="AM280" s="30">
        <v>7.21</v>
      </c>
      <c r="AN280" s="32"/>
      <c r="AO280" s="32">
        <v>0.88088</v>
      </c>
      <c r="AQ280" s="39"/>
      <c r="AR280" s="42"/>
      <c r="AT280" s="37">
        <f t="shared" si="145"/>
        <v>697000</v>
      </c>
      <c r="AU280" s="92">
        <f t="shared" si="146"/>
        <v>1989.8735103442</v>
      </c>
    </row>
    <row r="281" spans="1:47">
      <c r="A281" s="16">
        <v>42177</v>
      </c>
      <c r="B281" s="1">
        <f t="shared" ref="B281:B338" si="156">SUM(G281:K281)</f>
        <v>3796.0796763510002</v>
      </c>
      <c r="D281" s="33">
        <v>2519000</v>
      </c>
      <c r="E281" s="17">
        <f t="shared" si="142"/>
        <v>1.5069788314215959</v>
      </c>
      <c r="F281" s="52">
        <f t="shared" si="143"/>
        <v>1.7107651796176504</v>
      </c>
      <c r="G281" s="22">
        <v>1277.6300000000001</v>
      </c>
      <c r="H281" s="1">
        <f t="shared" si="151"/>
        <v>1157.2032472000001</v>
      </c>
      <c r="I281" s="1">
        <f t="shared" si="152"/>
        <v>238.43659840000001</v>
      </c>
      <c r="J281" s="5">
        <f t="shared" si="153"/>
        <v>753.72</v>
      </c>
      <c r="K281" s="22">
        <v>369.08983075100002</v>
      </c>
      <c r="L281" s="23">
        <v>1327000</v>
      </c>
      <c r="M281" s="24">
        <v>411000</v>
      </c>
      <c r="N281" s="5">
        <f t="shared" si="147"/>
        <v>1131.4861728000001</v>
      </c>
      <c r="O281" s="5">
        <f t="shared" si="148"/>
        <v>0.85266478733986439</v>
      </c>
      <c r="P281" s="5">
        <f t="shared" si="149"/>
        <v>287</v>
      </c>
      <c r="Q281" s="5">
        <f t="shared" si="150"/>
        <v>252.33688479999998</v>
      </c>
      <c r="R281" s="5">
        <f t="shared" si="154"/>
        <v>101.38928799999999</v>
      </c>
      <c r="S281" s="5">
        <f t="shared" si="155"/>
        <v>380.76</v>
      </c>
      <c r="T281" s="39">
        <v>110</v>
      </c>
      <c r="U281" s="26">
        <v>866</v>
      </c>
      <c r="V281" s="26">
        <v>287</v>
      </c>
      <c r="W281" s="26">
        <v>259</v>
      </c>
      <c r="X281" s="27"/>
      <c r="Y281" s="27"/>
      <c r="Z281" s="27"/>
      <c r="AA281" s="29">
        <v>1027.23</v>
      </c>
      <c r="AB281" s="29">
        <v>0</v>
      </c>
      <c r="AC281" s="29">
        <v>286.45999999999998</v>
      </c>
      <c r="AD281" s="28">
        <v>115.1</v>
      </c>
      <c r="AE281" s="29">
        <v>232.65</v>
      </c>
      <c r="AF281" s="29"/>
      <c r="AG281" s="30"/>
      <c r="AH281" s="41">
        <v>380.76</v>
      </c>
      <c r="AI281" s="41">
        <v>753.72</v>
      </c>
      <c r="AJ281" s="30"/>
      <c r="AK281" s="30"/>
      <c r="AL281" s="30">
        <v>30.63</v>
      </c>
      <c r="AM281" s="30">
        <v>7.4</v>
      </c>
      <c r="AN281" s="32"/>
      <c r="AO281" s="32">
        <v>0.88088</v>
      </c>
      <c r="AQ281" s="39"/>
      <c r="AR281" s="42"/>
      <c r="AT281" s="37">
        <f t="shared" si="145"/>
        <v>1192000</v>
      </c>
      <c r="AU281" s="92">
        <f t="shared" si="146"/>
        <v>2664.5935035510001</v>
      </c>
    </row>
    <row r="282" spans="1:47">
      <c r="A282" s="16">
        <v>42178</v>
      </c>
      <c r="B282" s="1">
        <f t="shared" si="156"/>
        <v>3900.6069398944001</v>
      </c>
      <c r="D282" s="33">
        <v>2506000</v>
      </c>
      <c r="E282" s="17">
        <f t="shared" si="142"/>
        <v>1.5565071587766959</v>
      </c>
      <c r="F282" s="52">
        <f t="shared" si="143"/>
        <v>1.7689390491944585</v>
      </c>
      <c r="G282" s="22">
        <v>1326.28</v>
      </c>
      <c r="H282" s="1">
        <f t="shared" si="151"/>
        <v>1253.5549824</v>
      </c>
      <c r="I282" s="1">
        <f t="shared" si="152"/>
        <v>221.4997443</v>
      </c>
      <c r="J282" s="5">
        <f t="shared" si="153"/>
        <v>749.56</v>
      </c>
      <c r="K282" s="22">
        <v>349.71221319440002</v>
      </c>
      <c r="L282" s="23">
        <v>1224000</v>
      </c>
      <c r="M282" s="24">
        <v>405000</v>
      </c>
      <c r="N282" s="5">
        <f t="shared" si="147"/>
        <v>1145.3421268</v>
      </c>
      <c r="O282" s="5">
        <f t="shared" si="148"/>
        <v>0.9357370316993463</v>
      </c>
      <c r="P282" s="5">
        <f t="shared" si="149"/>
        <v>271</v>
      </c>
      <c r="Q282" s="5">
        <f t="shared" si="150"/>
        <v>292.77245429999999</v>
      </c>
      <c r="R282" s="5">
        <f t="shared" si="154"/>
        <v>100.9696725</v>
      </c>
      <c r="S282" s="5">
        <f t="shared" si="155"/>
        <v>359.6</v>
      </c>
      <c r="T282" s="39">
        <v>121</v>
      </c>
      <c r="U282" s="26">
        <v>869</v>
      </c>
      <c r="V282" s="26">
        <v>271</v>
      </c>
      <c r="W282" s="26">
        <v>246</v>
      </c>
      <c r="X282" s="27"/>
      <c r="Y282" s="27"/>
      <c r="Z282" s="27"/>
      <c r="AA282" s="29">
        <v>1091.9100000000001</v>
      </c>
      <c r="AB282" s="29">
        <v>0</v>
      </c>
      <c r="AC282" s="29">
        <v>332.73</v>
      </c>
      <c r="AD282" s="28">
        <v>114.75</v>
      </c>
      <c r="AE282" s="29">
        <v>208.68</v>
      </c>
      <c r="AF282" s="29"/>
      <c r="AG282" s="30"/>
      <c r="AH282" s="41">
        <v>359.6</v>
      </c>
      <c r="AI282" s="41">
        <v>749.56</v>
      </c>
      <c r="AJ282" s="30"/>
      <c r="AK282" s="30"/>
      <c r="AL282" s="30">
        <v>30.24</v>
      </c>
      <c r="AM282" s="30">
        <v>12.81</v>
      </c>
      <c r="AN282" s="32"/>
      <c r="AO282" s="32">
        <v>0.87990999999999997</v>
      </c>
      <c r="AQ282" s="39"/>
      <c r="AR282" s="42"/>
      <c r="AT282" s="37">
        <f t="shared" si="145"/>
        <v>1282000</v>
      </c>
      <c r="AU282" s="92">
        <f t="shared" si="146"/>
        <v>2755.2648130943999</v>
      </c>
    </row>
    <row r="283" spans="1:47">
      <c r="A283" s="16">
        <v>42179</v>
      </c>
      <c r="B283" s="1">
        <f t="shared" si="156"/>
        <v>4168.1924180802998</v>
      </c>
      <c r="D283" s="33">
        <v>2546000</v>
      </c>
      <c r="E283" s="17">
        <f t="shared" si="142"/>
        <v>1.6371533456717595</v>
      </c>
      <c r="F283" s="52">
        <f t="shared" si="143"/>
        <v>1.8406356126502441</v>
      </c>
      <c r="G283" s="22">
        <v>1453.01</v>
      </c>
      <c r="H283" s="1">
        <f t="shared" si="151"/>
        <v>1238.1588724999999</v>
      </c>
      <c r="I283" s="1">
        <f t="shared" si="152"/>
        <v>222.4781285</v>
      </c>
      <c r="J283" s="5">
        <f t="shared" si="153"/>
        <v>919.37</v>
      </c>
      <c r="K283" s="22">
        <v>335.17541708030001</v>
      </c>
      <c r="L283" s="23">
        <v>1244000</v>
      </c>
      <c r="M283" s="24">
        <v>410000</v>
      </c>
      <c r="N283" s="5">
        <f t="shared" si="147"/>
        <v>1308.5083830000001</v>
      </c>
      <c r="O283" s="5">
        <f t="shared" si="148"/>
        <v>1.0518556133440515</v>
      </c>
      <c r="P283" s="5">
        <f t="shared" si="149"/>
        <v>287</v>
      </c>
      <c r="Q283" s="5">
        <f t="shared" si="150"/>
        <v>285.78028499999999</v>
      </c>
      <c r="R283" s="5">
        <f t="shared" si="154"/>
        <v>83.288097999999991</v>
      </c>
      <c r="S283" s="5">
        <f t="shared" si="155"/>
        <v>534.44000000000005</v>
      </c>
      <c r="T283" s="39">
        <v>118</v>
      </c>
      <c r="U283" s="26">
        <v>844.61</v>
      </c>
      <c r="V283" s="26">
        <v>287</v>
      </c>
      <c r="W283" s="26">
        <v>276</v>
      </c>
      <c r="X283" s="27"/>
      <c r="Y283" s="27"/>
      <c r="Z283" s="27"/>
      <c r="AA283" s="29">
        <v>1070.75</v>
      </c>
      <c r="AB283" s="29">
        <v>0</v>
      </c>
      <c r="AC283" s="29">
        <v>321.3</v>
      </c>
      <c r="AD283" s="28">
        <v>93.64</v>
      </c>
      <c r="AE283" s="29">
        <v>193.69</v>
      </c>
      <c r="AF283" s="29"/>
      <c r="AG283" s="30"/>
      <c r="AH283" s="41">
        <v>534.44000000000005</v>
      </c>
      <c r="AI283" s="41">
        <v>919.37</v>
      </c>
      <c r="AJ283" s="30"/>
      <c r="AK283" s="30"/>
      <c r="AL283" s="30">
        <v>43.44</v>
      </c>
      <c r="AM283" s="30">
        <v>13</v>
      </c>
      <c r="AN283" s="32"/>
      <c r="AO283" s="32">
        <v>0.88944999999999996</v>
      </c>
      <c r="AQ283" s="39"/>
      <c r="AR283" s="42"/>
      <c r="AT283" s="37">
        <f t="shared" si="145"/>
        <v>1302000</v>
      </c>
      <c r="AU283" s="92">
        <f t="shared" si="146"/>
        <v>2859.6840350802995</v>
      </c>
    </row>
    <row r="284" spans="1:47">
      <c r="A284" s="16">
        <v>42180</v>
      </c>
      <c r="B284" s="1">
        <f t="shared" si="156"/>
        <v>3921.6520199416996</v>
      </c>
      <c r="D284" s="33">
        <v>2450000</v>
      </c>
      <c r="E284" s="17">
        <f t="shared" si="142"/>
        <v>1.600674293853755</v>
      </c>
      <c r="F284" s="52">
        <f t="shared" si="143"/>
        <v>1.7912448314743066</v>
      </c>
      <c r="G284" s="22">
        <v>1363.85</v>
      </c>
      <c r="H284" s="1">
        <f t="shared" si="151"/>
        <v>1227.5878014</v>
      </c>
      <c r="I284" s="1">
        <f t="shared" si="152"/>
        <v>195.70059000000001</v>
      </c>
      <c r="J284" s="5">
        <f t="shared" si="153"/>
        <v>819.99</v>
      </c>
      <c r="K284" s="22">
        <v>314.52362854170002</v>
      </c>
      <c r="L284" s="23">
        <v>1170000</v>
      </c>
      <c r="M284" s="24">
        <v>406000</v>
      </c>
      <c r="N284" s="5">
        <f t="shared" si="147"/>
        <v>1210.0497869000001</v>
      </c>
      <c r="O284" s="5">
        <f t="shared" si="148"/>
        <v>1.0342305870940172</v>
      </c>
      <c r="P284" s="5">
        <f t="shared" si="149"/>
        <v>272</v>
      </c>
      <c r="Q284" s="5">
        <f t="shared" si="150"/>
        <v>287.32242329999997</v>
      </c>
      <c r="R284" s="5">
        <f t="shared" si="154"/>
        <v>91.827363600000012</v>
      </c>
      <c r="S284" s="5">
        <f t="shared" si="155"/>
        <v>458.9</v>
      </c>
      <c r="T284" s="39">
        <v>100</v>
      </c>
      <c r="U284" s="26">
        <v>763</v>
      </c>
      <c r="V284" s="26">
        <v>272</v>
      </c>
      <c r="W284" s="26">
        <v>274</v>
      </c>
      <c r="X284" s="27"/>
      <c r="Y284" s="27"/>
      <c r="Z284" s="27"/>
      <c r="AA284" s="29">
        <v>1052.21</v>
      </c>
      <c r="AB284" s="29">
        <v>0</v>
      </c>
      <c r="AC284" s="29">
        <v>321.52999999999997</v>
      </c>
      <c r="AD284" s="28">
        <v>102.76</v>
      </c>
      <c r="AE284" s="29">
        <v>171.98</v>
      </c>
      <c r="AF284" s="29"/>
      <c r="AG284" s="30"/>
      <c r="AH284" s="41">
        <v>458.9</v>
      </c>
      <c r="AI284" s="41">
        <v>819.99</v>
      </c>
      <c r="AJ284" s="30"/>
      <c r="AK284" s="30"/>
      <c r="AL284" s="30">
        <v>38.630000000000003</v>
      </c>
      <c r="AM284" s="30">
        <v>8.39</v>
      </c>
      <c r="AN284" s="32"/>
      <c r="AO284" s="32">
        <v>0.89361000000000002</v>
      </c>
      <c r="AQ284" s="39"/>
      <c r="AR284" s="42"/>
      <c r="AT284" s="37">
        <f t="shared" si="145"/>
        <v>1280000</v>
      </c>
      <c r="AU284" s="92">
        <f t="shared" si="146"/>
        <v>2711.6022330416995</v>
      </c>
    </row>
    <row r="285" spans="1:47">
      <c r="A285" s="16">
        <v>42181</v>
      </c>
      <c r="B285" s="1">
        <f t="shared" si="156"/>
        <v>3836.9777417218002</v>
      </c>
      <c r="D285" s="33">
        <v>2383000</v>
      </c>
      <c r="E285" s="17">
        <f t="shared" si="142"/>
        <v>1.610145926026773</v>
      </c>
      <c r="F285" s="52">
        <f t="shared" si="143"/>
        <v>1.8038223295506233</v>
      </c>
      <c r="G285" s="22">
        <v>1322.77</v>
      </c>
      <c r="H285" s="1">
        <f t="shared" si="151"/>
        <v>1248.7001070000001</v>
      </c>
      <c r="I285" s="1">
        <f t="shared" si="152"/>
        <v>154.17505359999998</v>
      </c>
      <c r="J285" s="5">
        <f t="shared" si="153"/>
        <v>848.64</v>
      </c>
      <c r="K285" s="22">
        <v>262.6925811218</v>
      </c>
      <c r="L285" s="23">
        <v>1193000</v>
      </c>
      <c r="M285" s="24">
        <v>378000</v>
      </c>
      <c r="N285" s="5">
        <f t="shared" si="147"/>
        <v>1232.2191568000001</v>
      </c>
      <c r="O285" s="5">
        <f t="shared" si="148"/>
        <v>1.0328743979882651</v>
      </c>
      <c r="P285" s="5">
        <f t="shared" si="149"/>
        <v>272</v>
      </c>
      <c r="Q285" s="5">
        <f t="shared" si="150"/>
        <v>284.65970699999997</v>
      </c>
      <c r="R285" s="5">
        <f t="shared" si="154"/>
        <v>61.1094498</v>
      </c>
      <c r="S285" s="5">
        <f t="shared" si="155"/>
        <v>506.45</v>
      </c>
      <c r="T285" s="39">
        <v>108</v>
      </c>
      <c r="U285" s="26">
        <v>752</v>
      </c>
      <c r="V285" s="26">
        <v>272</v>
      </c>
      <c r="W285" s="26">
        <v>252</v>
      </c>
      <c r="X285" s="27"/>
      <c r="Y285" s="27"/>
      <c r="Z285" s="27"/>
      <c r="AA285" s="29">
        <v>1080</v>
      </c>
      <c r="AB285" s="29">
        <v>0</v>
      </c>
      <c r="AC285" s="29">
        <v>318.89999999999998</v>
      </c>
      <c r="AD285" s="28">
        <v>68.459999999999994</v>
      </c>
      <c r="AE285" s="29">
        <v>134.47999999999999</v>
      </c>
      <c r="AF285" s="29"/>
      <c r="AG285" s="30"/>
      <c r="AH285" s="41">
        <v>506.45</v>
      </c>
      <c r="AI285" s="41">
        <v>848.64</v>
      </c>
      <c r="AJ285" s="30"/>
      <c r="AK285" s="30"/>
      <c r="AL285" s="30">
        <v>30.07</v>
      </c>
      <c r="AM285" s="30">
        <v>8.17</v>
      </c>
      <c r="AN285" s="32"/>
      <c r="AO285" s="32">
        <v>0.89263000000000003</v>
      </c>
      <c r="AQ285" s="39"/>
      <c r="AR285" s="42"/>
      <c r="AT285" s="37">
        <f t="shared" si="145"/>
        <v>1190000</v>
      </c>
      <c r="AU285" s="92">
        <f t="shared" si="146"/>
        <v>2604.7585849218003</v>
      </c>
    </row>
    <row r="286" spans="1:47">
      <c r="A286" s="16">
        <v>42182</v>
      </c>
      <c r="B286" s="1">
        <f t="shared" si="156"/>
        <v>3213.9208788399001</v>
      </c>
      <c r="D286" s="33">
        <v>1767000</v>
      </c>
      <c r="E286" s="17">
        <f t="shared" si="142"/>
        <v>1.8188573168307303</v>
      </c>
      <c r="F286" s="52">
        <f t="shared" si="143"/>
        <v>2.0345842889926176</v>
      </c>
      <c r="G286" s="22">
        <v>1184.25</v>
      </c>
      <c r="H286" s="1">
        <f t="shared" si="151"/>
        <v>971.79008850000002</v>
      </c>
      <c r="I286" s="1">
        <f t="shared" si="152"/>
        <v>134.19383670000002</v>
      </c>
      <c r="J286" s="5">
        <f t="shared" si="153"/>
        <v>705.13</v>
      </c>
      <c r="K286" s="22">
        <v>218.5569536399</v>
      </c>
      <c r="L286" s="23">
        <v>1023000</v>
      </c>
      <c r="M286" s="24">
        <v>336000</v>
      </c>
      <c r="N286" s="5">
        <f t="shared" si="147"/>
        <v>1150.4073377</v>
      </c>
      <c r="O286" s="5">
        <f t="shared" si="148"/>
        <v>1.1245428521016616</v>
      </c>
      <c r="P286" s="5">
        <f t="shared" si="149"/>
        <v>300</v>
      </c>
      <c r="Q286" s="5">
        <f t="shared" si="150"/>
        <v>285.10491240000005</v>
      </c>
      <c r="R286" s="5">
        <f t="shared" si="154"/>
        <v>48.712425300000007</v>
      </c>
      <c r="S286" s="5">
        <f t="shared" si="155"/>
        <v>421.59</v>
      </c>
      <c r="T286" s="39">
        <v>95</v>
      </c>
      <c r="U286" s="26">
        <v>571</v>
      </c>
      <c r="V286" s="26">
        <v>300</v>
      </c>
      <c r="W286" s="26">
        <v>273</v>
      </c>
      <c r="X286" s="27"/>
      <c r="Y286" s="27"/>
      <c r="Z286" s="27"/>
      <c r="AA286" s="29">
        <v>768.13</v>
      </c>
      <c r="AB286" s="29">
        <v>0</v>
      </c>
      <c r="AC286" s="29">
        <v>318.92</v>
      </c>
      <c r="AD286" s="28">
        <v>54.49</v>
      </c>
      <c r="AE286" s="29">
        <v>118.67</v>
      </c>
      <c r="AF286" s="29"/>
      <c r="AG286" s="30"/>
      <c r="AH286" s="41">
        <v>421.59</v>
      </c>
      <c r="AI286" s="41">
        <v>705.13</v>
      </c>
      <c r="AJ286" s="30"/>
      <c r="AK286" s="30"/>
      <c r="AL286" s="30">
        <v>26.61</v>
      </c>
      <c r="AM286" s="30">
        <v>4.83</v>
      </c>
      <c r="AN286" s="32"/>
      <c r="AO286" s="32">
        <v>0.89397000000000004</v>
      </c>
      <c r="AQ286" s="39"/>
      <c r="AR286" s="42"/>
      <c r="AT286" s="37">
        <f t="shared" si="145"/>
        <v>744000</v>
      </c>
      <c r="AU286" s="92">
        <f t="shared" si="146"/>
        <v>2063.5135411399001</v>
      </c>
    </row>
    <row r="287" spans="1:47">
      <c r="A287" s="16">
        <v>42183</v>
      </c>
      <c r="B287" s="1">
        <f t="shared" si="156"/>
        <v>3232.9893279999997</v>
      </c>
      <c r="D287" s="33">
        <v>1710000</v>
      </c>
      <c r="E287" s="17">
        <f t="shared" si="142"/>
        <v>1.8906370339181284</v>
      </c>
      <c r="F287" s="52">
        <f t="shared" si="143"/>
        <v>2.1138607266526481</v>
      </c>
      <c r="G287" s="22">
        <v>1178.77</v>
      </c>
      <c r="H287" s="1">
        <f t="shared" si="151"/>
        <v>1005.7617439999999</v>
      </c>
      <c r="I287" s="1">
        <f t="shared" si="152"/>
        <v>155.94758399999998</v>
      </c>
      <c r="J287" s="5">
        <f t="shared" si="153"/>
        <v>671.51</v>
      </c>
      <c r="K287" s="22">
        <v>221</v>
      </c>
      <c r="L287" s="23">
        <v>959000</v>
      </c>
      <c r="M287" s="24">
        <v>311000</v>
      </c>
      <c r="N287" s="5">
        <f t="shared" si="147"/>
        <v>1129.4595360000001</v>
      </c>
      <c r="O287" s="5">
        <f t="shared" si="148"/>
        <v>1.1777471699687174</v>
      </c>
      <c r="P287" s="5">
        <f t="shared" si="149"/>
        <v>284.60000000000002</v>
      </c>
      <c r="Q287" s="5">
        <f t="shared" si="150"/>
        <v>289.74982399999999</v>
      </c>
      <c r="R287" s="5">
        <f t="shared" si="154"/>
        <v>65.049712</v>
      </c>
      <c r="S287" s="5">
        <f t="shared" si="155"/>
        <v>395.06</v>
      </c>
      <c r="T287" s="39">
        <v>95</v>
      </c>
      <c r="U287" s="26">
        <v>624.55999999999995</v>
      </c>
      <c r="V287" s="26">
        <v>284.60000000000002</v>
      </c>
      <c r="W287" s="26">
        <v>229.53</v>
      </c>
      <c r="X287" s="27"/>
      <c r="Y287" s="27"/>
      <c r="Z287" s="27"/>
      <c r="AA287" s="29">
        <v>800.55</v>
      </c>
      <c r="AB287" s="29">
        <v>0</v>
      </c>
      <c r="AC287" s="29">
        <v>323.95999999999998</v>
      </c>
      <c r="AD287" s="28">
        <v>72.73</v>
      </c>
      <c r="AE287" s="29">
        <v>141</v>
      </c>
      <c r="AF287" s="29"/>
      <c r="AG287" s="30"/>
      <c r="AH287" s="41">
        <v>395.06</v>
      </c>
      <c r="AI287" s="41">
        <v>671.51</v>
      </c>
      <c r="AJ287" s="30"/>
      <c r="AK287" s="30"/>
      <c r="AL287" s="30">
        <v>26.72</v>
      </c>
      <c r="AM287" s="30">
        <v>6.64</v>
      </c>
      <c r="AN287" s="32"/>
      <c r="AO287" s="32">
        <v>0.89439999999999997</v>
      </c>
      <c r="AQ287" s="39"/>
      <c r="AR287" s="42"/>
      <c r="AT287" s="37">
        <f t="shared" si="145"/>
        <v>751000</v>
      </c>
      <c r="AU287" s="92">
        <f t="shared" si="146"/>
        <v>2103.5297919999994</v>
      </c>
    </row>
    <row r="288" spans="1:47">
      <c r="A288" s="16">
        <v>42184</v>
      </c>
      <c r="B288" s="1">
        <f t="shared" si="156"/>
        <v>3982.3512000000001</v>
      </c>
      <c r="D288" s="33">
        <v>2379000</v>
      </c>
      <c r="E288" s="17">
        <f t="shared" si="142"/>
        <v>1.6739601513240858</v>
      </c>
      <c r="F288" s="52">
        <f t="shared" si="143"/>
        <v>1.8716012425358741</v>
      </c>
      <c r="G288" s="22">
        <v>1451.04</v>
      </c>
      <c r="H288" s="1">
        <f t="shared" si="151"/>
        <v>1225.381664</v>
      </c>
      <c r="I288" s="1">
        <f t="shared" si="152"/>
        <v>231.819536</v>
      </c>
      <c r="J288" s="5">
        <f t="shared" si="153"/>
        <v>793.82</v>
      </c>
      <c r="K288" s="22">
        <v>280.29000000000002</v>
      </c>
      <c r="L288" s="23">
        <v>1131000</v>
      </c>
      <c r="M288" s="24">
        <v>368000</v>
      </c>
      <c r="N288" s="5">
        <f t="shared" ref="N288:N294" si="157">SUM(P288:T288)</f>
        <v>1167.155968</v>
      </c>
      <c r="O288" s="5">
        <f t="shared" ref="O288:O294" si="158">N288/L288*1000</f>
        <v>1.0319681414677278</v>
      </c>
      <c r="P288" s="5">
        <f t="shared" ref="P288:P294" si="159">V288</f>
        <v>325.45999999999998</v>
      </c>
      <c r="Q288" s="5">
        <f t="shared" ref="Q288:Q294" si="160">Y288*AN288+AC288*AO288</f>
        <v>270.99425600000001</v>
      </c>
      <c r="R288" s="5">
        <f t="shared" ref="R288:R299" si="161">SUM(AD288+AJ288+AR288)*AO288</f>
        <v>80.701712000000001</v>
      </c>
      <c r="S288" s="5">
        <f t="shared" ref="S288:S300" si="162">AF288*AO288+AH288</f>
        <v>400</v>
      </c>
      <c r="T288" s="39">
        <v>90</v>
      </c>
      <c r="U288" s="26">
        <v>819.03</v>
      </c>
      <c r="V288" s="26">
        <v>325.45999999999998</v>
      </c>
      <c r="W288" s="26">
        <v>264.73</v>
      </c>
      <c r="X288" s="27"/>
      <c r="Y288" s="27"/>
      <c r="Z288" s="27"/>
      <c r="AA288" s="29">
        <v>1067.07</v>
      </c>
      <c r="AB288" s="29">
        <v>0</v>
      </c>
      <c r="AC288" s="29">
        <v>302.99</v>
      </c>
      <c r="AD288" s="28">
        <v>90.23</v>
      </c>
      <c r="AE288" s="29">
        <v>217.84</v>
      </c>
      <c r="AF288" s="29"/>
      <c r="AG288" s="30"/>
      <c r="AH288" s="41">
        <v>400</v>
      </c>
      <c r="AI288" s="41">
        <v>793.82</v>
      </c>
      <c r="AJ288" s="30"/>
      <c r="AK288" s="30"/>
      <c r="AL288" s="30">
        <v>33.4</v>
      </c>
      <c r="AM288" s="30">
        <v>7.95</v>
      </c>
      <c r="AN288" s="32"/>
      <c r="AO288" s="32">
        <v>0.89439999999999997</v>
      </c>
      <c r="AQ288" s="39"/>
      <c r="AR288" s="42"/>
      <c r="AT288" s="37">
        <f t="shared" si="145"/>
        <v>1248000</v>
      </c>
      <c r="AU288" s="92">
        <f t="shared" si="146"/>
        <v>2815.195232</v>
      </c>
    </row>
    <row r="289" spans="1:47">
      <c r="A289" s="16">
        <v>42185</v>
      </c>
      <c r="B289" s="1">
        <f t="shared" si="156"/>
        <v>3764.8232405000003</v>
      </c>
      <c r="D289" s="33">
        <v>2303000</v>
      </c>
      <c r="E289" s="17">
        <f t="shared" si="142"/>
        <v>1.6347473905775078</v>
      </c>
      <c r="F289" s="52">
        <f t="shared" si="143"/>
        <v>1.813987494953903</v>
      </c>
      <c r="G289" s="22">
        <v>1374.19</v>
      </c>
      <c r="H289" s="1">
        <f t="shared" si="151"/>
        <v>1212.1095619</v>
      </c>
      <c r="I289" s="1">
        <f t="shared" si="152"/>
        <v>202.71367860000001</v>
      </c>
      <c r="J289" s="5">
        <f t="shared" si="153"/>
        <v>738.81</v>
      </c>
      <c r="K289" s="22">
        <v>237</v>
      </c>
      <c r="L289" s="23">
        <v>1119000</v>
      </c>
      <c r="M289" s="24">
        <v>354000</v>
      </c>
      <c r="N289" s="5">
        <f t="shared" si="157"/>
        <v>1108.7037564</v>
      </c>
      <c r="O289" s="5">
        <f t="shared" si="158"/>
        <v>0.99079870991957097</v>
      </c>
      <c r="P289" s="5">
        <f t="shared" si="159"/>
        <v>289</v>
      </c>
      <c r="Q289" s="5">
        <f t="shared" si="160"/>
        <v>304.68332709999999</v>
      </c>
      <c r="R289" s="5">
        <f t="shared" si="161"/>
        <v>66.210429300000001</v>
      </c>
      <c r="S289" s="5">
        <f t="shared" si="162"/>
        <v>376.81</v>
      </c>
      <c r="T289" s="39">
        <v>72</v>
      </c>
      <c r="U289" s="26">
        <v>767.41</v>
      </c>
      <c r="V289" s="26">
        <v>289</v>
      </c>
      <c r="W289" s="26">
        <v>275</v>
      </c>
      <c r="X289" s="27"/>
      <c r="Y289" s="27"/>
      <c r="Z289" s="27"/>
      <c r="AA289" s="29">
        <v>1006.92</v>
      </c>
      <c r="AB289" s="29">
        <v>0</v>
      </c>
      <c r="AC289" s="29">
        <v>338.09</v>
      </c>
      <c r="AD289" s="28">
        <v>73.47</v>
      </c>
      <c r="AE289" s="29">
        <v>187.26</v>
      </c>
      <c r="AF289" s="29"/>
      <c r="AG289" s="30"/>
      <c r="AH289" s="41">
        <v>376.81</v>
      </c>
      <c r="AI289" s="41">
        <v>738.81</v>
      </c>
      <c r="AJ289" s="30"/>
      <c r="AK289" s="30"/>
      <c r="AL289" s="30">
        <v>31.07</v>
      </c>
      <c r="AM289" s="30">
        <v>6.61</v>
      </c>
      <c r="AN289" s="32"/>
      <c r="AO289" s="32">
        <v>0.90119000000000005</v>
      </c>
      <c r="AQ289" s="39"/>
      <c r="AR289" s="42"/>
      <c r="AT289" s="37">
        <f t="shared" si="145"/>
        <v>1184000</v>
      </c>
      <c r="AU289" s="92">
        <f t="shared" si="146"/>
        <v>2656.1194841000006</v>
      </c>
    </row>
    <row r="290" spans="1:47">
      <c r="A290" s="16">
        <v>42186</v>
      </c>
      <c r="B290" s="1">
        <f t="shared" si="156"/>
        <v>2858.2241349999999</v>
      </c>
      <c r="D290" s="33">
        <v>2065000</v>
      </c>
      <c r="E290" s="17">
        <f t="shared" si="142"/>
        <v>1.3841279104116222</v>
      </c>
      <c r="F290" s="52">
        <f t="shared" si="143"/>
        <v>1.5478086781231448</v>
      </c>
      <c r="G290" s="22">
        <v>1230.9000000000001</v>
      </c>
      <c r="H290" s="1">
        <f t="shared" si="151"/>
        <v>724.06528249999997</v>
      </c>
      <c r="I290" s="1">
        <f t="shared" si="152"/>
        <v>156.78885250000002</v>
      </c>
      <c r="J290" s="5">
        <f t="shared" si="153"/>
        <v>506.14</v>
      </c>
      <c r="K290" s="22">
        <v>240.33</v>
      </c>
      <c r="L290" s="23">
        <v>1108000</v>
      </c>
      <c r="M290" s="24">
        <v>350000</v>
      </c>
      <c r="N290" s="5">
        <f t="shared" si="157"/>
        <v>834.156655</v>
      </c>
      <c r="O290" s="5">
        <f t="shared" si="158"/>
        <v>0.75284896660649814</v>
      </c>
      <c r="P290" s="5">
        <f t="shared" si="159"/>
        <v>261</v>
      </c>
      <c r="Q290" s="5">
        <f t="shared" si="160"/>
        <v>190.82400749999999</v>
      </c>
      <c r="R290" s="5">
        <f t="shared" si="161"/>
        <v>56.042647500000001</v>
      </c>
      <c r="S290" s="5">
        <f t="shared" si="162"/>
        <v>254.29</v>
      </c>
      <c r="T290" s="39">
        <v>72</v>
      </c>
      <c r="U290" s="26">
        <v>691</v>
      </c>
      <c r="V290" s="26">
        <v>261</v>
      </c>
      <c r="W290" s="26">
        <v>237</v>
      </c>
      <c r="X290" s="27"/>
      <c r="Y290" s="27"/>
      <c r="Z290" s="27"/>
      <c r="AA290" s="29">
        <v>596.29999999999995</v>
      </c>
      <c r="AB290" s="29">
        <v>0</v>
      </c>
      <c r="AC290" s="29">
        <v>213.39</v>
      </c>
      <c r="AD290" s="28">
        <v>62.67</v>
      </c>
      <c r="AE290" s="29">
        <v>150.87</v>
      </c>
      <c r="AF290" s="29"/>
      <c r="AG290" s="30"/>
      <c r="AH290" s="41">
        <v>254.29</v>
      </c>
      <c r="AI290" s="41">
        <v>506.14</v>
      </c>
      <c r="AJ290" s="30"/>
      <c r="AK290" s="30"/>
      <c r="AL290" s="30">
        <v>20.5</v>
      </c>
      <c r="AM290" s="30">
        <v>3.96</v>
      </c>
      <c r="AN290" s="32"/>
      <c r="AO290" s="32">
        <v>0.89424999999999999</v>
      </c>
      <c r="AQ290" s="39"/>
      <c r="AR290" s="42"/>
      <c r="AT290" s="37">
        <f t="shared" si="145"/>
        <v>957000</v>
      </c>
      <c r="AU290" s="92">
        <f t="shared" si="146"/>
        <v>2024.0674799999999</v>
      </c>
    </row>
    <row r="291" spans="1:47">
      <c r="A291" s="16">
        <v>42187</v>
      </c>
      <c r="B291" s="1">
        <f t="shared" si="156"/>
        <v>2919.2085469999997</v>
      </c>
      <c r="D291" s="33">
        <v>2092000</v>
      </c>
      <c r="E291" s="17">
        <f t="shared" si="142"/>
        <v>1.3954151754302102</v>
      </c>
      <c r="F291" s="52">
        <f t="shared" si="143"/>
        <v>1.5500996161231382</v>
      </c>
      <c r="G291" s="22">
        <v>1177.0899999999999</v>
      </c>
      <c r="H291" s="1">
        <f t="shared" si="151"/>
        <v>727.8647954999999</v>
      </c>
      <c r="I291" s="1">
        <f t="shared" si="152"/>
        <v>208.98375149999998</v>
      </c>
      <c r="J291" s="5">
        <f t="shared" si="153"/>
        <v>567.38</v>
      </c>
      <c r="K291" s="22">
        <v>237.89</v>
      </c>
      <c r="L291" s="23">
        <v>1028000</v>
      </c>
      <c r="M291" s="24">
        <v>347000</v>
      </c>
      <c r="N291" s="5">
        <f t="shared" si="157"/>
        <v>896.28077159999998</v>
      </c>
      <c r="O291" s="5">
        <f t="shared" si="158"/>
        <v>0.87186845486381326</v>
      </c>
      <c r="P291" s="5">
        <f t="shared" si="159"/>
        <v>239.46</v>
      </c>
      <c r="Q291" s="5">
        <f t="shared" si="160"/>
        <v>192.09581189999997</v>
      </c>
      <c r="R291" s="5">
        <f t="shared" si="161"/>
        <v>94.134959699999996</v>
      </c>
      <c r="S291" s="5">
        <f t="shared" si="162"/>
        <v>285.58999999999997</v>
      </c>
      <c r="T291" s="39">
        <v>85</v>
      </c>
      <c r="U291" s="26">
        <v>657.23</v>
      </c>
      <c r="V291" s="26">
        <v>239.46</v>
      </c>
      <c r="W291" s="26">
        <v>232.23</v>
      </c>
      <c r="X291" s="27"/>
      <c r="Y291" s="27"/>
      <c r="Z291" s="27"/>
      <c r="AA291" s="29">
        <v>595.16</v>
      </c>
      <c r="AB291" s="29">
        <v>0</v>
      </c>
      <c r="AC291" s="29">
        <v>213.39</v>
      </c>
      <c r="AD291" s="28">
        <v>104.57</v>
      </c>
      <c r="AE291" s="29">
        <v>206.12</v>
      </c>
      <c r="AF291" s="29"/>
      <c r="AG291" s="30"/>
      <c r="AH291" s="41">
        <v>285.58999999999997</v>
      </c>
      <c r="AI291" s="41">
        <v>567.38</v>
      </c>
      <c r="AJ291" s="30"/>
      <c r="AK291" s="30"/>
      <c r="AL291" s="30">
        <v>20</v>
      </c>
      <c r="AM291" s="30">
        <v>6.03</v>
      </c>
      <c r="AN291" s="32"/>
      <c r="AO291" s="32">
        <v>0.90020999999999995</v>
      </c>
      <c r="AQ291" s="39"/>
      <c r="AR291" s="42"/>
      <c r="AT291" s="37">
        <f t="shared" si="145"/>
        <v>1064000</v>
      </c>
      <c r="AU291" s="92">
        <f t="shared" si="146"/>
        <v>2022.9277753999997</v>
      </c>
    </row>
    <row r="292" spans="1:47">
      <c r="A292" s="16">
        <v>42188</v>
      </c>
      <c r="B292" s="1">
        <f t="shared" si="156"/>
        <v>2987.0422584000003</v>
      </c>
      <c r="D292" s="33">
        <v>2111000</v>
      </c>
      <c r="E292" s="17">
        <f t="shared" si="142"/>
        <v>1.414989227096163</v>
      </c>
      <c r="F292" s="52">
        <f t="shared" si="143"/>
        <v>1.5668307999160251</v>
      </c>
      <c r="G292" s="22">
        <v>1132.83</v>
      </c>
      <c r="H292" s="1">
        <f t="shared" si="151"/>
        <v>749.96205959999998</v>
      </c>
      <c r="I292" s="1">
        <f t="shared" si="152"/>
        <v>243.22019880000002</v>
      </c>
      <c r="J292" s="5">
        <f t="shared" si="153"/>
        <v>641.59</v>
      </c>
      <c r="K292" s="22">
        <v>219.44</v>
      </c>
      <c r="L292" s="23">
        <v>1028000</v>
      </c>
      <c r="M292" s="24">
        <v>345000</v>
      </c>
      <c r="N292" s="5">
        <f t="shared" si="157"/>
        <v>976.89870309999992</v>
      </c>
      <c r="O292" s="5">
        <f t="shared" si="158"/>
        <v>0.95029056721789873</v>
      </c>
      <c r="P292" s="5">
        <f t="shared" si="159"/>
        <v>257</v>
      </c>
      <c r="Q292" s="5">
        <f t="shared" si="160"/>
        <v>196.13308620000001</v>
      </c>
      <c r="R292" s="5">
        <f t="shared" si="161"/>
        <v>104.22561689999999</v>
      </c>
      <c r="S292" s="5">
        <f t="shared" si="162"/>
        <v>344.54</v>
      </c>
      <c r="T292" s="39">
        <v>75</v>
      </c>
      <c r="U292" s="26">
        <v>585</v>
      </c>
      <c r="V292" s="26">
        <v>257</v>
      </c>
      <c r="W292" s="26">
        <v>240</v>
      </c>
      <c r="X292" s="27"/>
      <c r="Y292" s="27"/>
      <c r="Z292" s="27"/>
      <c r="AA292" s="29">
        <v>613.26</v>
      </c>
      <c r="AB292" s="29">
        <v>0</v>
      </c>
      <c r="AC292" s="29">
        <v>217.18</v>
      </c>
      <c r="AD292" s="28">
        <v>115.41</v>
      </c>
      <c r="AE292" s="29">
        <v>237.77</v>
      </c>
      <c r="AF292" s="29"/>
      <c r="AG292" s="30"/>
      <c r="AH292" s="41">
        <v>344.54</v>
      </c>
      <c r="AI292" s="41">
        <v>641.59</v>
      </c>
      <c r="AJ292" s="30"/>
      <c r="AK292" s="30"/>
      <c r="AL292" s="30">
        <v>25.63</v>
      </c>
      <c r="AM292" s="30">
        <v>5.92</v>
      </c>
      <c r="AN292" s="32"/>
      <c r="AO292" s="32">
        <v>0.90308999999999995</v>
      </c>
      <c r="AQ292" s="39"/>
      <c r="AR292" s="42"/>
      <c r="AT292" s="37">
        <f t="shared" si="145"/>
        <v>1083000</v>
      </c>
      <c r="AU292" s="92">
        <f t="shared" si="146"/>
        <v>2010.1435553000003</v>
      </c>
    </row>
    <row r="293" spans="1:47">
      <c r="A293" s="16">
        <v>42189</v>
      </c>
      <c r="B293" s="1">
        <f t="shared" si="156"/>
        <v>2617.1272950000002</v>
      </c>
      <c r="D293" s="33">
        <v>1774000</v>
      </c>
      <c r="E293" s="17">
        <f t="shared" si="142"/>
        <v>1.4752690501691095</v>
      </c>
      <c r="F293" s="52">
        <f t="shared" si="143"/>
        <v>1.6371868273988563</v>
      </c>
      <c r="G293" s="22">
        <v>1049.5</v>
      </c>
      <c r="H293" s="1">
        <f t="shared" si="151"/>
        <v>654.55002899999999</v>
      </c>
      <c r="I293" s="1">
        <f t="shared" si="152"/>
        <v>191.08726600000003</v>
      </c>
      <c r="J293" s="5">
        <f t="shared" si="153"/>
        <v>545.28</v>
      </c>
      <c r="K293" s="22">
        <v>176.71</v>
      </c>
      <c r="L293" s="23">
        <v>994000</v>
      </c>
      <c r="M293" s="24">
        <v>328000</v>
      </c>
      <c r="N293" s="5">
        <f t="shared" si="157"/>
        <v>897.49625700000001</v>
      </c>
      <c r="O293" s="5">
        <f t="shared" si="158"/>
        <v>0.90291373943661979</v>
      </c>
      <c r="P293" s="5">
        <f t="shared" si="159"/>
        <v>251</v>
      </c>
      <c r="Q293" s="5">
        <f t="shared" si="160"/>
        <v>187.27561300000002</v>
      </c>
      <c r="R293" s="5">
        <f t="shared" si="161"/>
        <v>77.530644000000009</v>
      </c>
      <c r="S293" s="5">
        <f t="shared" si="162"/>
        <v>316.69</v>
      </c>
      <c r="T293" s="39">
        <v>65</v>
      </c>
      <c r="U293" s="26">
        <v>530</v>
      </c>
      <c r="V293" s="26">
        <v>251</v>
      </c>
      <c r="W293" s="26">
        <v>219</v>
      </c>
      <c r="X293" s="27"/>
      <c r="Y293" s="27"/>
      <c r="Z293" s="27"/>
      <c r="AA293" s="29">
        <v>518.55999999999995</v>
      </c>
      <c r="AB293" s="29">
        <v>0</v>
      </c>
      <c r="AC293" s="29">
        <v>207.83</v>
      </c>
      <c r="AD293" s="28">
        <v>86.04</v>
      </c>
      <c r="AE293" s="29">
        <v>185.43</v>
      </c>
      <c r="AF293" s="29"/>
      <c r="AG293" s="30"/>
      <c r="AH293" s="41">
        <v>316.69</v>
      </c>
      <c r="AI293" s="41">
        <v>545.28</v>
      </c>
      <c r="AJ293" s="30"/>
      <c r="AK293" s="30"/>
      <c r="AL293" s="30">
        <v>22.52</v>
      </c>
      <c r="AM293" s="30">
        <v>4.1100000000000003</v>
      </c>
      <c r="AN293" s="32"/>
      <c r="AO293" s="32">
        <v>0.90110000000000001</v>
      </c>
      <c r="AQ293" s="39"/>
      <c r="AR293" s="42"/>
      <c r="AT293" s="37">
        <f t="shared" si="145"/>
        <v>780000</v>
      </c>
      <c r="AU293" s="92">
        <f t="shared" si="146"/>
        <v>1719.6310380000002</v>
      </c>
    </row>
    <row r="294" spans="1:47">
      <c r="A294" s="16">
        <v>42190</v>
      </c>
      <c r="B294" s="1">
        <f t="shared" si="156"/>
        <v>2709.1175061999998</v>
      </c>
      <c r="D294" s="33">
        <v>1814000</v>
      </c>
      <c r="E294" s="17">
        <f t="shared" si="142"/>
        <v>1.493449562403528</v>
      </c>
      <c r="F294" s="52">
        <f t="shared" si="143"/>
        <v>1.6609016686353433</v>
      </c>
      <c r="G294" s="22">
        <v>1074.04</v>
      </c>
      <c r="H294" s="1">
        <f t="shared" si="151"/>
        <v>635.22571099999993</v>
      </c>
      <c r="I294" s="1">
        <f t="shared" si="152"/>
        <v>201.99179520000001</v>
      </c>
      <c r="J294" s="5">
        <f t="shared" si="153"/>
        <v>608.72</v>
      </c>
      <c r="K294" s="22">
        <v>189.14</v>
      </c>
      <c r="L294" s="23">
        <v>1013000</v>
      </c>
      <c r="M294" s="24">
        <v>331000</v>
      </c>
      <c r="N294" s="5">
        <f t="shared" si="157"/>
        <v>917.24640620000002</v>
      </c>
      <c r="O294" s="5">
        <f t="shared" si="158"/>
        <v>0.90547522823297133</v>
      </c>
      <c r="P294" s="5">
        <f t="shared" si="159"/>
        <v>241</v>
      </c>
      <c r="Q294" s="5">
        <f t="shared" si="160"/>
        <v>166.48317700000001</v>
      </c>
      <c r="R294" s="5">
        <f t="shared" si="161"/>
        <v>90.763229199999998</v>
      </c>
      <c r="S294" s="5">
        <f t="shared" si="162"/>
        <v>355</v>
      </c>
      <c r="T294" s="39">
        <v>64</v>
      </c>
      <c r="U294" s="26">
        <v>521.29999999999995</v>
      </c>
      <c r="V294" s="26">
        <v>241</v>
      </c>
      <c r="W294" s="26">
        <v>221</v>
      </c>
      <c r="X294" s="27"/>
      <c r="Y294" s="27"/>
      <c r="Z294" s="27"/>
      <c r="AA294" s="29">
        <v>521.29999999999995</v>
      </c>
      <c r="AB294" s="29">
        <v>0</v>
      </c>
      <c r="AC294" s="29">
        <v>185.15</v>
      </c>
      <c r="AD294" s="28">
        <v>100.94</v>
      </c>
      <c r="AE294" s="29">
        <v>201.78</v>
      </c>
      <c r="AF294" s="29"/>
      <c r="AG294" s="30"/>
      <c r="AH294" s="41">
        <v>355</v>
      </c>
      <c r="AI294" s="41">
        <v>608.72</v>
      </c>
      <c r="AJ294" s="30"/>
      <c r="AK294" s="30"/>
      <c r="AL294" s="30">
        <v>18.84</v>
      </c>
      <c r="AM294" s="30">
        <v>4.0199999999999996</v>
      </c>
      <c r="AN294" s="32"/>
      <c r="AO294" s="32">
        <v>0.89917999999999998</v>
      </c>
      <c r="AQ294" s="39"/>
      <c r="AR294" s="42"/>
      <c r="AT294" s="37">
        <f t="shared" si="145"/>
        <v>801000</v>
      </c>
      <c r="AU294" s="92">
        <f t="shared" si="146"/>
        <v>1791.8710999999998</v>
      </c>
    </row>
    <row r="295" spans="1:47">
      <c r="A295" s="16">
        <v>42191</v>
      </c>
      <c r="B295" s="1">
        <f t="shared" si="156"/>
        <v>3088.7446673257996</v>
      </c>
      <c r="D295" s="33">
        <v>2280000</v>
      </c>
      <c r="E295" s="17">
        <f t="shared" si="142"/>
        <v>1.3547125733885086</v>
      </c>
      <c r="F295" s="52">
        <f t="shared" si="143"/>
        <v>1.4961594917373584</v>
      </c>
      <c r="G295" s="22">
        <v>1225.7</v>
      </c>
      <c r="H295" s="1">
        <f t="shared" si="151"/>
        <v>767.31396780000011</v>
      </c>
      <c r="I295" s="1">
        <f t="shared" si="152"/>
        <v>192.04806600000003</v>
      </c>
      <c r="J295" s="5">
        <f t="shared" si="153"/>
        <v>670.89</v>
      </c>
      <c r="K295" s="22">
        <v>232.7926335258</v>
      </c>
      <c r="L295" s="23">
        <v>1108000</v>
      </c>
      <c r="M295" s="24">
        <v>330000</v>
      </c>
      <c r="N295" s="5">
        <f t="shared" ref="N295:N313" si="163">SUM(P295:T295)</f>
        <v>942.16847680000001</v>
      </c>
      <c r="O295" s="5">
        <f t="shared" ref="O295:O313" si="164">N295/L295*1000</f>
        <v>0.85033256028880866</v>
      </c>
      <c r="P295" s="5">
        <f t="shared" ref="P295:P313" si="165">V295</f>
        <v>251</v>
      </c>
      <c r="Q295" s="5">
        <f t="shared" ref="Q295:Q313" si="166">Y295*AN295+AC295*AO295</f>
        <v>167.58253680000001</v>
      </c>
      <c r="R295" s="5">
        <f t="shared" si="161"/>
        <v>80.585940000000008</v>
      </c>
      <c r="S295" s="5">
        <f t="shared" si="162"/>
        <v>369</v>
      </c>
      <c r="T295" s="39">
        <v>74</v>
      </c>
      <c r="U295" s="26">
        <v>695</v>
      </c>
      <c r="V295" s="26">
        <v>251</v>
      </c>
      <c r="W295" s="26">
        <v>225</v>
      </c>
      <c r="X295" s="27"/>
      <c r="Y295" s="27"/>
      <c r="Z295" s="27"/>
      <c r="AA295" s="29">
        <v>662.35</v>
      </c>
      <c r="AB295" s="29">
        <v>0</v>
      </c>
      <c r="AC295" s="29">
        <v>185.08</v>
      </c>
      <c r="AD295" s="28">
        <v>89</v>
      </c>
      <c r="AE295" s="29">
        <v>186.4</v>
      </c>
      <c r="AF295" s="29"/>
      <c r="AG295" s="30"/>
      <c r="AH295" s="41">
        <v>369</v>
      </c>
      <c r="AI295" s="41">
        <v>670.89</v>
      </c>
      <c r="AJ295" s="30"/>
      <c r="AK295" s="30"/>
      <c r="AL295" s="30">
        <v>20.87</v>
      </c>
      <c r="AM295" s="30">
        <v>4.83</v>
      </c>
      <c r="AN295" s="32"/>
      <c r="AO295" s="32">
        <v>0.90546000000000004</v>
      </c>
      <c r="AQ295" s="39"/>
      <c r="AR295" s="42"/>
      <c r="AT295" s="37">
        <f t="shared" si="145"/>
        <v>1172000</v>
      </c>
      <c r="AU295" s="92">
        <f t="shared" si="146"/>
        <v>2146.5761905257996</v>
      </c>
    </row>
    <row r="296" spans="1:47">
      <c r="A296" s="16">
        <v>42192</v>
      </c>
      <c r="B296" s="1">
        <f t="shared" si="156"/>
        <v>3636.0945581921005</v>
      </c>
      <c r="D296" s="33">
        <v>2928000</v>
      </c>
      <c r="E296" s="17">
        <f t="shared" si="142"/>
        <v>1.2418355731530397</v>
      </c>
      <c r="F296" s="52">
        <f t="shared" si="143"/>
        <v>1.3691682173682906</v>
      </c>
      <c r="G296" s="22">
        <v>1468.08</v>
      </c>
      <c r="H296" s="1">
        <f t="shared" si="151"/>
        <v>922.11968999999999</v>
      </c>
      <c r="I296" s="1">
        <f t="shared" si="152"/>
        <v>237.47074000000001</v>
      </c>
      <c r="J296" s="5">
        <f t="shared" si="153"/>
        <v>702.47</v>
      </c>
      <c r="K296" s="22">
        <v>305.95412819209997</v>
      </c>
      <c r="L296" s="23">
        <v>1500000</v>
      </c>
      <c r="M296" s="24">
        <v>564000</v>
      </c>
      <c r="N296" s="5">
        <f t="shared" si="163"/>
        <v>1113.8650499999999</v>
      </c>
      <c r="O296" s="5">
        <f t="shared" si="164"/>
        <v>0.74257669999999987</v>
      </c>
      <c r="P296" s="5">
        <f t="shared" si="165"/>
        <v>305</v>
      </c>
      <c r="Q296" s="5">
        <f t="shared" si="166"/>
        <v>199.32231999999999</v>
      </c>
      <c r="R296" s="5">
        <f t="shared" si="161"/>
        <v>115.54273000000001</v>
      </c>
      <c r="S296" s="5">
        <f t="shared" si="162"/>
        <v>380</v>
      </c>
      <c r="T296" s="39">
        <v>114</v>
      </c>
      <c r="U296" s="26">
        <v>792</v>
      </c>
      <c r="V296" s="26">
        <v>305</v>
      </c>
      <c r="W296" s="26">
        <v>302</v>
      </c>
      <c r="X296" s="27"/>
      <c r="Y296" s="27"/>
      <c r="Z296" s="27"/>
      <c r="AA296" s="29">
        <v>796.91</v>
      </c>
      <c r="AB296" s="29">
        <v>0</v>
      </c>
      <c r="AC296" s="29">
        <v>219.76</v>
      </c>
      <c r="AD296" s="28">
        <v>127.39</v>
      </c>
      <c r="AE296" s="29">
        <v>231.69</v>
      </c>
      <c r="AF296" s="29"/>
      <c r="AG296" s="30"/>
      <c r="AH296" s="41">
        <v>380</v>
      </c>
      <c r="AI296" s="41">
        <v>702.47</v>
      </c>
      <c r="AJ296" s="30"/>
      <c r="AK296" s="30"/>
      <c r="AL296" s="30">
        <v>25.69</v>
      </c>
      <c r="AM296" s="30">
        <v>4.4400000000000004</v>
      </c>
      <c r="AN296" s="32"/>
      <c r="AO296" s="32">
        <v>0.90700000000000003</v>
      </c>
      <c r="AQ296" s="39"/>
      <c r="AR296" s="42"/>
      <c r="AT296" s="37">
        <f t="shared" si="145"/>
        <v>1428000</v>
      </c>
      <c r="AU296" s="92">
        <f t="shared" si="146"/>
        <v>2522.2295081921006</v>
      </c>
    </row>
    <row r="297" spans="1:47">
      <c r="A297" s="16">
        <v>42193</v>
      </c>
      <c r="B297" s="1">
        <f t="shared" si="156"/>
        <v>3448.2291437674003</v>
      </c>
      <c r="D297" s="33">
        <v>2577000</v>
      </c>
      <c r="E297" s="17">
        <f t="shared" si="142"/>
        <v>1.3380788295566162</v>
      </c>
      <c r="F297" s="52">
        <f t="shared" si="143"/>
        <v>1.4719205666853115</v>
      </c>
      <c r="G297" s="22">
        <v>1419.55</v>
      </c>
      <c r="H297" s="1">
        <f t="shared" si="151"/>
        <v>892.03402820000008</v>
      </c>
      <c r="I297" s="1">
        <f t="shared" si="152"/>
        <v>193.14101220000001</v>
      </c>
      <c r="J297" s="5">
        <f t="shared" si="153"/>
        <v>681.58</v>
      </c>
      <c r="K297" s="22">
        <v>261.92410336739999</v>
      </c>
      <c r="L297" s="23">
        <v>1293000</v>
      </c>
      <c r="M297" s="24">
        <v>457000</v>
      </c>
      <c r="N297" s="5">
        <f t="shared" si="163"/>
        <v>1007.8207217</v>
      </c>
      <c r="O297" s="5">
        <f t="shared" si="164"/>
        <v>0.77944371361175557</v>
      </c>
      <c r="P297" s="5">
        <f t="shared" si="165"/>
        <v>286</v>
      </c>
      <c r="Q297" s="5">
        <f t="shared" si="166"/>
        <v>199.18632770000002</v>
      </c>
      <c r="R297" s="5">
        <f t="shared" si="161"/>
        <v>85.634394</v>
      </c>
      <c r="S297" s="5">
        <f t="shared" si="162"/>
        <v>355</v>
      </c>
      <c r="T297" s="39">
        <v>82</v>
      </c>
      <c r="U297" s="26">
        <v>785</v>
      </c>
      <c r="V297" s="26">
        <v>286</v>
      </c>
      <c r="W297" s="26">
        <v>286</v>
      </c>
      <c r="X297" s="27"/>
      <c r="Y297" s="27"/>
      <c r="Z297" s="27"/>
      <c r="AA297" s="29">
        <v>762.15</v>
      </c>
      <c r="AB297" s="29">
        <v>0</v>
      </c>
      <c r="AC297" s="29">
        <v>219.11</v>
      </c>
      <c r="AD297" s="28">
        <v>94.2</v>
      </c>
      <c r="AE297" s="29">
        <v>181</v>
      </c>
      <c r="AF297" s="29"/>
      <c r="AG297" s="30"/>
      <c r="AH297" s="41">
        <v>355</v>
      </c>
      <c r="AI297" s="41">
        <v>681.58</v>
      </c>
      <c r="AJ297" s="30"/>
      <c r="AK297" s="30"/>
      <c r="AL297" s="30">
        <v>26.75</v>
      </c>
      <c r="AM297" s="30">
        <v>4.71</v>
      </c>
      <c r="AN297" s="32"/>
      <c r="AO297" s="32">
        <v>0.90907000000000004</v>
      </c>
      <c r="AQ297" s="39"/>
      <c r="AR297" s="42"/>
      <c r="AT297" s="37">
        <f t="shared" si="145"/>
        <v>1284000</v>
      </c>
      <c r="AU297" s="92">
        <f t="shared" si="146"/>
        <v>2440.4084220674004</v>
      </c>
    </row>
    <row r="298" spans="1:47">
      <c r="A298" s="16">
        <v>42194</v>
      </c>
      <c r="B298" s="1">
        <f t="shared" si="156"/>
        <v>3313.1547049184996</v>
      </c>
      <c r="D298" s="33">
        <v>2439000</v>
      </c>
      <c r="E298" s="17">
        <f t="shared" si="142"/>
        <v>1.3584070130867159</v>
      </c>
      <c r="F298" s="52">
        <f t="shared" si="143"/>
        <v>1.5015497508336917</v>
      </c>
      <c r="G298" s="22">
        <v>1309.9000000000001</v>
      </c>
      <c r="H298" s="1">
        <f t="shared" si="151"/>
        <v>854.11704039999995</v>
      </c>
      <c r="I298" s="1">
        <f t="shared" si="152"/>
        <v>220.67456349999998</v>
      </c>
      <c r="J298" s="5">
        <f t="shared" si="153"/>
        <v>680</v>
      </c>
      <c r="K298" s="22">
        <v>248.4631010185</v>
      </c>
      <c r="L298" s="23">
        <v>1180000</v>
      </c>
      <c r="M298" s="24">
        <v>376000</v>
      </c>
      <c r="N298" s="5">
        <f t="shared" si="163"/>
        <v>974.10449679999999</v>
      </c>
      <c r="O298" s="5">
        <f t="shared" si="164"/>
        <v>0.8255122854237289</v>
      </c>
      <c r="P298" s="5">
        <f t="shared" si="165"/>
        <v>278</v>
      </c>
      <c r="Q298" s="5">
        <f t="shared" si="166"/>
        <v>186.3982068</v>
      </c>
      <c r="R298" s="5">
        <f t="shared" si="161"/>
        <v>78.706289999999996</v>
      </c>
      <c r="S298" s="5">
        <f t="shared" si="162"/>
        <v>355</v>
      </c>
      <c r="T298" s="39">
        <v>76</v>
      </c>
      <c r="U298" s="26">
        <v>733</v>
      </c>
      <c r="V298" s="26">
        <v>278</v>
      </c>
      <c r="W298" s="26">
        <v>241</v>
      </c>
      <c r="X298" s="27"/>
      <c r="Y298" s="27"/>
      <c r="Z298" s="27"/>
      <c r="AA298" s="29">
        <v>738.08</v>
      </c>
      <c r="AB298" s="29">
        <v>0</v>
      </c>
      <c r="AC298" s="29">
        <v>206.04</v>
      </c>
      <c r="AD298" s="28">
        <v>87</v>
      </c>
      <c r="AE298" s="29">
        <v>175.35</v>
      </c>
      <c r="AF298" s="29"/>
      <c r="AG298" s="30"/>
      <c r="AH298" s="41">
        <v>355</v>
      </c>
      <c r="AI298" s="41">
        <v>680</v>
      </c>
      <c r="AJ298" s="30"/>
      <c r="AK298" s="30"/>
      <c r="AL298" s="30">
        <v>19.28</v>
      </c>
      <c r="AM298" s="30">
        <v>4.42</v>
      </c>
      <c r="AN298" s="32"/>
      <c r="AO298" s="32">
        <v>0.90466999999999997</v>
      </c>
      <c r="AP298" t="s">
        <v>63</v>
      </c>
      <c r="AQ298" s="39">
        <f>38.12+2.48</f>
        <v>40.599999999999994</v>
      </c>
      <c r="AR298" s="42"/>
      <c r="AT298" s="37">
        <f t="shared" si="145"/>
        <v>1259000</v>
      </c>
      <c r="AU298" s="92">
        <f t="shared" si="146"/>
        <v>2339.0502081184995</v>
      </c>
    </row>
    <row r="299" spans="1:47">
      <c r="A299" s="16">
        <v>42195</v>
      </c>
      <c r="B299" s="1">
        <f t="shared" si="156"/>
        <v>3207.4057811876</v>
      </c>
      <c r="D299" s="33">
        <v>2136000</v>
      </c>
      <c r="E299" s="17">
        <f t="shared" si="142"/>
        <v>1.5015944668481274</v>
      </c>
      <c r="F299" s="52">
        <f t="shared" si="143"/>
        <v>1.6598256456477249</v>
      </c>
      <c r="G299" s="22">
        <v>1259.94</v>
      </c>
      <c r="H299" s="1">
        <f t="shared" si="151"/>
        <v>884.23350470000003</v>
      </c>
      <c r="I299" s="1">
        <f t="shared" si="152"/>
        <v>217.86339820000001</v>
      </c>
      <c r="J299" s="5">
        <f t="shared" si="153"/>
        <v>633.49</v>
      </c>
      <c r="K299" s="22">
        <v>211.8788782876</v>
      </c>
      <c r="L299" s="23">
        <v>1084000</v>
      </c>
      <c r="M299" s="24">
        <v>378000</v>
      </c>
      <c r="N299" s="5">
        <f t="shared" si="163"/>
        <v>949.00892320000003</v>
      </c>
      <c r="O299" s="5">
        <f t="shared" si="164"/>
        <v>0.8754694863468635</v>
      </c>
      <c r="P299" s="5">
        <f t="shared" si="165"/>
        <v>263</v>
      </c>
      <c r="Q299" s="5">
        <f t="shared" si="166"/>
        <v>230.65466319999999</v>
      </c>
      <c r="R299" s="5">
        <f t="shared" si="161"/>
        <v>70.564260000000004</v>
      </c>
      <c r="S299" s="5">
        <f t="shared" si="162"/>
        <v>312.79000000000002</v>
      </c>
      <c r="T299" s="39">
        <v>72</v>
      </c>
      <c r="U299" s="26">
        <v>701</v>
      </c>
      <c r="V299" s="26">
        <v>263</v>
      </c>
      <c r="W299" s="26">
        <v>244</v>
      </c>
      <c r="X299" s="27"/>
      <c r="Y299" s="27"/>
      <c r="Z299" s="27"/>
      <c r="AA299" s="29">
        <v>722.45</v>
      </c>
      <c r="AB299" s="29">
        <v>0</v>
      </c>
      <c r="AC299" s="29">
        <v>254.96</v>
      </c>
      <c r="AD299" s="28">
        <v>78</v>
      </c>
      <c r="AE299" s="29">
        <v>150.02000000000001</v>
      </c>
      <c r="AF299" s="29"/>
      <c r="AG299" s="30"/>
      <c r="AH299" s="41">
        <v>312.79000000000002</v>
      </c>
      <c r="AI299" s="41">
        <v>633.49</v>
      </c>
      <c r="AJ299" s="30"/>
      <c r="AK299" s="30"/>
      <c r="AL299" s="30">
        <v>21.88</v>
      </c>
      <c r="AM299" s="30">
        <v>3.56</v>
      </c>
      <c r="AN299" s="32"/>
      <c r="AO299" s="32">
        <v>0.90466999999999997</v>
      </c>
      <c r="AQ299" s="39">
        <f>51.41+7.72</f>
        <v>59.129999999999995</v>
      </c>
      <c r="AR299" s="42"/>
      <c r="AT299" s="37">
        <f t="shared" si="145"/>
        <v>1052000</v>
      </c>
      <c r="AU299" s="92">
        <f t="shared" si="146"/>
        <v>2258.3968579876</v>
      </c>
    </row>
    <row r="300" spans="1:47">
      <c r="A300" s="16">
        <v>42196</v>
      </c>
      <c r="B300" s="1">
        <f t="shared" si="156"/>
        <v>2683.8098457953001</v>
      </c>
      <c r="D300" s="33">
        <v>1730000</v>
      </c>
      <c r="E300" s="17">
        <f t="shared" si="142"/>
        <v>1.5513351709799423</v>
      </c>
      <c r="F300" s="52">
        <f t="shared" si="143"/>
        <v>1.7256614952278608</v>
      </c>
      <c r="G300" s="22">
        <v>1090.58</v>
      </c>
      <c r="H300" s="1">
        <f t="shared" si="151"/>
        <v>713.6013342</v>
      </c>
      <c r="I300" s="1">
        <f t="shared" si="152"/>
        <v>191.91902620000002</v>
      </c>
      <c r="J300" s="5">
        <f t="shared" si="153"/>
        <v>523.08000000000004</v>
      </c>
      <c r="K300" s="22">
        <v>164.62948539530001</v>
      </c>
      <c r="L300" s="23">
        <v>1019000</v>
      </c>
      <c r="M300" s="24">
        <v>359000</v>
      </c>
      <c r="N300" s="5">
        <f t="shared" si="163"/>
        <v>867.88692459999993</v>
      </c>
      <c r="O300" s="5">
        <f t="shared" si="164"/>
        <v>0.85170453837095184</v>
      </c>
      <c r="P300" s="5">
        <f t="shared" si="165"/>
        <v>263</v>
      </c>
      <c r="Q300" s="5">
        <f t="shared" si="166"/>
        <v>202.82786759999999</v>
      </c>
      <c r="R300" s="5">
        <f t="shared" ref="R300:R313" si="167">SUM(AD300+AJ300+AR300)*AO300</f>
        <v>58.119057000000005</v>
      </c>
      <c r="S300" s="5">
        <f t="shared" si="162"/>
        <v>280.94</v>
      </c>
      <c r="T300" s="39">
        <v>63</v>
      </c>
      <c r="U300" s="26">
        <v>560</v>
      </c>
      <c r="V300" s="26">
        <v>263</v>
      </c>
      <c r="W300" s="26">
        <v>213</v>
      </c>
      <c r="X300" s="27"/>
      <c r="Y300" s="27"/>
      <c r="Z300" s="27"/>
      <c r="AA300" s="29">
        <v>568.16999999999996</v>
      </c>
      <c r="AB300" s="29">
        <v>0</v>
      </c>
      <c r="AC300" s="29">
        <v>225.62</v>
      </c>
      <c r="AD300" s="28">
        <v>64.650000000000006</v>
      </c>
      <c r="AE300" s="29">
        <v>113.59</v>
      </c>
      <c r="AF300" s="29"/>
      <c r="AG300" s="30"/>
      <c r="AH300" s="41">
        <v>280.94</v>
      </c>
      <c r="AI300" s="41">
        <v>523.08000000000004</v>
      </c>
      <c r="AJ300" s="30"/>
      <c r="AK300" s="30"/>
      <c r="AL300" s="30">
        <v>21.97</v>
      </c>
      <c r="AM300" s="30">
        <v>3.63</v>
      </c>
      <c r="AN300" s="32"/>
      <c r="AO300" s="32">
        <v>0.89898</v>
      </c>
      <c r="AQ300" s="39">
        <f>60.95+5.84</f>
        <v>66.790000000000006</v>
      </c>
      <c r="AR300" s="42"/>
      <c r="AT300" s="37">
        <f t="shared" si="145"/>
        <v>711000</v>
      </c>
      <c r="AU300" s="92">
        <f t="shared" si="146"/>
        <v>1815.9229211953002</v>
      </c>
    </row>
    <row r="301" spans="1:47">
      <c r="A301" s="16">
        <v>42197</v>
      </c>
      <c r="B301" s="1">
        <f t="shared" si="156"/>
        <v>2827.1047957833994</v>
      </c>
      <c r="D301" s="33">
        <v>1788000</v>
      </c>
      <c r="E301" s="17">
        <f t="shared" si="142"/>
        <v>1.5811548074851225</v>
      </c>
      <c r="F301" s="52">
        <f t="shared" si="143"/>
        <v>1.7649968827972882</v>
      </c>
      <c r="G301" s="22">
        <v>1061.19</v>
      </c>
      <c r="H301" s="1">
        <f t="shared" si="151"/>
        <v>722.82642079999982</v>
      </c>
      <c r="I301" s="1">
        <f t="shared" si="152"/>
        <v>223.02772159999998</v>
      </c>
      <c r="J301" s="5">
        <f t="shared" si="153"/>
        <v>628.30999999999995</v>
      </c>
      <c r="K301" s="22">
        <v>191.75065338339999</v>
      </c>
      <c r="L301" s="23">
        <v>1077000</v>
      </c>
      <c r="M301" s="24">
        <v>353000</v>
      </c>
      <c r="N301" s="5">
        <f t="shared" si="163"/>
        <v>927.30330720000006</v>
      </c>
      <c r="O301" s="5">
        <f t="shared" si="164"/>
        <v>0.86100585626740944</v>
      </c>
      <c r="P301" s="5">
        <f t="shared" si="165"/>
        <v>252</v>
      </c>
      <c r="Q301" s="5">
        <f t="shared" si="166"/>
        <v>188.29660959999998</v>
      </c>
      <c r="R301" s="5">
        <f t="shared" si="167"/>
        <v>60.146697599999996</v>
      </c>
      <c r="S301" s="5">
        <f t="shared" ref="S301:S313" si="168">AF301*AO301+AH301</f>
        <v>361.86</v>
      </c>
      <c r="T301" s="39">
        <v>65</v>
      </c>
      <c r="U301" s="26">
        <v>590</v>
      </c>
      <c r="V301" s="26">
        <v>252</v>
      </c>
      <c r="W301" s="26">
        <v>180</v>
      </c>
      <c r="X301" s="27"/>
      <c r="Y301" s="27"/>
      <c r="Z301" s="27"/>
      <c r="AA301" s="29">
        <v>596.67999999999995</v>
      </c>
      <c r="AB301" s="29">
        <v>0</v>
      </c>
      <c r="AC301" s="29">
        <v>210.19</v>
      </c>
      <c r="AD301" s="28">
        <v>67.14</v>
      </c>
      <c r="AE301" s="29">
        <v>134.69999999999999</v>
      </c>
      <c r="AF301" s="29"/>
      <c r="AG301" s="30"/>
      <c r="AH301" s="41">
        <v>361.86</v>
      </c>
      <c r="AI301" s="41">
        <v>628.30999999999995</v>
      </c>
      <c r="AJ301" s="30"/>
      <c r="AK301" s="30"/>
      <c r="AL301" s="30">
        <v>18.98</v>
      </c>
      <c r="AM301" s="30">
        <v>4.5599999999999996</v>
      </c>
      <c r="AN301" s="32"/>
      <c r="AO301" s="32">
        <v>0.89583999999999997</v>
      </c>
      <c r="AQ301" s="39">
        <f>75.04+6.23</f>
        <v>81.27000000000001</v>
      </c>
      <c r="AR301" s="42"/>
      <c r="AT301" s="37">
        <f t="shared" si="145"/>
        <v>711000</v>
      </c>
      <c r="AU301" s="92">
        <f t="shared" si="146"/>
        <v>1899.8014885833993</v>
      </c>
    </row>
    <row r="302" spans="1:47">
      <c r="A302" s="16">
        <v>42198</v>
      </c>
      <c r="B302" s="1">
        <f t="shared" si="156"/>
        <v>3242.1037984717004</v>
      </c>
      <c r="D302" s="33">
        <v>2224000</v>
      </c>
      <c r="E302" s="17">
        <f t="shared" si="142"/>
        <v>1.4577804849243259</v>
      </c>
      <c r="F302" s="52">
        <f t="shared" si="143"/>
        <v>1.627277733662625</v>
      </c>
      <c r="G302" s="22">
        <v>1291.01</v>
      </c>
      <c r="H302" s="1">
        <f t="shared" si="151"/>
        <v>805.49453599999993</v>
      </c>
      <c r="I302" s="1">
        <f t="shared" si="152"/>
        <v>288.47765203199998</v>
      </c>
      <c r="J302" s="5">
        <f t="shared" si="153"/>
        <v>641.74</v>
      </c>
      <c r="K302" s="22">
        <v>215.38161043970001</v>
      </c>
      <c r="L302" s="23">
        <v>1145000</v>
      </c>
      <c r="M302" s="24">
        <v>372000</v>
      </c>
      <c r="N302" s="5">
        <f t="shared" si="163"/>
        <v>926.08855679999999</v>
      </c>
      <c r="O302" s="5">
        <f t="shared" si="164"/>
        <v>0.80881096663755458</v>
      </c>
      <c r="P302" s="5">
        <f t="shared" si="165"/>
        <v>260</v>
      </c>
      <c r="Q302" s="5">
        <f t="shared" si="166"/>
        <v>182.7692768</v>
      </c>
      <c r="R302" s="5">
        <f t="shared" si="167"/>
        <v>71.219279999999998</v>
      </c>
      <c r="S302" s="5">
        <f t="shared" si="168"/>
        <v>337.1</v>
      </c>
      <c r="T302" s="39">
        <v>75</v>
      </c>
      <c r="U302" s="26">
        <v>721</v>
      </c>
      <c r="V302" s="26">
        <v>260</v>
      </c>
      <c r="W302" s="26">
        <v>256</v>
      </c>
      <c r="X302" s="27"/>
      <c r="Y302" s="27"/>
      <c r="Z302" s="27"/>
      <c r="AA302" s="29">
        <v>695.13</v>
      </c>
      <c r="AB302" s="29">
        <v>0</v>
      </c>
      <c r="AC302" s="29">
        <v>204.02</v>
      </c>
      <c r="AD302" s="28">
        <v>79.5</v>
      </c>
      <c r="AE302" s="29">
        <v>195.02</v>
      </c>
      <c r="AF302" s="29"/>
      <c r="AG302" s="30"/>
      <c r="AH302" s="41">
        <v>337.1</v>
      </c>
      <c r="AI302" s="41">
        <v>641.74</v>
      </c>
      <c r="AJ302" s="30"/>
      <c r="AK302" s="30"/>
      <c r="AL302" s="30">
        <v>22.5548</v>
      </c>
      <c r="AM302" s="30">
        <v>3.98</v>
      </c>
      <c r="AN302" s="32"/>
      <c r="AO302" s="32">
        <v>0.89583999999999997</v>
      </c>
      <c r="AQ302" s="39">
        <f>80+10</f>
        <v>90</v>
      </c>
      <c r="AR302" s="42"/>
      <c r="AT302" s="37">
        <f t="shared" si="145"/>
        <v>1079000</v>
      </c>
      <c r="AU302" s="92">
        <f t="shared" si="146"/>
        <v>2316.0152416717006</v>
      </c>
    </row>
    <row r="303" spans="1:47">
      <c r="A303" s="16">
        <v>42199</v>
      </c>
      <c r="B303" s="1">
        <f t="shared" si="156"/>
        <v>3198.7066969882999</v>
      </c>
      <c r="D303" s="33">
        <v>2225000</v>
      </c>
      <c r="E303" s="17">
        <f t="shared" si="142"/>
        <v>1.437620987410472</v>
      </c>
      <c r="F303" s="52">
        <f t="shared" si="143"/>
        <v>1.5932496092411472</v>
      </c>
      <c r="G303" s="22">
        <v>1221.95</v>
      </c>
      <c r="H303" s="1">
        <f>Z303*AN303+(AA303+AB303+AC303)*AO303</f>
        <v>838.16504799999996</v>
      </c>
      <c r="I303" s="1">
        <f>AO303*(AL303+AE303+AM303+AR303)+(AQ303)</f>
        <v>301.05318072</v>
      </c>
      <c r="J303" s="5">
        <f>AG303*AO303+AI303</f>
        <v>617.27</v>
      </c>
      <c r="K303" s="22">
        <v>220.26846826830001</v>
      </c>
      <c r="L303" s="23">
        <v>1121000</v>
      </c>
      <c r="M303" s="24">
        <v>360000</v>
      </c>
      <c r="N303" s="5">
        <f t="shared" si="163"/>
        <v>1031.2332384000001</v>
      </c>
      <c r="O303" s="5">
        <f t="shared" si="164"/>
        <v>0.91992260338983056</v>
      </c>
      <c r="P303" s="5">
        <f t="shared" si="165"/>
        <v>274</v>
      </c>
      <c r="Q303" s="5">
        <f t="shared" si="166"/>
        <v>212.586592</v>
      </c>
      <c r="R303" s="5">
        <f t="shared" si="167"/>
        <v>151.1566464</v>
      </c>
      <c r="S303" s="5">
        <f t="shared" si="168"/>
        <v>316.49</v>
      </c>
      <c r="T303" s="39">
        <v>77</v>
      </c>
      <c r="U303" s="26">
        <v>657</v>
      </c>
      <c r="V303" s="26">
        <v>274</v>
      </c>
      <c r="W303" s="26">
        <v>232</v>
      </c>
      <c r="X303" s="27"/>
      <c r="Y303" s="27"/>
      <c r="Z303" s="27"/>
      <c r="AA303" s="29">
        <v>693.3</v>
      </c>
      <c r="AB303" s="29">
        <v>0</v>
      </c>
      <c r="AC303" s="29">
        <v>235.6</v>
      </c>
      <c r="AD303" s="28">
        <v>87.52</v>
      </c>
      <c r="AE303" s="29">
        <v>220.1</v>
      </c>
      <c r="AF303" s="29"/>
      <c r="AG303" s="30"/>
      <c r="AH303" s="41">
        <v>316.49</v>
      </c>
      <c r="AI303" s="41">
        <v>617.27</v>
      </c>
      <c r="AJ303" s="30"/>
      <c r="AK303" s="30"/>
      <c r="AL303" s="30">
        <v>21.991</v>
      </c>
      <c r="AM303" s="30">
        <v>3.03</v>
      </c>
      <c r="AN303" s="32"/>
      <c r="AO303" s="32">
        <v>0.90232000000000001</v>
      </c>
      <c r="AQ303" s="39">
        <v>7.69</v>
      </c>
      <c r="AR303" s="42">
        <v>80</v>
      </c>
      <c r="AT303" s="37">
        <f t="shared" si="145"/>
        <v>1104000</v>
      </c>
      <c r="AU303" s="92">
        <f t="shared" si="146"/>
        <v>2167.4734585882998</v>
      </c>
    </row>
    <row r="304" spans="1:47">
      <c r="A304" s="16">
        <v>42200</v>
      </c>
      <c r="B304" s="1">
        <f t="shared" si="156"/>
        <v>3374.0738616208</v>
      </c>
      <c r="D304" s="33">
        <v>2270000</v>
      </c>
      <c r="E304" s="17">
        <f t="shared" si="142"/>
        <v>1.4863761504937445</v>
      </c>
      <c r="F304" s="52">
        <f t="shared" si="143"/>
        <v>1.6472827272960198</v>
      </c>
      <c r="G304" s="22">
        <v>1260.22</v>
      </c>
      <c r="H304" s="1">
        <f>Z304*AN304+(AA304+AB304+AC304)*AO304</f>
        <v>909.6739080000001</v>
      </c>
      <c r="I304" s="1">
        <f>AO304*(AL304+AE304+AM304+AR304)+(AQ304)</f>
        <v>344.25844708</v>
      </c>
      <c r="J304" s="5">
        <f>AG304*AO304+AI304</f>
        <v>629.08000000000004</v>
      </c>
      <c r="K304" s="22">
        <v>230.8415065408</v>
      </c>
      <c r="L304" s="23">
        <v>1175000</v>
      </c>
      <c r="M304" s="24">
        <v>413000</v>
      </c>
      <c r="N304" s="5">
        <f t="shared" si="163"/>
        <v>1075.0938904</v>
      </c>
      <c r="O304" s="5">
        <f t="shared" si="164"/>
        <v>0.91497352374468077</v>
      </c>
      <c r="P304" s="5">
        <f t="shared" si="165"/>
        <v>261</v>
      </c>
      <c r="Q304" s="5">
        <f t="shared" si="166"/>
        <v>235.76719280000003</v>
      </c>
      <c r="R304" s="5">
        <f t="shared" si="167"/>
        <v>172.95669760000001</v>
      </c>
      <c r="S304" s="5">
        <f t="shared" si="168"/>
        <v>330.37</v>
      </c>
      <c r="T304" s="39">
        <v>75</v>
      </c>
      <c r="U304" s="26">
        <v>687.24</v>
      </c>
      <c r="V304" s="26">
        <v>261</v>
      </c>
      <c r="W304" s="26">
        <v>258</v>
      </c>
      <c r="X304" s="27"/>
      <c r="Y304" s="27"/>
      <c r="Z304" s="27"/>
      <c r="AA304" s="29">
        <v>746.86</v>
      </c>
      <c r="AB304" s="29">
        <v>0</v>
      </c>
      <c r="AC304" s="29">
        <v>261.29000000000002</v>
      </c>
      <c r="AD304" s="28">
        <v>117.45</v>
      </c>
      <c r="AE304" s="29">
        <v>274.58</v>
      </c>
      <c r="AF304" s="29"/>
      <c r="AG304" s="30"/>
      <c r="AH304" s="41">
        <v>330.37</v>
      </c>
      <c r="AI304" s="41">
        <v>629.08000000000004</v>
      </c>
      <c r="AJ304" s="30"/>
      <c r="AK304" s="30"/>
      <c r="AL304" s="30">
        <v>18.7715</v>
      </c>
      <c r="AM304" s="30">
        <v>3.15</v>
      </c>
      <c r="AN304" s="32"/>
      <c r="AO304" s="32">
        <v>0.90232000000000001</v>
      </c>
      <c r="AQ304" s="39">
        <v>9.74</v>
      </c>
      <c r="AR304" s="42">
        <v>74.23</v>
      </c>
      <c r="AT304" s="37">
        <f t="shared" si="145"/>
        <v>1095000</v>
      </c>
      <c r="AU304" s="92">
        <f t="shared" si="146"/>
        <v>2298.9799712208001</v>
      </c>
    </row>
    <row r="305" spans="1:47">
      <c r="A305" s="16">
        <v>42201</v>
      </c>
      <c r="B305" s="1">
        <f t="shared" si="156"/>
        <v>3474.3904569874003</v>
      </c>
      <c r="D305" s="33">
        <v>2381000</v>
      </c>
      <c r="E305" s="17">
        <f t="shared" si="142"/>
        <v>1.4592148076385554</v>
      </c>
      <c r="F305" s="52">
        <f t="shared" si="143"/>
        <v>1.6037089874036217</v>
      </c>
      <c r="G305" s="22">
        <v>1237.27</v>
      </c>
      <c r="H305" s="1">
        <f>Z305*AN305+(AA305+AB305+AC305)*AO305</f>
        <v>937.74293999999998</v>
      </c>
      <c r="I305" s="1">
        <f>AO305*(AL305+AE305+AM305+AR305)+(AQ305)</f>
        <v>347.48718637000002</v>
      </c>
      <c r="J305" s="5">
        <f>AG305*AO305+AI305</f>
        <v>707.27</v>
      </c>
      <c r="K305" s="22">
        <v>244.62033061739999</v>
      </c>
      <c r="L305" s="23">
        <v>1223000</v>
      </c>
      <c r="M305" s="24">
        <v>406000</v>
      </c>
      <c r="N305" s="5">
        <f t="shared" si="163"/>
        <v>1120.6994049999998</v>
      </c>
      <c r="O305" s="5">
        <f t="shared" si="164"/>
        <v>0.91635274325429261</v>
      </c>
      <c r="P305" s="5">
        <f t="shared" si="165"/>
        <v>250</v>
      </c>
      <c r="Q305" s="5">
        <f t="shared" si="166"/>
        <v>244.189863</v>
      </c>
      <c r="R305" s="5">
        <f t="shared" si="167"/>
        <v>166.12954199999999</v>
      </c>
      <c r="S305" s="5">
        <f t="shared" si="168"/>
        <v>381.38</v>
      </c>
      <c r="T305" s="39">
        <v>79</v>
      </c>
      <c r="U305" s="26">
        <v>693</v>
      </c>
      <c r="V305" s="26">
        <v>250</v>
      </c>
      <c r="W305" s="26">
        <v>233</v>
      </c>
      <c r="X305" s="27"/>
      <c r="Y305" s="27"/>
      <c r="Z305" s="27"/>
      <c r="AA305" s="29">
        <v>762.23</v>
      </c>
      <c r="AB305" s="29">
        <v>0</v>
      </c>
      <c r="AC305" s="29">
        <v>268.37</v>
      </c>
      <c r="AD305" s="28">
        <v>105.85</v>
      </c>
      <c r="AE305" s="29">
        <v>262.39999999999998</v>
      </c>
      <c r="AF305" s="29"/>
      <c r="AG305" s="30"/>
      <c r="AH305" s="41">
        <v>381.38</v>
      </c>
      <c r="AI305" s="41">
        <v>707.27</v>
      </c>
      <c r="AJ305" s="30"/>
      <c r="AK305" s="30"/>
      <c r="AL305" s="30">
        <v>25.376300000000001</v>
      </c>
      <c r="AM305" s="30">
        <v>6.96</v>
      </c>
      <c r="AN305" s="32"/>
      <c r="AO305" s="32">
        <v>0.90990000000000004</v>
      </c>
      <c r="AQ305" s="39">
        <v>9.49</v>
      </c>
      <c r="AR305" s="42">
        <v>76.73</v>
      </c>
      <c r="AT305" s="37">
        <f t="shared" si="145"/>
        <v>1158000</v>
      </c>
      <c r="AU305" s="92">
        <f t="shared" si="146"/>
        <v>2353.6910519874004</v>
      </c>
    </row>
    <row r="306" spans="1:47">
      <c r="A306" s="16">
        <v>42202</v>
      </c>
      <c r="B306" s="1">
        <f t="shared" si="156"/>
        <v>3335.8252952199</v>
      </c>
      <c r="D306" s="33">
        <v>2142000</v>
      </c>
      <c r="E306" s="17">
        <f t="shared" si="142"/>
        <v>1.5573414076656862</v>
      </c>
      <c r="F306" s="52">
        <f t="shared" si="143"/>
        <v>1.6992453902014055</v>
      </c>
      <c r="G306" s="22">
        <v>1171.3699999999999</v>
      </c>
      <c r="H306" s="1">
        <f>Z306*AN306+(AA306+AB306+AC306)*AO306</f>
        <v>901.3037607</v>
      </c>
      <c r="I306" s="1">
        <f>AO306*(AL306+AE306+AM306+AR306)+(AQ306)</f>
        <v>302.92736973000001</v>
      </c>
      <c r="J306" s="5">
        <f>AG306*AO306+AI306</f>
        <v>737.74</v>
      </c>
      <c r="K306" s="22">
        <v>222.48416478990001</v>
      </c>
      <c r="L306" s="23">
        <v>1129000</v>
      </c>
      <c r="M306" s="24">
        <v>381000</v>
      </c>
      <c r="N306" s="5">
        <f t="shared" si="163"/>
        <v>1081.9151861</v>
      </c>
      <c r="O306" s="5">
        <f t="shared" si="164"/>
        <v>0.9582951161204607</v>
      </c>
      <c r="P306" s="5">
        <f t="shared" si="165"/>
        <v>237</v>
      </c>
      <c r="Q306" s="5">
        <f t="shared" si="166"/>
        <v>230.405586</v>
      </c>
      <c r="R306" s="5">
        <f t="shared" si="167"/>
        <v>136.08960010000001</v>
      </c>
      <c r="S306" s="5">
        <f t="shared" si="168"/>
        <v>406.42</v>
      </c>
      <c r="T306" s="39">
        <v>72</v>
      </c>
      <c r="U306" s="26">
        <v>661</v>
      </c>
      <c r="V306" s="26">
        <v>237</v>
      </c>
      <c r="W306" s="26">
        <v>223</v>
      </c>
      <c r="X306" s="27"/>
      <c r="Y306" s="27"/>
      <c r="Z306" s="27"/>
      <c r="AA306" s="29">
        <v>732.03</v>
      </c>
      <c r="AB306" s="29">
        <v>0</v>
      </c>
      <c r="AC306" s="29">
        <v>251.4</v>
      </c>
      <c r="AD306" s="28">
        <v>87.49</v>
      </c>
      <c r="AE306" s="29">
        <v>230.11</v>
      </c>
      <c r="AF306" s="29"/>
      <c r="AG306" s="30"/>
      <c r="AH306" s="41">
        <v>406.42</v>
      </c>
      <c r="AI306" s="41">
        <v>737.74</v>
      </c>
      <c r="AJ306" s="30"/>
      <c r="AK306" s="30"/>
      <c r="AL306" s="30">
        <v>23.736999999999998</v>
      </c>
      <c r="AM306" s="30">
        <v>5.23</v>
      </c>
      <c r="AN306" s="32"/>
      <c r="AO306" s="32">
        <v>0.91649000000000003</v>
      </c>
      <c r="AQ306" s="39">
        <v>9.58</v>
      </c>
      <c r="AR306" s="42">
        <v>61</v>
      </c>
      <c r="AT306" s="37">
        <f t="shared" si="145"/>
        <v>1013000</v>
      </c>
      <c r="AU306" s="92">
        <f t="shared" si="146"/>
        <v>2253.9101091199</v>
      </c>
    </row>
    <row r="307" spans="1:47">
      <c r="A307" s="16">
        <v>42203</v>
      </c>
      <c r="B307" s="1">
        <f t="shared" si="156"/>
        <v>2655.8169552600998</v>
      </c>
      <c r="D307" s="33">
        <v>1538000</v>
      </c>
      <c r="E307" s="17">
        <f t="shared" si="142"/>
        <v>1.7267990606372561</v>
      </c>
      <c r="F307" s="52">
        <f t="shared" si="143"/>
        <v>1.8779352930194624</v>
      </c>
      <c r="G307" s="22">
        <v>1006.97</v>
      </c>
      <c r="H307" s="1">
        <f>Z307*AN307+(AA307+AB307+AC307)*AO307</f>
        <v>693.73186400000009</v>
      </c>
      <c r="I307" s="1">
        <f>AO307*(AL307+AE307+AM307+AR307)+(AQ307)</f>
        <v>253.924379456</v>
      </c>
      <c r="J307" s="5">
        <f>AG307*AO307+AI307</f>
        <v>545.15</v>
      </c>
      <c r="K307" s="22">
        <v>156.0407118041</v>
      </c>
      <c r="L307" s="23">
        <v>896000</v>
      </c>
      <c r="M307" s="24">
        <v>301000</v>
      </c>
      <c r="N307" s="5">
        <f t="shared" si="163"/>
        <v>960.59103840000012</v>
      </c>
      <c r="O307" s="5">
        <f t="shared" si="164"/>
        <v>1.0720882125000002</v>
      </c>
      <c r="P307" s="5">
        <f t="shared" si="165"/>
        <v>228</v>
      </c>
      <c r="Q307" s="5">
        <f t="shared" si="166"/>
        <v>214.3125264</v>
      </c>
      <c r="R307" s="5">
        <f t="shared" si="167"/>
        <v>140.77851200000003</v>
      </c>
      <c r="S307" s="5">
        <f t="shared" si="168"/>
        <v>312.5</v>
      </c>
      <c r="T307" s="39">
        <v>65</v>
      </c>
      <c r="U307" s="26">
        <v>512</v>
      </c>
      <c r="V307" s="26">
        <v>228</v>
      </c>
      <c r="W307" s="26">
        <v>229</v>
      </c>
      <c r="X307" s="27"/>
      <c r="Y307" s="27"/>
      <c r="Z307" s="27"/>
      <c r="AA307" s="29">
        <v>521.38</v>
      </c>
      <c r="AB307" s="29">
        <v>0</v>
      </c>
      <c r="AC307" s="29">
        <v>233.07</v>
      </c>
      <c r="AD307" s="28">
        <v>70.650000000000006</v>
      </c>
      <c r="AE307" s="29">
        <v>156.77000000000001</v>
      </c>
      <c r="AF307" s="29"/>
      <c r="AG307" s="30"/>
      <c r="AH307" s="41">
        <v>312.5</v>
      </c>
      <c r="AI307" s="41">
        <v>545.15</v>
      </c>
      <c r="AJ307" s="30"/>
      <c r="AK307" s="30"/>
      <c r="AL307" s="30">
        <v>24.322800000000001</v>
      </c>
      <c r="AM307" s="30">
        <v>5.2</v>
      </c>
      <c r="AN307" s="32"/>
      <c r="AO307" s="32">
        <v>0.91952</v>
      </c>
      <c r="AQ307" s="39">
        <v>6.81</v>
      </c>
      <c r="AR307" s="42">
        <v>82.45</v>
      </c>
      <c r="AT307" s="37">
        <f t="shared" si="145"/>
        <v>642000</v>
      </c>
      <c r="AU307" s="92">
        <f t="shared" si="146"/>
        <v>1695.2259168600997</v>
      </c>
    </row>
    <row r="308" spans="1:47">
      <c r="A308" s="16">
        <v>42204</v>
      </c>
      <c r="B308" s="1">
        <f t="shared" si="156"/>
        <v>2877.0227095055002</v>
      </c>
      <c r="D308" s="33">
        <v>1674000</v>
      </c>
      <c r="E308" s="17">
        <f t="shared" si="142"/>
        <v>1.7186515588443849</v>
      </c>
      <c r="F308" s="52">
        <f t="shared" si="143"/>
        <v>1.8615839765650493</v>
      </c>
      <c r="G308" s="22">
        <v>1013.77</v>
      </c>
      <c r="H308" s="1">
        <f t="shared" ref="H308:H313" si="169">Z308*AN308+(AA308+AB308+AC308)*AO308</f>
        <v>746.44183440000006</v>
      </c>
      <c r="I308" s="1">
        <f t="shared" ref="I308:I313" si="170">AO308*(AL308+AE308+AM308+AR308)+(AQ308)</f>
        <v>277.17101577600005</v>
      </c>
      <c r="J308" s="5">
        <f t="shared" ref="J308:J313" si="171">AG308*AO308+AI308</f>
        <v>654.52</v>
      </c>
      <c r="K308" s="22">
        <v>185.1198593295</v>
      </c>
      <c r="L308" s="23">
        <v>1002000</v>
      </c>
      <c r="M308" s="24">
        <v>330000</v>
      </c>
      <c r="N308" s="5">
        <f t="shared" si="163"/>
        <v>1027.2450932000002</v>
      </c>
      <c r="O308" s="5">
        <f t="shared" si="164"/>
        <v>1.0251947037924154</v>
      </c>
      <c r="P308" s="5">
        <f t="shared" si="165"/>
        <v>232</v>
      </c>
      <c r="Q308" s="5">
        <f t="shared" si="166"/>
        <v>221.70205079999999</v>
      </c>
      <c r="R308" s="5">
        <f t="shared" si="167"/>
        <v>133.79304240000002</v>
      </c>
      <c r="S308" s="5">
        <f t="shared" si="168"/>
        <v>379.75</v>
      </c>
      <c r="T308" s="39">
        <v>60</v>
      </c>
      <c r="U308" s="26">
        <v>555</v>
      </c>
      <c r="V308" s="26">
        <v>232</v>
      </c>
      <c r="W308" s="26">
        <v>201</v>
      </c>
      <c r="X308" s="27"/>
      <c r="Y308" s="27"/>
      <c r="Z308" s="27"/>
      <c r="AA308" s="29">
        <v>568.38</v>
      </c>
      <c r="AB308" s="29">
        <v>0</v>
      </c>
      <c r="AC308" s="29">
        <v>240.14</v>
      </c>
      <c r="AD308" s="28">
        <v>80.52</v>
      </c>
      <c r="AE308" s="29">
        <v>204.84</v>
      </c>
      <c r="AF308" s="29"/>
      <c r="AG308" s="30"/>
      <c r="AH308" s="41">
        <v>379.75</v>
      </c>
      <c r="AI308" s="41">
        <v>654.52</v>
      </c>
      <c r="AJ308" s="30"/>
      <c r="AK308" s="30"/>
      <c r="AL308" s="30">
        <v>19.270800000000001</v>
      </c>
      <c r="AM308" s="30">
        <v>3.75</v>
      </c>
      <c r="AN308" s="32"/>
      <c r="AO308" s="32">
        <v>0.92322000000000004</v>
      </c>
      <c r="AQ308" s="39">
        <v>7.35</v>
      </c>
      <c r="AR308" s="42">
        <v>64.400000000000006</v>
      </c>
      <c r="AT308" s="37">
        <f t="shared" si="145"/>
        <v>672000</v>
      </c>
      <c r="AU308" s="92">
        <f t="shared" si="146"/>
        <v>1849.7776163055</v>
      </c>
    </row>
    <row r="309" spans="1:47">
      <c r="A309" s="16">
        <v>42205</v>
      </c>
      <c r="B309" s="1">
        <f t="shared" si="156"/>
        <v>3216.2204088000003</v>
      </c>
      <c r="D309" s="33">
        <v>1912000</v>
      </c>
      <c r="E309" s="17">
        <f t="shared" si="142"/>
        <v>1.6821236447698746</v>
      </c>
      <c r="F309" s="52">
        <f t="shared" si="143"/>
        <v>1.8220182023460005</v>
      </c>
      <c r="G309" s="22">
        <v>1157.17</v>
      </c>
      <c r="H309" s="1">
        <f t="shared" si="169"/>
        <v>844.40470860000005</v>
      </c>
      <c r="I309" s="1">
        <f t="shared" si="170"/>
        <v>302.99570020000004</v>
      </c>
      <c r="J309" s="5">
        <f t="shared" si="171"/>
        <v>679.73</v>
      </c>
      <c r="K309" s="22">
        <v>231.92</v>
      </c>
      <c r="L309" s="23">
        <v>1077000</v>
      </c>
      <c r="M309" s="24">
        <v>320000</v>
      </c>
      <c r="N309" s="5">
        <f t="shared" si="163"/>
        <v>1067.5726090000001</v>
      </c>
      <c r="O309" s="5">
        <f t="shared" si="164"/>
        <v>0.99124661931290614</v>
      </c>
      <c r="P309" s="5">
        <f t="shared" si="165"/>
        <v>250</v>
      </c>
      <c r="Q309" s="5">
        <f t="shared" si="166"/>
        <v>208.64772000000002</v>
      </c>
      <c r="R309" s="5">
        <f t="shared" si="167"/>
        <v>140.744889</v>
      </c>
      <c r="S309" s="5">
        <f t="shared" si="168"/>
        <v>388.18</v>
      </c>
      <c r="T309" s="39">
        <v>80</v>
      </c>
      <c r="U309" s="26">
        <v>640</v>
      </c>
      <c r="V309" s="26">
        <v>250</v>
      </c>
      <c r="W309" s="26">
        <v>220</v>
      </c>
      <c r="X309" s="27"/>
      <c r="Y309" s="27"/>
      <c r="Z309" s="27"/>
      <c r="AA309" s="29">
        <v>688.63</v>
      </c>
      <c r="AB309" s="29">
        <v>0</v>
      </c>
      <c r="AC309" s="29">
        <v>226</v>
      </c>
      <c r="AD309" s="28">
        <v>79.53</v>
      </c>
      <c r="AE309" s="29">
        <v>220.74</v>
      </c>
      <c r="AF309" s="29"/>
      <c r="AG309" s="30"/>
      <c r="AH309" s="41">
        <v>388.18</v>
      </c>
      <c r="AI309" s="41">
        <v>679.73</v>
      </c>
      <c r="AJ309" s="30"/>
      <c r="AK309" s="30"/>
      <c r="AL309" s="30">
        <v>21.37</v>
      </c>
      <c r="AM309" s="30">
        <v>4.38</v>
      </c>
      <c r="AN309" s="32"/>
      <c r="AO309" s="32">
        <v>0.92322000000000004</v>
      </c>
      <c r="AQ309" s="39">
        <v>8.11</v>
      </c>
      <c r="AR309" s="42">
        <v>72.92</v>
      </c>
      <c r="AT309" s="37">
        <f t="shared" si="145"/>
        <v>835000</v>
      </c>
      <c r="AU309" s="92">
        <f t="shared" si="146"/>
        <v>2148.6477998</v>
      </c>
    </row>
    <row r="310" spans="1:47">
      <c r="A310" s="16">
        <v>42206</v>
      </c>
      <c r="B310" s="1">
        <f t="shared" si="156"/>
        <v>3440.8183711000001</v>
      </c>
      <c r="D310" s="33">
        <v>2188000</v>
      </c>
      <c r="E310" s="17">
        <f t="shared" si="142"/>
        <v>1.5725860928244975</v>
      </c>
      <c r="F310" s="52">
        <f t="shared" si="143"/>
        <v>1.7044971253557812</v>
      </c>
      <c r="G310" s="22">
        <v>1251.1600000000001</v>
      </c>
      <c r="H310" s="1">
        <f t="shared" si="169"/>
        <v>941.94790560000013</v>
      </c>
      <c r="I310" s="1">
        <f t="shared" si="170"/>
        <v>309.91046549999999</v>
      </c>
      <c r="J310" s="5">
        <f t="shared" si="171"/>
        <v>688.8</v>
      </c>
      <c r="K310" s="22">
        <v>249</v>
      </c>
      <c r="L310" s="23">
        <v>1106000</v>
      </c>
      <c r="M310" s="24">
        <v>338000</v>
      </c>
      <c r="N310" s="5">
        <f t="shared" si="163"/>
        <v>1008.2872929</v>
      </c>
      <c r="O310" s="5">
        <f t="shared" si="164"/>
        <v>0.9116521635623871</v>
      </c>
      <c r="P310" s="5">
        <f t="shared" si="165"/>
        <v>253</v>
      </c>
      <c r="Q310" s="5">
        <f t="shared" si="166"/>
        <v>224.19423</v>
      </c>
      <c r="R310" s="5">
        <f t="shared" si="167"/>
        <v>142.90306289999998</v>
      </c>
      <c r="S310" s="5">
        <f t="shared" si="168"/>
        <v>318.19</v>
      </c>
      <c r="T310" s="39">
        <v>70</v>
      </c>
      <c r="U310" s="26">
        <v>689</v>
      </c>
      <c r="V310" s="26">
        <v>253</v>
      </c>
      <c r="W310" s="26">
        <v>255</v>
      </c>
      <c r="X310" s="27"/>
      <c r="Y310" s="27"/>
      <c r="Z310" s="27"/>
      <c r="AA310" s="29">
        <v>777.96</v>
      </c>
      <c r="AB310" s="29">
        <v>0</v>
      </c>
      <c r="AC310" s="29">
        <v>243</v>
      </c>
      <c r="AD310" s="28">
        <v>85</v>
      </c>
      <c r="AE310" s="29">
        <v>230</v>
      </c>
      <c r="AF310" s="29"/>
      <c r="AG310" s="30"/>
      <c r="AH310" s="41">
        <v>318.19</v>
      </c>
      <c r="AI310" s="41">
        <v>688.8</v>
      </c>
      <c r="AJ310" s="30"/>
      <c r="AK310" s="30"/>
      <c r="AL310" s="30">
        <v>18.04</v>
      </c>
      <c r="AM310" s="30">
        <v>5.62</v>
      </c>
      <c r="AN310" s="32"/>
      <c r="AO310" s="32">
        <v>0.92261000000000004</v>
      </c>
      <c r="AQ310" s="39">
        <v>11.4</v>
      </c>
      <c r="AR310" s="42">
        <v>69.89</v>
      </c>
      <c r="AT310" s="37">
        <f t="shared" si="145"/>
        <v>1082000</v>
      </c>
      <c r="AU310" s="92">
        <f t="shared" si="146"/>
        <v>2432.5310782000001</v>
      </c>
    </row>
    <row r="311" spans="1:47">
      <c r="A311" s="16">
        <v>42207</v>
      </c>
      <c r="B311" s="1">
        <f t="shared" si="156"/>
        <v>3317.1451023999998</v>
      </c>
      <c r="D311" s="33">
        <v>2098000</v>
      </c>
      <c r="E311" s="17">
        <f t="shared" si="142"/>
        <v>1.5810987142040036</v>
      </c>
      <c r="F311" s="52">
        <f t="shared" si="143"/>
        <v>1.7184361296887267</v>
      </c>
      <c r="G311" s="22">
        <v>1205.29</v>
      </c>
      <c r="H311" s="1">
        <f t="shared" si="169"/>
        <v>912.81136800000002</v>
      </c>
      <c r="I311" s="1">
        <f t="shared" si="170"/>
        <v>333.65373440000002</v>
      </c>
      <c r="J311" s="5">
        <f t="shared" si="171"/>
        <v>637.29999999999995</v>
      </c>
      <c r="K311" s="22">
        <v>228.09</v>
      </c>
      <c r="L311" s="23">
        <v>1064000</v>
      </c>
      <c r="M311" s="24">
        <v>209000</v>
      </c>
      <c r="N311" s="5">
        <f t="shared" si="163"/>
        <v>1012.3366872</v>
      </c>
      <c r="O311" s="5">
        <f t="shared" si="164"/>
        <v>0.95144425488721807</v>
      </c>
      <c r="P311" s="5">
        <f t="shared" si="165"/>
        <v>248</v>
      </c>
      <c r="Q311" s="5">
        <f t="shared" si="166"/>
        <v>211.25956880000001</v>
      </c>
      <c r="R311" s="5">
        <f t="shared" si="167"/>
        <v>178.47711840000002</v>
      </c>
      <c r="S311" s="5">
        <f t="shared" si="168"/>
        <v>304.60000000000002</v>
      </c>
      <c r="T311" s="39">
        <v>70</v>
      </c>
      <c r="U311" s="26">
        <v>661</v>
      </c>
      <c r="V311" s="26">
        <v>248</v>
      </c>
      <c r="W311" s="26">
        <v>232</v>
      </c>
      <c r="X311" s="27"/>
      <c r="Y311" s="27"/>
      <c r="Z311" s="27"/>
      <c r="AA311" s="29">
        <v>762.49</v>
      </c>
      <c r="AB311" s="29">
        <v>0</v>
      </c>
      <c r="AC311" s="29">
        <v>229.61</v>
      </c>
      <c r="AD311" s="28">
        <v>123.98</v>
      </c>
      <c r="AE311" s="29">
        <v>266.08</v>
      </c>
      <c r="AF311" s="29"/>
      <c r="AG311" s="30"/>
      <c r="AH311" s="41">
        <v>304.60000000000002</v>
      </c>
      <c r="AI311" s="41">
        <v>637.29999999999995</v>
      </c>
      <c r="AJ311" s="30"/>
      <c r="AK311" s="30"/>
      <c r="AL311" s="30">
        <v>9.94</v>
      </c>
      <c r="AM311" s="30">
        <v>5.66</v>
      </c>
      <c r="AN311" s="32"/>
      <c r="AO311" s="32">
        <v>0.92008000000000001</v>
      </c>
      <c r="AQ311" s="39">
        <v>10.08</v>
      </c>
      <c r="AR311" s="42">
        <v>70</v>
      </c>
      <c r="AT311" s="37">
        <f t="shared" si="145"/>
        <v>1034000</v>
      </c>
      <c r="AU311" s="92">
        <f t="shared" si="146"/>
        <v>2304.8084151999997</v>
      </c>
    </row>
    <row r="312" spans="1:47">
      <c r="A312" s="16">
        <v>42208</v>
      </c>
      <c r="B312" s="1">
        <f t="shared" si="156"/>
        <v>3458.9656279000005</v>
      </c>
      <c r="D312" s="33">
        <v>2166000</v>
      </c>
      <c r="E312" s="17">
        <f t="shared" si="142"/>
        <v>1.5969370396583566</v>
      </c>
      <c r="F312" s="52">
        <f t="shared" si="143"/>
        <v>1.7447334065250977</v>
      </c>
      <c r="G312" s="22">
        <v>1194.55</v>
      </c>
      <c r="H312" s="1">
        <f t="shared" si="169"/>
        <v>937.36679480000021</v>
      </c>
      <c r="I312" s="1">
        <f t="shared" si="170"/>
        <v>380.35883309999997</v>
      </c>
      <c r="J312" s="5">
        <f t="shared" si="171"/>
        <v>700.15</v>
      </c>
      <c r="K312" s="22">
        <v>246.54</v>
      </c>
      <c r="L312" s="23">
        <v>1117000</v>
      </c>
      <c r="M312" s="24">
        <v>319000</v>
      </c>
      <c r="N312" s="5">
        <f t="shared" si="163"/>
        <v>1063.2365316</v>
      </c>
      <c r="O312" s="5">
        <f t="shared" si="164"/>
        <v>0.9518679781557744</v>
      </c>
      <c r="P312" s="5">
        <f t="shared" si="165"/>
        <v>237</v>
      </c>
      <c r="Q312" s="5">
        <f t="shared" si="166"/>
        <v>226.4518989</v>
      </c>
      <c r="R312" s="5">
        <f t="shared" si="167"/>
        <v>183.6346327</v>
      </c>
      <c r="S312" s="5">
        <f t="shared" si="168"/>
        <v>340.15</v>
      </c>
      <c r="T312" s="39">
        <v>76</v>
      </c>
      <c r="U312" s="26">
        <v>672</v>
      </c>
      <c r="V312" s="26">
        <v>237</v>
      </c>
      <c r="W312" s="26">
        <v>224</v>
      </c>
      <c r="X312" s="27"/>
      <c r="Y312" s="27"/>
      <c r="Z312" s="27"/>
      <c r="AA312" s="29">
        <v>776.71</v>
      </c>
      <c r="AB312" s="29">
        <v>0</v>
      </c>
      <c r="AC312" s="29">
        <v>247.41</v>
      </c>
      <c r="AD312" s="28">
        <v>136.47999999999999</v>
      </c>
      <c r="AE312" s="29">
        <v>323.83999999999997</v>
      </c>
      <c r="AF312" s="29"/>
      <c r="AG312" s="30"/>
      <c r="AH312" s="41">
        <v>340.15</v>
      </c>
      <c r="AI312" s="41">
        <v>700.15</v>
      </c>
      <c r="AJ312" s="30"/>
      <c r="AK312" s="30"/>
      <c r="AL312" s="30">
        <v>11.14</v>
      </c>
      <c r="AM312" s="30">
        <v>4.26</v>
      </c>
      <c r="AN312" s="32"/>
      <c r="AO312" s="32">
        <v>0.91529000000000005</v>
      </c>
      <c r="AQ312" s="39">
        <v>11.14</v>
      </c>
      <c r="AR312" s="42">
        <v>64.150000000000006</v>
      </c>
      <c r="AT312" s="37">
        <f t="shared" si="145"/>
        <v>1049000</v>
      </c>
      <c r="AU312" s="92">
        <f t="shared" si="146"/>
        <v>2395.7290963000005</v>
      </c>
    </row>
    <row r="313" spans="1:47">
      <c r="A313" s="16">
        <v>42209</v>
      </c>
      <c r="B313" s="1">
        <f t="shared" si="156"/>
        <v>3273.2795570000003</v>
      </c>
      <c r="D313" s="33">
        <v>2082000</v>
      </c>
      <c r="E313" s="17">
        <f t="shared" si="142"/>
        <v>1.5721803828049954</v>
      </c>
      <c r="F313" s="52">
        <f t="shared" si="143"/>
        <v>1.7241655785545817</v>
      </c>
      <c r="G313" s="22">
        <v>1073.3399999999999</v>
      </c>
      <c r="H313" s="1">
        <f t="shared" si="169"/>
        <v>893.33032650000007</v>
      </c>
      <c r="I313" s="1">
        <f t="shared" si="170"/>
        <v>362.8392305000001</v>
      </c>
      <c r="J313" s="5">
        <f t="shared" si="171"/>
        <v>716.64</v>
      </c>
      <c r="K313" s="22">
        <v>227.13</v>
      </c>
      <c r="L313" s="23">
        <v>1072000</v>
      </c>
      <c r="M313" s="24">
        <v>377000</v>
      </c>
      <c r="N313" s="5">
        <f t="shared" si="163"/>
        <v>1011.5693025</v>
      </c>
      <c r="O313" s="5">
        <f t="shared" si="164"/>
        <v>0.94362808069029858</v>
      </c>
      <c r="P313" s="5">
        <f t="shared" si="165"/>
        <v>209</v>
      </c>
      <c r="Q313" s="5">
        <f t="shared" si="166"/>
        <v>214.55830500000002</v>
      </c>
      <c r="R313" s="5">
        <f t="shared" si="167"/>
        <v>183.60099750000003</v>
      </c>
      <c r="S313" s="5">
        <f t="shared" si="168"/>
        <v>334.41</v>
      </c>
      <c r="T313" s="39">
        <v>70</v>
      </c>
      <c r="U313" s="26">
        <v>580</v>
      </c>
      <c r="V313" s="26">
        <v>209</v>
      </c>
      <c r="W313" s="26">
        <v>217</v>
      </c>
      <c r="X313" s="27"/>
      <c r="Y313" s="27"/>
      <c r="Z313" s="27"/>
      <c r="AA313" s="29">
        <v>744.39</v>
      </c>
      <c r="AB313" s="29">
        <v>0</v>
      </c>
      <c r="AC313" s="29">
        <v>235.3</v>
      </c>
      <c r="AD313" s="28">
        <v>128.24</v>
      </c>
      <c r="AE313" s="29">
        <v>292.31</v>
      </c>
      <c r="AF313" s="29"/>
      <c r="AG313" s="30"/>
      <c r="AH313" s="41">
        <v>334.41</v>
      </c>
      <c r="AI313" s="41">
        <v>716.64</v>
      </c>
      <c r="AJ313" s="30"/>
      <c r="AK313" s="30"/>
      <c r="AL313" s="30">
        <v>14.69</v>
      </c>
      <c r="AM313" s="30">
        <v>7.42</v>
      </c>
      <c r="AN313" s="32"/>
      <c r="AO313" s="32">
        <v>0.91185000000000005</v>
      </c>
      <c r="AQ313" s="39">
        <v>9.4700000000000006</v>
      </c>
      <c r="AR313" s="42">
        <v>73.11</v>
      </c>
      <c r="AT313" s="37">
        <f t="shared" si="145"/>
        <v>1010000</v>
      </c>
      <c r="AU313" s="92">
        <f t="shared" si="146"/>
        <v>2261.7102545000002</v>
      </c>
    </row>
    <row r="314" spans="1:47">
      <c r="A314" s="16">
        <v>42210</v>
      </c>
      <c r="B314" s="1">
        <f t="shared" si="156"/>
        <v>2993.2886480000002</v>
      </c>
      <c r="D314" s="33">
        <v>1827000</v>
      </c>
      <c r="E314" s="17">
        <f t="shared" si="142"/>
        <v>1.6383626973180079</v>
      </c>
      <c r="F314" s="52">
        <f t="shared" si="143"/>
        <v>1.7972385885454234</v>
      </c>
      <c r="G314" s="22">
        <v>1050.19</v>
      </c>
      <c r="H314" s="1">
        <f t="shared" ref="H314:H320" si="172">Z314*AN314+(AA314+AB314+AC314)*AO314</f>
        <v>843.3940879999999</v>
      </c>
      <c r="I314" s="1">
        <f t="shared" ref="I314:I320" si="173">AO314*(AL314+AE314+AM314+AR314)+(AQ314)</f>
        <v>294.10456000000005</v>
      </c>
      <c r="J314" s="5">
        <f t="shared" ref="J314:J320" si="174">AG314*AO314+AI314</f>
        <v>583.44000000000005</v>
      </c>
      <c r="K314" s="22">
        <v>222.16</v>
      </c>
      <c r="L314" s="23">
        <v>1060000</v>
      </c>
      <c r="M314" s="24">
        <v>342000</v>
      </c>
      <c r="N314" s="5">
        <f t="shared" ref="N314:N321" si="175">SUM(P314:T314)</f>
        <v>964.15586399999995</v>
      </c>
      <c r="O314" s="5">
        <f t="shared" ref="O314:O321" si="176">N314/L314*1000</f>
        <v>0.90958100377358486</v>
      </c>
      <c r="P314" s="5">
        <f t="shared" ref="P314:P321" si="177">V314</f>
        <v>214</v>
      </c>
      <c r="Q314" s="5">
        <f t="shared" ref="Q314:Q321" si="178">Y314*AN314+AC314*AO314</f>
        <v>219.941732</v>
      </c>
      <c r="R314" s="5">
        <f t="shared" ref="R314:R321" si="179">SUM(AD314+AJ314+AR314)*AO314</f>
        <v>164.33413200000001</v>
      </c>
      <c r="S314" s="5">
        <f t="shared" ref="S314:S321" si="180">AF314*AO314+AH314</f>
        <v>305.88</v>
      </c>
      <c r="T314" s="39">
        <v>60</v>
      </c>
      <c r="U314" s="26">
        <v>569</v>
      </c>
      <c r="V314" s="26">
        <v>214</v>
      </c>
      <c r="W314" s="26">
        <v>212</v>
      </c>
      <c r="X314" s="27"/>
      <c r="Y314" s="27"/>
      <c r="Z314" s="27"/>
      <c r="AA314" s="29">
        <v>683.91</v>
      </c>
      <c r="AB314" s="29">
        <v>0</v>
      </c>
      <c r="AC314" s="29">
        <v>241.27</v>
      </c>
      <c r="AD314" s="28">
        <v>122.26</v>
      </c>
      <c r="AE314" s="29">
        <v>240.24</v>
      </c>
      <c r="AF314" s="29"/>
      <c r="AG314" s="30"/>
      <c r="AH314" s="41">
        <v>305.88</v>
      </c>
      <c r="AI314" s="41">
        <v>583.44000000000005</v>
      </c>
      <c r="AJ314" s="30"/>
      <c r="AK314" s="30"/>
      <c r="AL314" s="30">
        <v>8.51</v>
      </c>
      <c r="AM314" s="30">
        <v>4.84</v>
      </c>
      <c r="AN314" s="32"/>
      <c r="AO314" s="32">
        <v>0.91159999999999997</v>
      </c>
      <c r="AQ314" s="39">
        <v>10.050000000000001</v>
      </c>
      <c r="AR314" s="42">
        <v>58.01</v>
      </c>
      <c r="AT314" s="37">
        <f t="shared" si="145"/>
        <v>767000</v>
      </c>
      <c r="AU314" s="92">
        <f t="shared" si="146"/>
        <v>2029.1327840000004</v>
      </c>
    </row>
    <row r="315" spans="1:47">
      <c r="A315" s="16">
        <v>42211</v>
      </c>
      <c r="B315" s="1">
        <f t="shared" si="156"/>
        <v>2918.9465216000003</v>
      </c>
      <c r="D315" s="33">
        <v>1742000</v>
      </c>
      <c r="E315" s="17">
        <f t="shared" ref="E315:E329" si="181">B315/D315*1000</f>
        <v>1.6756294613088407</v>
      </c>
      <c r="F315" s="52">
        <f t="shared" ref="F315:F329" si="182">E315/AO315</f>
        <v>1.8415129476314849</v>
      </c>
      <c r="G315" s="22">
        <v>1057.05</v>
      </c>
      <c r="H315" s="1">
        <f t="shared" si="172"/>
        <v>774.68768960000011</v>
      </c>
      <c r="I315" s="1">
        <f t="shared" si="173"/>
        <v>263.34883200000002</v>
      </c>
      <c r="J315" s="5">
        <f t="shared" si="174"/>
        <v>615.86</v>
      </c>
      <c r="K315" s="22">
        <v>208</v>
      </c>
      <c r="L315" s="23">
        <v>1051000</v>
      </c>
      <c r="M315" s="24">
        <v>290000</v>
      </c>
      <c r="N315" s="5">
        <f t="shared" si="175"/>
        <v>958.78162880000014</v>
      </c>
      <c r="O315" s="5">
        <f t="shared" si="176"/>
        <v>0.9122565450047575</v>
      </c>
      <c r="P315" s="5">
        <f t="shared" si="177"/>
        <v>217</v>
      </c>
      <c r="Q315" s="5">
        <f t="shared" si="178"/>
        <v>210.23701600000001</v>
      </c>
      <c r="R315" s="5">
        <f t="shared" si="179"/>
        <v>139.75461279999999</v>
      </c>
      <c r="S315" s="5">
        <f t="shared" si="180"/>
        <v>326.79000000000002</v>
      </c>
      <c r="T315" s="39">
        <v>65</v>
      </c>
      <c r="U315" s="26">
        <v>587</v>
      </c>
      <c r="V315" s="26">
        <v>217</v>
      </c>
      <c r="W315" s="26">
        <v>193</v>
      </c>
      <c r="X315" s="27"/>
      <c r="Y315" s="27"/>
      <c r="Z315" s="27"/>
      <c r="AA315" s="29">
        <v>620.33000000000004</v>
      </c>
      <c r="AB315" s="29">
        <v>0</v>
      </c>
      <c r="AC315" s="29">
        <v>231.05</v>
      </c>
      <c r="AD315" s="28">
        <v>89.25</v>
      </c>
      <c r="AE315" s="28">
        <v>196.97</v>
      </c>
      <c r="AF315" s="29"/>
      <c r="AG315" s="30"/>
      <c r="AH315" s="41">
        <v>326.79000000000002</v>
      </c>
      <c r="AI315" s="41">
        <v>615.86</v>
      </c>
      <c r="AJ315" s="30"/>
      <c r="AK315" s="30"/>
      <c r="AL315" s="30">
        <v>11</v>
      </c>
      <c r="AM315" s="30">
        <v>4.79</v>
      </c>
      <c r="AN315" s="32"/>
      <c r="AO315" s="32">
        <v>0.90991999999999995</v>
      </c>
      <c r="AQ315" s="39">
        <v>11.21</v>
      </c>
      <c r="AR315" s="42">
        <v>64.34</v>
      </c>
      <c r="AT315" s="37">
        <f t="shared" si="145"/>
        <v>691000</v>
      </c>
      <c r="AU315" s="92">
        <f t="shared" si="146"/>
        <v>1960.1648928000002</v>
      </c>
    </row>
    <row r="316" spans="1:47">
      <c r="A316" s="16">
        <v>42212</v>
      </c>
      <c r="B316" s="1">
        <f t="shared" si="156"/>
        <v>3572.1214128000001</v>
      </c>
      <c r="D316" s="33">
        <v>2366000</v>
      </c>
      <c r="E316" s="17">
        <f t="shared" si="181"/>
        <v>1.5097723638207947</v>
      </c>
      <c r="F316" s="52">
        <f t="shared" si="182"/>
        <v>1.6592363766273901</v>
      </c>
      <c r="G316" s="22">
        <v>1262.04</v>
      </c>
      <c r="H316" s="1">
        <f t="shared" si="172"/>
        <v>984.5243408</v>
      </c>
      <c r="I316" s="1">
        <f t="shared" si="173"/>
        <v>340.32707199999999</v>
      </c>
      <c r="J316" s="5">
        <f t="shared" si="174"/>
        <v>698.32</v>
      </c>
      <c r="K316" s="22">
        <v>286.91000000000003</v>
      </c>
      <c r="L316" s="23">
        <v>1241000</v>
      </c>
      <c r="M316" s="24">
        <v>394000</v>
      </c>
      <c r="N316" s="5">
        <f t="shared" si="175"/>
        <v>1042.3783023999999</v>
      </c>
      <c r="O316" s="5">
        <f t="shared" si="176"/>
        <v>0.83995028396454474</v>
      </c>
      <c r="P316" s="5">
        <f t="shared" si="177"/>
        <v>239</v>
      </c>
      <c r="Q316" s="5">
        <f t="shared" si="178"/>
        <v>229.66380799999999</v>
      </c>
      <c r="R316" s="5">
        <f t="shared" si="179"/>
        <v>161.57449439999999</v>
      </c>
      <c r="S316" s="5">
        <f t="shared" si="180"/>
        <v>338.14</v>
      </c>
      <c r="T316" s="39">
        <v>74</v>
      </c>
      <c r="U316" s="26">
        <v>694</v>
      </c>
      <c r="V316" s="26">
        <v>239</v>
      </c>
      <c r="W316" s="26">
        <v>277</v>
      </c>
      <c r="X316" s="27"/>
      <c r="Y316" s="27"/>
      <c r="Z316" s="27"/>
      <c r="AA316" s="29">
        <v>829.59</v>
      </c>
      <c r="AB316" s="29">
        <v>0</v>
      </c>
      <c r="AC316" s="29">
        <v>252.4</v>
      </c>
      <c r="AD316" s="28">
        <v>113.46</v>
      </c>
      <c r="AE316" s="29">
        <v>284.08</v>
      </c>
      <c r="AF316" s="29"/>
      <c r="AG316" s="30"/>
      <c r="AH316" s="41">
        <v>338.14</v>
      </c>
      <c r="AI316" s="41">
        <v>698.32</v>
      </c>
      <c r="AJ316" s="30"/>
      <c r="AK316" s="30"/>
      <c r="AL316" s="30">
        <v>7.89</v>
      </c>
      <c r="AM316" s="30">
        <v>5.52</v>
      </c>
      <c r="AN316" s="32"/>
      <c r="AO316" s="32">
        <v>0.90991999999999995</v>
      </c>
      <c r="AQ316" s="39">
        <v>11.3</v>
      </c>
      <c r="AR316" s="42">
        <v>64.11</v>
      </c>
      <c r="AT316" s="37">
        <f t="shared" si="145"/>
        <v>1125000</v>
      </c>
      <c r="AU316" s="92">
        <f t="shared" si="146"/>
        <v>2529.7431104000002</v>
      </c>
    </row>
    <row r="317" spans="1:47">
      <c r="A317" s="16">
        <v>42213</v>
      </c>
      <c r="B317" s="1">
        <f t="shared" si="156"/>
        <v>3595.6926697999997</v>
      </c>
      <c r="D317" s="33">
        <v>2518000</v>
      </c>
      <c r="E317" s="17">
        <f t="shared" si="181"/>
        <v>1.4279955003177125</v>
      </c>
      <c r="F317" s="52">
        <f t="shared" si="182"/>
        <v>1.5778607106116025</v>
      </c>
      <c r="G317" s="22">
        <v>1164.55</v>
      </c>
      <c r="H317" s="1">
        <f t="shared" si="172"/>
        <v>1076.8832980000002</v>
      </c>
      <c r="I317" s="1">
        <f t="shared" si="173"/>
        <v>371.20937179999999</v>
      </c>
      <c r="J317" s="5">
        <f t="shared" si="174"/>
        <v>648.85</v>
      </c>
      <c r="K317" s="22">
        <v>334.2</v>
      </c>
      <c r="L317" s="23">
        <v>1303000</v>
      </c>
      <c r="M317" s="24">
        <v>403000</v>
      </c>
      <c r="N317" s="5">
        <f t="shared" si="175"/>
        <v>1032.3581328</v>
      </c>
      <c r="O317" s="5">
        <f t="shared" si="176"/>
        <v>0.79229327152724482</v>
      </c>
      <c r="P317" s="5">
        <f t="shared" si="177"/>
        <v>222</v>
      </c>
      <c r="Q317" s="5">
        <f t="shared" si="178"/>
        <v>230.26423860000003</v>
      </c>
      <c r="R317" s="5">
        <f t="shared" si="179"/>
        <v>173.95389419999998</v>
      </c>
      <c r="S317" s="5">
        <f t="shared" si="180"/>
        <v>326.14</v>
      </c>
      <c r="T317" s="39">
        <v>80</v>
      </c>
      <c r="U317" s="26">
        <v>545</v>
      </c>
      <c r="V317" s="26">
        <v>222</v>
      </c>
      <c r="W317" s="26">
        <v>345</v>
      </c>
      <c r="X317" s="27"/>
      <c r="Y317" s="27"/>
      <c r="Z317" s="27"/>
      <c r="AA317" s="29">
        <v>935.47</v>
      </c>
      <c r="AB317" s="29">
        <v>0</v>
      </c>
      <c r="AC317" s="29">
        <v>254.43</v>
      </c>
      <c r="AD317" s="28">
        <v>130.38999999999999</v>
      </c>
      <c r="AE317" s="29">
        <v>318.62</v>
      </c>
      <c r="AF317" s="29"/>
      <c r="AG317" s="30"/>
      <c r="AH317" s="41">
        <v>326.14</v>
      </c>
      <c r="AI317" s="41">
        <v>648.85</v>
      </c>
      <c r="AJ317" s="30"/>
      <c r="AK317" s="30"/>
      <c r="AL317" s="30">
        <v>8.32</v>
      </c>
      <c r="AM317" s="30">
        <v>7.33</v>
      </c>
      <c r="AN317" s="32"/>
      <c r="AO317" s="32">
        <v>0.90502000000000005</v>
      </c>
      <c r="AQ317" s="39">
        <v>12.74</v>
      </c>
      <c r="AR317" s="42">
        <v>61.82</v>
      </c>
      <c r="AT317" s="37">
        <f t="shared" si="145"/>
        <v>1215000</v>
      </c>
      <c r="AU317" s="92">
        <f t="shared" si="146"/>
        <v>2563.3345369999997</v>
      </c>
    </row>
    <row r="318" spans="1:47">
      <c r="A318" s="16">
        <v>42214</v>
      </c>
      <c r="B318" s="1">
        <f t="shared" si="156"/>
        <v>3437.6156423000002</v>
      </c>
      <c r="D318" s="33">
        <v>2309000</v>
      </c>
      <c r="E318" s="17">
        <f t="shared" si="181"/>
        <v>1.4887897974447812</v>
      </c>
      <c r="F318" s="52">
        <f t="shared" si="182"/>
        <v>1.6472375802931825</v>
      </c>
      <c r="G318" s="22">
        <v>1105.8599999999999</v>
      </c>
      <c r="H318" s="1">
        <f t="shared" si="172"/>
        <v>1013.1258195</v>
      </c>
      <c r="I318" s="1">
        <f t="shared" si="173"/>
        <v>360.19982280000005</v>
      </c>
      <c r="J318" s="5">
        <f t="shared" si="174"/>
        <v>632.66999999999996</v>
      </c>
      <c r="K318" s="22">
        <v>325.76</v>
      </c>
      <c r="L318" s="23">
        <v>1117000</v>
      </c>
      <c r="M318" s="24">
        <v>202000</v>
      </c>
      <c r="N318" s="5">
        <f t="shared" si="175"/>
        <v>999.27066809999997</v>
      </c>
      <c r="O318" s="5">
        <f t="shared" si="176"/>
        <v>0.89460220957923009</v>
      </c>
      <c r="P318" s="5">
        <f t="shared" si="177"/>
        <v>219</v>
      </c>
      <c r="Q318" s="5">
        <f t="shared" si="178"/>
        <v>220.84597349999999</v>
      </c>
      <c r="R318" s="5">
        <f t="shared" si="179"/>
        <v>161.47469459999999</v>
      </c>
      <c r="S318" s="5">
        <f t="shared" si="180"/>
        <v>314.95</v>
      </c>
      <c r="T318" s="39">
        <v>83</v>
      </c>
      <c r="U318" s="26">
        <v>452</v>
      </c>
      <c r="V318" s="26">
        <v>219</v>
      </c>
      <c r="W318" s="26">
        <v>363.63</v>
      </c>
      <c r="X318" s="27"/>
      <c r="Y318" s="27"/>
      <c r="Z318" s="27"/>
      <c r="AA318" s="29">
        <v>876.6</v>
      </c>
      <c r="AB318" s="29">
        <v>0</v>
      </c>
      <c r="AC318" s="29">
        <v>244.35</v>
      </c>
      <c r="AD318" s="28">
        <v>124.02</v>
      </c>
      <c r="AE318" s="29">
        <v>317.04000000000002</v>
      </c>
      <c r="AF318" s="29"/>
      <c r="AG318" s="30"/>
      <c r="AH318" s="41">
        <v>314.95</v>
      </c>
      <c r="AI318" s="41">
        <v>632.66999999999996</v>
      </c>
      <c r="AJ318" s="30"/>
      <c r="AK318" s="30"/>
      <c r="AL318" s="30">
        <v>9.5399999999999991</v>
      </c>
      <c r="AM318" s="30">
        <v>6.66</v>
      </c>
      <c r="AN318" s="32"/>
      <c r="AO318" s="32">
        <v>0.90381</v>
      </c>
      <c r="AQ318" s="39">
        <v>9.6300000000000008</v>
      </c>
      <c r="AR318" s="42">
        <v>54.64</v>
      </c>
      <c r="AT318" s="37">
        <f t="shared" si="145"/>
        <v>1192000</v>
      </c>
      <c r="AU318" s="92">
        <f t="shared" si="146"/>
        <v>2438.3449742000003</v>
      </c>
    </row>
    <row r="319" spans="1:47">
      <c r="A319" s="16">
        <v>42215</v>
      </c>
      <c r="B319" s="1">
        <f t="shared" si="156"/>
        <v>3391.4844724999998</v>
      </c>
      <c r="D319" s="33">
        <v>2185000</v>
      </c>
      <c r="E319" s="17">
        <f t="shared" si="181"/>
        <v>1.5521668066361554</v>
      </c>
      <c r="F319" s="52">
        <f t="shared" si="182"/>
        <v>1.7148172199482465</v>
      </c>
      <c r="G319" s="22">
        <v>944.91</v>
      </c>
      <c r="H319" s="1">
        <f t="shared" si="172"/>
        <v>976.69305599999996</v>
      </c>
      <c r="I319" s="1">
        <f t="shared" si="173"/>
        <v>354.27141650000004</v>
      </c>
      <c r="J319" s="5">
        <f t="shared" si="174"/>
        <v>790.43</v>
      </c>
      <c r="K319" s="22">
        <v>325.18</v>
      </c>
      <c r="L319" s="23">
        <v>1089000</v>
      </c>
      <c r="M319" s="24">
        <v>190000</v>
      </c>
      <c r="N319" s="5">
        <f t="shared" si="175"/>
        <v>1141.3089235</v>
      </c>
      <c r="O319" s="5">
        <f t="shared" si="176"/>
        <v>1.0480339058769512</v>
      </c>
      <c r="P319" s="5">
        <f t="shared" si="177"/>
        <v>230</v>
      </c>
      <c r="Q319" s="5">
        <f t="shared" si="178"/>
        <v>239.40312350000002</v>
      </c>
      <c r="R319" s="5">
        <f t="shared" si="179"/>
        <v>155.6858</v>
      </c>
      <c r="S319" s="5">
        <f t="shared" si="180"/>
        <v>430.22</v>
      </c>
      <c r="T319" s="39">
        <v>86</v>
      </c>
      <c r="U319" s="26">
        <v>427</v>
      </c>
      <c r="V319" s="26">
        <v>230</v>
      </c>
      <c r="W319" s="26">
        <v>222</v>
      </c>
      <c r="X319" s="27"/>
      <c r="Y319" s="27"/>
      <c r="Z319" s="27"/>
      <c r="AA319" s="29">
        <v>814.55</v>
      </c>
      <c r="AB319" s="29">
        <v>0</v>
      </c>
      <c r="AC319" s="29">
        <v>264.49</v>
      </c>
      <c r="AD319" s="28">
        <v>117</v>
      </c>
      <c r="AE319" s="29">
        <v>300.68</v>
      </c>
      <c r="AF319" s="29"/>
      <c r="AG319" s="30"/>
      <c r="AH319" s="41">
        <v>430.22</v>
      </c>
      <c r="AI319" s="41">
        <v>790.43</v>
      </c>
      <c r="AJ319" s="30"/>
      <c r="AK319" s="30"/>
      <c r="AL319" s="30">
        <v>18.420000000000002</v>
      </c>
      <c r="AM319" s="30">
        <v>5.01</v>
      </c>
      <c r="AN319" s="32"/>
      <c r="AO319" s="32">
        <v>0.90515000000000001</v>
      </c>
      <c r="AQ319" s="39">
        <v>11.12</v>
      </c>
      <c r="AR319" s="42">
        <v>55</v>
      </c>
      <c r="AT319" s="37">
        <f t="shared" si="145"/>
        <v>1096000</v>
      </c>
      <c r="AU319" s="92">
        <f t="shared" si="146"/>
        <v>2250.1755489999996</v>
      </c>
    </row>
    <row r="320" spans="1:47">
      <c r="A320" s="16">
        <v>42216</v>
      </c>
      <c r="B320" s="1">
        <f t="shared" si="156"/>
        <v>3298.2716023000003</v>
      </c>
      <c r="D320" s="33">
        <v>1964000</v>
      </c>
      <c r="E320" s="17">
        <f t="shared" si="181"/>
        <v>1.679364359623218</v>
      </c>
      <c r="F320" s="52">
        <f t="shared" si="182"/>
        <v>1.8395727504608537</v>
      </c>
      <c r="G320" s="22">
        <v>991.45</v>
      </c>
      <c r="H320" s="1">
        <f t="shared" si="172"/>
        <v>903.64396350000004</v>
      </c>
      <c r="I320" s="1">
        <f t="shared" si="173"/>
        <v>324.36763880000001</v>
      </c>
      <c r="J320" s="5">
        <f t="shared" si="174"/>
        <v>766.22</v>
      </c>
      <c r="K320" s="22">
        <v>312.58999999999997</v>
      </c>
      <c r="L320" s="23">
        <v>1013000</v>
      </c>
      <c r="M320" s="24">
        <v>333000</v>
      </c>
      <c r="N320" s="5">
        <f t="shared" si="175"/>
        <v>1094.0138804000001</v>
      </c>
      <c r="O320" s="5">
        <f t="shared" si="176"/>
        <v>1.0799742155972361</v>
      </c>
      <c r="P320" s="5">
        <f t="shared" si="177"/>
        <v>230</v>
      </c>
      <c r="Q320" s="5">
        <f t="shared" si="178"/>
        <v>232.0069474</v>
      </c>
      <c r="R320" s="5">
        <f t="shared" si="179"/>
        <v>151.81693299999998</v>
      </c>
      <c r="S320" s="5">
        <f t="shared" si="180"/>
        <v>415.19</v>
      </c>
      <c r="T320" s="39">
        <v>65</v>
      </c>
      <c r="U320" s="26">
        <v>477</v>
      </c>
      <c r="V320" s="26">
        <v>230</v>
      </c>
      <c r="W320" s="26">
        <v>233</v>
      </c>
      <c r="X320" s="27"/>
      <c r="Y320" s="27"/>
      <c r="Z320" s="27"/>
      <c r="AA320" s="29">
        <v>735.71</v>
      </c>
      <c r="AB320" s="29">
        <v>0</v>
      </c>
      <c r="AC320" s="29">
        <v>254.14</v>
      </c>
      <c r="AD320" s="28">
        <v>106.82</v>
      </c>
      <c r="AE320" s="29">
        <v>265.26</v>
      </c>
      <c r="AF320" s="29"/>
      <c r="AG320" s="30"/>
      <c r="AH320" s="41">
        <v>415.19</v>
      </c>
      <c r="AI320" s="41">
        <v>766.22</v>
      </c>
      <c r="AJ320" s="30"/>
      <c r="AK320" s="30"/>
      <c r="AL320" s="30">
        <v>13.94</v>
      </c>
      <c r="AM320" s="30">
        <v>8</v>
      </c>
      <c r="AN320" s="32"/>
      <c r="AO320" s="32">
        <v>0.91291</v>
      </c>
      <c r="AQ320" s="39">
        <v>7.88</v>
      </c>
      <c r="AR320" s="42">
        <v>59.48</v>
      </c>
      <c r="AT320" s="37">
        <f t="shared" si="145"/>
        <v>951000</v>
      </c>
      <c r="AU320" s="92">
        <f t="shared" si="146"/>
        <v>2204.2577219000004</v>
      </c>
    </row>
    <row r="321" spans="1:47">
      <c r="A321" s="16">
        <v>42217</v>
      </c>
      <c r="B321" s="1">
        <f t="shared" si="156"/>
        <v>2534.4429505999997</v>
      </c>
      <c r="D321" s="33">
        <v>1631000</v>
      </c>
      <c r="E321" s="17">
        <f t="shared" si="181"/>
        <v>1.553919650889025</v>
      </c>
      <c r="F321" s="52">
        <f t="shared" si="182"/>
        <v>1.7055610871472906</v>
      </c>
      <c r="G321" s="22">
        <v>851.65</v>
      </c>
      <c r="H321" s="1">
        <f t="shared" ref="H321:H329" si="183">Z321*AN321+(AA321+AB321+AC321)*AO321</f>
        <v>627.99611519999996</v>
      </c>
      <c r="I321" s="1">
        <f t="shared" ref="I321:I329" si="184">AO321*(AL321+AE321+AM321+AR321)+(AQ321)</f>
        <v>202.11683539999999</v>
      </c>
      <c r="J321" s="5">
        <f t="shared" ref="J321:J329" si="185">AG321*AO321+AI321</f>
        <v>594.15</v>
      </c>
      <c r="K321" s="22">
        <v>258.52999999999997</v>
      </c>
      <c r="L321" s="23">
        <v>910000</v>
      </c>
      <c r="M321" s="24">
        <v>300000</v>
      </c>
      <c r="N321" s="5">
        <f t="shared" si="175"/>
        <v>903.27546349999989</v>
      </c>
      <c r="O321" s="5">
        <f t="shared" si="176"/>
        <v>0.9926103994505493</v>
      </c>
      <c r="P321" s="5">
        <f t="shared" si="177"/>
        <v>207</v>
      </c>
      <c r="Q321" s="5">
        <f t="shared" si="178"/>
        <v>187.07410970000001</v>
      </c>
      <c r="R321" s="5">
        <f t="shared" si="179"/>
        <v>104.61135379999999</v>
      </c>
      <c r="S321" s="5">
        <f t="shared" si="180"/>
        <v>344.59</v>
      </c>
      <c r="T321" s="39">
        <v>60</v>
      </c>
      <c r="U321" s="26">
        <v>358</v>
      </c>
      <c r="V321" s="26">
        <v>207</v>
      </c>
      <c r="W321" s="26">
        <v>236</v>
      </c>
      <c r="X321" s="27"/>
      <c r="Y321" s="27"/>
      <c r="Z321" s="27"/>
      <c r="AA321" s="29">
        <v>483.95</v>
      </c>
      <c r="AB321" s="29">
        <v>0</v>
      </c>
      <c r="AC321" s="29">
        <v>205.33</v>
      </c>
      <c r="AD321" s="28">
        <v>60.75</v>
      </c>
      <c r="AE321" s="29">
        <v>148.5</v>
      </c>
      <c r="AF321" s="29"/>
      <c r="AG321" s="30"/>
      <c r="AH321" s="41">
        <v>344.59</v>
      </c>
      <c r="AI321" s="41">
        <v>594.15</v>
      </c>
      <c r="AJ321" s="30"/>
      <c r="AK321" s="30"/>
      <c r="AL321" s="30">
        <v>5.59</v>
      </c>
      <c r="AM321" s="30">
        <v>4.9000000000000004</v>
      </c>
      <c r="AN321" s="32"/>
      <c r="AO321" s="32">
        <v>0.91108999999999996</v>
      </c>
      <c r="AQ321" s="39">
        <v>8</v>
      </c>
      <c r="AR321" s="42">
        <v>54.07</v>
      </c>
      <c r="AT321" s="37">
        <f t="shared" si="145"/>
        <v>721000</v>
      </c>
      <c r="AU321" s="92">
        <f t="shared" si="146"/>
        <v>1631.1674870999998</v>
      </c>
    </row>
    <row r="322" spans="1:47">
      <c r="A322" s="16">
        <v>42218</v>
      </c>
      <c r="B322" s="1">
        <f t="shared" si="156"/>
        <v>2681.8976360999995</v>
      </c>
      <c r="D322" s="33">
        <v>1780000</v>
      </c>
      <c r="E322" s="17">
        <f t="shared" si="181"/>
        <v>1.5066840652247186</v>
      </c>
      <c r="F322" s="52">
        <f t="shared" si="182"/>
        <v>1.6553875267529348</v>
      </c>
      <c r="G322" s="22">
        <v>894.43</v>
      </c>
      <c r="H322" s="1">
        <f t="shared" si="183"/>
        <v>656.3144853</v>
      </c>
      <c r="I322" s="1">
        <f t="shared" si="184"/>
        <v>249.02315080000002</v>
      </c>
      <c r="J322" s="5">
        <f t="shared" si="185"/>
        <v>569.92999999999995</v>
      </c>
      <c r="K322" s="22">
        <v>312.2</v>
      </c>
      <c r="L322" s="23">
        <v>1015000</v>
      </c>
      <c r="M322" s="24">
        <v>336000</v>
      </c>
      <c r="N322" s="5">
        <f t="shared" ref="N322:N329" si="186">SUM(P322:T322)</f>
        <v>931.86944570000003</v>
      </c>
      <c r="O322" s="5">
        <f t="shared" ref="O322:O329" si="187">N322/L322*1000</f>
        <v>0.91809797605911325</v>
      </c>
      <c r="P322" s="5">
        <f t="shared" ref="P322:P329" si="188">V322</f>
        <v>215</v>
      </c>
      <c r="Q322" s="5">
        <f t="shared" ref="Q322:Q329" si="189">Y322*AN322+AC322*AO322</f>
        <v>195.6410415</v>
      </c>
      <c r="R322" s="5">
        <f t="shared" ref="R322:R329" si="190">SUM(AD322+AJ322+AR322)*AO322</f>
        <v>116.73840419999999</v>
      </c>
      <c r="S322" s="5">
        <f t="shared" ref="S322:S329" si="191">AF322*AO322+AH322</f>
        <v>321.49</v>
      </c>
      <c r="T322" s="39">
        <v>83</v>
      </c>
      <c r="U322" s="26">
        <v>381</v>
      </c>
      <c r="V322" s="26">
        <v>215</v>
      </c>
      <c r="W322" s="26">
        <v>245</v>
      </c>
      <c r="X322" s="27"/>
      <c r="Y322" s="27"/>
      <c r="Z322" s="27"/>
      <c r="AA322" s="29">
        <v>506.14</v>
      </c>
      <c r="AB322" s="29">
        <v>0</v>
      </c>
      <c r="AC322" s="29">
        <v>214.95</v>
      </c>
      <c r="AD322" s="28">
        <v>64.31</v>
      </c>
      <c r="AE322" s="29">
        <v>186.39</v>
      </c>
      <c r="AF322" s="29"/>
      <c r="AG322" s="30"/>
      <c r="AH322" s="41">
        <v>321.49</v>
      </c>
      <c r="AI322" s="41">
        <v>569.92999999999995</v>
      </c>
      <c r="AJ322" s="30"/>
      <c r="AK322" s="30"/>
      <c r="AL322" s="30">
        <v>7.49</v>
      </c>
      <c r="AM322" s="30">
        <v>5.41</v>
      </c>
      <c r="AN322" s="32"/>
      <c r="AO322" s="32">
        <v>0.91017000000000003</v>
      </c>
      <c r="AQ322" s="39">
        <v>9.43</v>
      </c>
      <c r="AR322" s="42">
        <v>63.95</v>
      </c>
      <c r="AT322" s="37">
        <f t="shared" si="145"/>
        <v>765000</v>
      </c>
      <c r="AU322" s="92">
        <f t="shared" si="146"/>
        <v>1750.0281903999994</v>
      </c>
    </row>
    <row r="323" spans="1:47">
      <c r="A323" s="16">
        <v>42219</v>
      </c>
      <c r="B323" s="1">
        <f t="shared" si="156"/>
        <v>3217.7597096</v>
      </c>
      <c r="D323" s="33">
        <v>2291000</v>
      </c>
      <c r="E323" s="17">
        <f t="shared" si="181"/>
        <v>1.4045219160192055</v>
      </c>
      <c r="F323" s="52">
        <f t="shared" si="182"/>
        <v>1.5431423975951806</v>
      </c>
      <c r="G323" s="22">
        <v>1050.0899999999999</v>
      </c>
      <c r="H323" s="1">
        <f t="shared" si="183"/>
        <v>813.43713240000011</v>
      </c>
      <c r="I323" s="1">
        <f t="shared" si="184"/>
        <v>313.59257719999999</v>
      </c>
      <c r="J323" s="5">
        <f t="shared" si="185"/>
        <v>635.25</v>
      </c>
      <c r="K323" s="22">
        <v>405.39</v>
      </c>
      <c r="L323" s="23">
        <v>1151000</v>
      </c>
      <c r="M323" s="24">
        <v>376000</v>
      </c>
      <c r="N323" s="5">
        <f t="shared" si="186"/>
        <v>1019.8793379</v>
      </c>
      <c r="O323" s="5">
        <f t="shared" si="187"/>
        <v>0.8860810928757602</v>
      </c>
      <c r="P323" s="5">
        <f t="shared" si="188"/>
        <v>243</v>
      </c>
      <c r="Q323" s="5">
        <f t="shared" si="189"/>
        <v>217.7581725</v>
      </c>
      <c r="R323" s="5">
        <f t="shared" si="190"/>
        <v>144.37116540000002</v>
      </c>
      <c r="S323" s="5">
        <f t="shared" si="191"/>
        <v>340.75</v>
      </c>
      <c r="T323" s="39">
        <v>74</v>
      </c>
      <c r="U323" s="26">
        <v>491</v>
      </c>
      <c r="V323" s="26">
        <v>243</v>
      </c>
      <c r="W323" s="26">
        <v>257</v>
      </c>
      <c r="X323" s="27"/>
      <c r="Y323" s="27"/>
      <c r="Z323" s="27"/>
      <c r="AA323" s="29">
        <v>654.47</v>
      </c>
      <c r="AB323" s="29">
        <v>0</v>
      </c>
      <c r="AC323" s="29">
        <v>239.25</v>
      </c>
      <c r="AD323" s="28">
        <v>88.16</v>
      </c>
      <c r="AE323" s="29">
        <v>250.87</v>
      </c>
      <c r="AF323" s="29"/>
      <c r="AG323" s="30"/>
      <c r="AH323" s="41">
        <v>340.75</v>
      </c>
      <c r="AI323" s="41">
        <v>635.25</v>
      </c>
      <c r="AJ323" s="30"/>
      <c r="AK323" s="30"/>
      <c r="AL323" s="30">
        <v>7.74</v>
      </c>
      <c r="AM323" s="30">
        <v>6.09</v>
      </c>
      <c r="AN323" s="32"/>
      <c r="AO323" s="32">
        <v>0.91017000000000003</v>
      </c>
      <c r="AQ323" s="39">
        <v>8.5399999999999991</v>
      </c>
      <c r="AR323" s="42">
        <v>70.459999999999994</v>
      </c>
      <c r="AT323" s="37">
        <f t="shared" si="145"/>
        <v>1140000</v>
      </c>
      <c r="AU323" s="92">
        <f t="shared" si="146"/>
        <v>2197.8803717000001</v>
      </c>
    </row>
    <row r="324" spans="1:47">
      <c r="A324" s="16">
        <v>42220</v>
      </c>
      <c r="B324" s="1">
        <f t="shared" si="156"/>
        <v>3194.6524289999998</v>
      </c>
      <c r="D324" s="33">
        <v>2334000</v>
      </c>
      <c r="E324" s="17">
        <f t="shared" si="181"/>
        <v>1.3687456850899742</v>
      </c>
      <c r="F324" s="52">
        <f t="shared" si="182"/>
        <v>1.5014432385094383</v>
      </c>
      <c r="G324" s="22">
        <v>987.04</v>
      </c>
      <c r="H324" s="1">
        <f t="shared" si="183"/>
        <v>890.42483500000003</v>
      </c>
      <c r="I324" s="1">
        <f t="shared" si="184"/>
        <v>317.41759399999995</v>
      </c>
      <c r="J324" s="5">
        <f t="shared" si="185"/>
        <v>607.4</v>
      </c>
      <c r="K324" s="22">
        <v>392.37</v>
      </c>
      <c r="L324" s="23">
        <v>1148000</v>
      </c>
      <c r="M324" s="24">
        <v>354000</v>
      </c>
      <c r="N324" s="5">
        <f t="shared" si="186"/>
        <v>1012.7706629999999</v>
      </c>
      <c r="O324" s="5">
        <f t="shared" si="187"/>
        <v>0.88220441027874563</v>
      </c>
      <c r="P324" s="5">
        <f t="shared" si="188"/>
        <v>245</v>
      </c>
      <c r="Q324" s="5">
        <f t="shared" si="189"/>
        <v>242.34506079999997</v>
      </c>
      <c r="R324" s="5">
        <f t="shared" si="190"/>
        <v>137.02560220000001</v>
      </c>
      <c r="S324" s="5">
        <f t="shared" si="191"/>
        <v>317.39999999999998</v>
      </c>
      <c r="T324" s="39">
        <v>71</v>
      </c>
      <c r="U324" s="26">
        <v>478</v>
      </c>
      <c r="V324" s="26">
        <v>245</v>
      </c>
      <c r="W324" s="26">
        <v>213</v>
      </c>
      <c r="X324" s="27"/>
      <c r="Y324" s="27"/>
      <c r="Z324" s="27"/>
      <c r="AA324" s="29">
        <v>710.91</v>
      </c>
      <c r="AB324" s="29">
        <v>0</v>
      </c>
      <c r="AC324" s="29">
        <v>265.83999999999997</v>
      </c>
      <c r="AD324" s="28">
        <v>82.43</v>
      </c>
      <c r="AE324" s="29">
        <v>251.54</v>
      </c>
      <c r="AF324" s="29"/>
      <c r="AG324" s="30"/>
      <c r="AH324" s="41">
        <v>317.39999999999998</v>
      </c>
      <c r="AI324" s="41">
        <v>607.4</v>
      </c>
      <c r="AJ324" s="30"/>
      <c r="AK324" s="30"/>
      <c r="AL324" s="30">
        <v>8.7799999999999994</v>
      </c>
      <c r="AM324" s="30">
        <v>5.5</v>
      </c>
      <c r="AN324" s="32"/>
      <c r="AO324" s="32">
        <v>0.91161999999999999</v>
      </c>
      <c r="AQ324" s="39">
        <v>13.21</v>
      </c>
      <c r="AR324" s="42">
        <v>67.88</v>
      </c>
      <c r="AT324" s="37">
        <f t="shared" ref="AT324:AT387" si="192">D324-L324</f>
        <v>1186000</v>
      </c>
      <c r="AU324" s="92">
        <f t="shared" ref="AU324:AU387" si="193">B324-N324</f>
        <v>2181.881766</v>
      </c>
    </row>
    <row r="325" spans="1:47">
      <c r="A325" s="16">
        <v>42221</v>
      </c>
      <c r="B325" s="1">
        <f t="shared" si="156"/>
        <v>3155.9224927999999</v>
      </c>
      <c r="D325" s="33">
        <v>2300000</v>
      </c>
      <c r="E325" s="17">
        <f t="shared" si="181"/>
        <v>1.3721402142608694</v>
      </c>
      <c r="F325" s="52">
        <f t="shared" si="182"/>
        <v>1.5024310334846591</v>
      </c>
      <c r="G325" s="22">
        <v>1016.3</v>
      </c>
      <c r="H325" s="1">
        <f t="shared" si="183"/>
        <v>841.89803519999998</v>
      </c>
      <c r="I325" s="1">
        <f t="shared" si="184"/>
        <v>307.98445759999998</v>
      </c>
      <c r="J325" s="5">
        <f t="shared" si="185"/>
        <v>597.66</v>
      </c>
      <c r="K325" s="22">
        <v>392.08</v>
      </c>
      <c r="L325" s="23">
        <v>1163000</v>
      </c>
      <c r="M325" s="24">
        <v>380000</v>
      </c>
      <c r="N325" s="5">
        <f t="shared" si="186"/>
        <v>986.17506559999993</v>
      </c>
      <c r="O325" s="5">
        <f t="shared" si="187"/>
        <v>0.84795792398968184</v>
      </c>
      <c r="P325" s="5">
        <f t="shared" si="188"/>
        <v>251</v>
      </c>
      <c r="Q325" s="5">
        <f t="shared" si="189"/>
        <v>223.38828799999999</v>
      </c>
      <c r="R325" s="5">
        <f t="shared" si="190"/>
        <v>145.36677760000001</v>
      </c>
      <c r="S325" s="5">
        <f t="shared" si="191"/>
        <v>299.42</v>
      </c>
      <c r="T325" s="39">
        <v>67</v>
      </c>
      <c r="U325" s="26">
        <v>479</v>
      </c>
      <c r="V325" s="26">
        <v>251</v>
      </c>
      <c r="W325" s="26">
        <v>236</v>
      </c>
      <c r="X325" s="27"/>
      <c r="Y325" s="27"/>
      <c r="Z325" s="27"/>
      <c r="AA325" s="29">
        <v>677.24</v>
      </c>
      <c r="AB325" s="29">
        <v>0</v>
      </c>
      <c r="AC325" s="29">
        <v>244.6</v>
      </c>
      <c r="AD325" s="28">
        <v>93.43</v>
      </c>
      <c r="AE325" s="29">
        <v>249.67</v>
      </c>
      <c r="AF325" s="29"/>
      <c r="AG325" s="30"/>
      <c r="AH325" s="41">
        <v>299.42</v>
      </c>
      <c r="AI325" s="41">
        <v>597.66</v>
      </c>
      <c r="AJ325" s="30"/>
      <c r="AK325" s="30"/>
      <c r="AL325" s="30">
        <v>7.93</v>
      </c>
      <c r="AM325" s="30">
        <v>4.33</v>
      </c>
      <c r="AN325" s="32"/>
      <c r="AO325" s="32">
        <v>0.91327999999999998</v>
      </c>
      <c r="AQ325" s="39">
        <v>8.73</v>
      </c>
      <c r="AR325" s="42">
        <v>65.739999999999995</v>
      </c>
      <c r="AT325" s="37">
        <f t="shared" si="192"/>
        <v>1137000</v>
      </c>
      <c r="AU325" s="92">
        <f t="shared" si="193"/>
        <v>2169.7474271999999</v>
      </c>
    </row>
    <row r="326" spans="1:47">
      <c r="A326" s="16">
        <v>42222</v>
      </c>
      <c r="B326" s="1">
        <f t="shared" si="156"/>
        <v>3214.8118220000001</v>
      </c>
      <c r="D326" s="33">
        <v>2293000</v>
      </c>
      <c r="E326" s="17">
        <f t="shared" si="181"/>
        <v>1.4020112612298299</v>
      </c>
      <c r="F326" s="52">
        <f t="shared" si="182"/>
        <v>1.5250856752200912</v>
      </c>
      <c r="G326" s="22">
        <v>1099.96</v>
      </c>
      <c r="H326" s="1">
        <f t="shared" si="183"/>
        <v>887.60253599999999</v>
      </c>
      <c r="I326" s="1">
        <f t="shared" si="184"/>
        <v>296.80928599999999</v>
      </c>
      <c r="J326" s="5">
        <f t="shared" si="185"/>
        <v>537.62</v>
      </c>
      <c r="K326" s="22">
        <v>392.82</v>
      </c>
      <c r="L326" s="23">
        <v>1141000</v>
      </c>
      <c r="M326" s="24">
        <v>256000</v>
      </c>
      <c r="N326" s="5">
        <f t="shared" si="186"/>
        <v>992.69748700000002</v>
      </c>
      <c r="O326" s="5">
        <f t="shared" si="187"/>
        <v>0.87002409027169159</v>
      </c>
      <c r="P326" s="5">
        <f t="shared" si="188"/>
        <v>261</v>
      </c>
      <c r="Q326" s="5">
        <f t="shared" si="189"/>
        <v>224.355165</v>
      </c>
      <c r="R326" s="5">
        <f t="shared" si="190"/>
        <v>150.342322</v>
      </c>
      <c r="S326" s="5">
        <f t="shared" si="191"/>
        <v>285</v>
      </c>
      <c r="T326" s="39">
        <v>72</v>
      </c>
      <c r="U326" s="26">
        <v>506</v>
      </c>
      <c r="V326" s="26">
        <v>261</v>
      </c>
      <c r="W326" s="26">
        <v>274</v>
      </c>
      <c r="X326" s="27"/>
      <c r="Y326" s="27"/>
      <c r="Z326" s="27"/>
      <c r="AA326" s="29">
        <v>721.47</v>
      </c>
      <c r="AB326" s="29">
        <v>0</v>
      </c>
      <c r="AC326" s="29">
        <v>244.05</v>
      </c>
      <c r="AD326" s="28">
        <v>97.82</v>
      </c>
      <c r="AE326" s="29">
        <v>227.28</v>
      </c>
      <c r="AF326" s="29"/>
      <c r="AG326" s="30"/>
      <c r="AH326" s="41">
        <v>285</v>
      </c>
      <c r="AI326" s="41">
        <v>537.62</v>
      </c>
      <c r="AJ326" s="30"/>
      <c r="AK326" s="30"/>
      <c r="AL326" s="30">
        <v>15.94</v>
      </c>
      <c r="AM326" s="30">
        <v>4.08</v>
      </c>
      <c r="AN326" s="32"/>
      <c r="AO326" s="32">
        <v>0.91930000000000001</v>
      </c>
      <c r="AQ326" s="39">
        <v>9.0500000000000007</v>
      </c>
      <c r="AR326" s="42">
        <v>65.72</v>
      </c>
      <c r="AT326" s="37">
        <f t="shared" si="192"/>
        <v>1152000</v>
      </c>
      <c r="AU326" s="92">
        <f t="shared" si="193"/>
        <v>2222.1143350000002</v>
      </c>
    </row>
    <row r="327" spans="1:47">
      <c r="A327" s="16">
        <v>42223</v>
      </c>
      <c r="B327" s="1">
        <f t="shared" si="156"/>
        <v>3020.3955588999997</v>
      </c>
      <c r="D327" s="33">
        <v>2008000</v>
      </c>
      <c r="E327" s="17">
        <f t="shared" si="181"/>
        <v>1.5041810552290835</v>
      </c>
      <c r="F327" s="52">
        <f t="shared" si="182"/>
        <v>1.6410978487503229</v>
      </c>
      <c r="G327" s="22">
        <v>1015.24</v>
      </c>
      <c r="H327" s="1">
        <f t="shared" si="183"/>
        <v>772.88848680000001</v>
      </c>
      <c r="I327" s="1">
        <f t="shared" si="184"/>
        <v>281.29707209999992</v>
      </c>
      <c r="J327" s="5">
        <f t="shared" si="185"/>
        <v>591.01</v>
      </c>
      <c r="K327" s="22">
        <v>359.96</v>
      </c>
      <c r="L327" s="23">
        <v>997000</v>
      </c>
      <c r="M327" s="24">
        <v>321000</v>
      </c>
      <c r="N327" s="5">
        <f t="shared" si="186"/>
        <v>1007.1685015</v>
      </c>
      <c r="O327" s="5">
        <f t="shared" si="187"/>
        <v>1.0101990987963894</v>
      </c>
      <c r="P327" s="5">
        <f t="shared" si="188"/>
        <v>282</v>
      </c>
      <c r="Q327" s="5">
        <f t="shared" si="189"/>
        <v>208.33636100000001</v>
      </c>
      <c r="R327" s="5">
        <f t="shared" si="190"/>
        <v>129.83214050000001</v>
      </c>
      <c r="S327" s="5">
        <f t="shared" si="191"/>
        <v>322</v>
      </c>
      <c r="T327" s="39">
        <v>65</v>
      </c>
      <c r="U327" s="26">
        <v>441</v>
      </c>
      <c r="V327" s="26">
        <v>282</v>
      </c>
      <c r="W327" s="26">
        <v>244</v>
      </c>
      <c r="X327" s="27"/>
      <c r="Y327" s="27"/>
      <c r="Z327" s="27"/>
      <c r="AA327" s="29">
        <v>615.94000000000005</v>
      </c>
      <c r="AB327" s="29">
        <v>0</v>
      </c>
      <c r="AC327" s="29">
        <v>227.3</v>
      </c>
      <c r="AD327" s="28">
        <v>85.4</v>
      </c>
      <c r="AE327" s="29">
        <v>219</v>
      </c>
      <c r="AF327" s="29"/>
      <c r="AG327" s="30"/>
      <c r="AH327" s="41">
        <v>322</v>
      </c>
      <c r="AI327" s="41">
        <v>591.01</v>
      </c>
      <c r="AJ327" s="30"/>
      <c r="AK327" s="30"/>
      <c r="AL327" s="30">
        <v>17.37</v>
      </c>
      <c r="AM327" s="30">
        <v>4.91</v>
      </c>
      <c r="AN327" s="32"/>
      <c r="AO327" s="32">
        <v>0.91657</v>
      </c>
      <c r="AQ327" s="39">
        <v>8.59</v>
      </c>
      <c r="AR327" s="42">
        <v>56.25</v>
      </c>
      <c r="AT327" s="37">
        <f t="shared" si="192"/>
        <v>1011000</v>
      </c>
      <c r="AU327" s="92">
        <f t="shared" si="193"/>
        <v>2013.2270573999997</v>
      </c>
    </row>
    <row r="328" spans="1:47">
      <c r="A328" s="16">
        <v>42224</v>
      </c>
      <c r="B328" s="1">
        <f t="shared" si="156"/>
        <v>2752.2251230000002</v>
      </c>
      <c r="D328" s="33">
        <v>1787000</v>
      </c>
      <c r="E328" s="17">
        <f t="shared" si="181"/>
        <v>1.5401371701175155</v>
      </c>
      <c r="F328" s="52">
        <f t="shared" si="182"/>
        <v>1.6835412104211926</v>
      </c>
      <c r="G328" s="22">
        <v>885.5</v>
      </c>
      <c r="H328" s="1">
        <f t="shared" si="183"/>
        <v>761.25831480000011</v>
      </c>
      <c r="I328" s="1">
        <f t="shared" si="184"/>
        <v>246.4368082</v>
      </c>
      <c r="J328" s="5">
        <f t="shared" si="185"/>
        <v>541.86</v>
      </c>
      <c r="K328" s="22">
        <v>317.17</v>
      </c>
      <c r="L328" s="23">
        <v>1020000</v>
      </c>
      <c r="M328" s="24">
        <v>183000</v>
      </c>
      <c r="N328" s="5">
        <f t="shared" si="186"/>
        <v>941.24900260000004</v>
      </c>
      <c r="O328" s="5">
        <f t="shared" si="187"/>
        <v>0.92279313980392152</v>
      </c>
      <c r="P328" s="5">
        <f t="shared" si="188"/>
        <v>225</v>
      </c>
      <c r="Q328" s="5">
        <f t="shared" si="189"/>
        <v>223.9570842</v>
      </c>
      <c r="R328" s="5">
        <f t="shared" si="190"/>
        <v>116.2919184</v>
      </c>
      <c r="S328" s="5">
        <f t="shared" si="191"/>
        <v>320</v>
      </c>
      <c r="T328" s="39">
        <v>56</v>
      </c>
      <c r="U328" s="26">
        <v>411.93</v>
      </c>
      <c r="V328" s="26">
        <v>225</v>
      </c>
      <c r="W328" s="26">
        <v>205</v>
      </c>
      <c r="X328" s="27"/>
      <c r="Y328" s="27"/>
      <c r="Z328" s="27"/>
      <c r="AA328" s="29">
        <v>587.33000000000004</v>
      </c>
      <c r="AB328" s="29">
        <v>0</v>
      </c>
      <c r="AC328" s="29">
        <v>244.81</v>
      </c>
      <c r="AD328" s="28">
        <v>67.66</v>
      </c>
      <c r="AE328" s="29">
        <v>177.27</v>
      </c>
      <c r="AF328" s="29"/>
      <c r="AG328" s="30"/>
      <c r="AH328" s="41">
        <v>320</v>
      </c>
      <c r="AI328" s="41">
        <v>541.86</v>
      </c>
      <c r="AJ328" s="30"/>
      <c r="AK328" s="30"/>
      <c r="AL328" s="30">
        <v>22.44</v>
      </c>
      <c r="AM328" s="30">
        <v>3.84</v>
      </c>
      <c r="AN328" s="32"/>
      <c r="AO328" s="32">
        <v>0.91481999999999997</v>
      </c>
      <c r="AQ328" s="39">
        <v>5.83</v>
      </c>
      <c r="AR328" s="42">
        <v>59.46</v>
      </c>
      <c r="AT328" s="37">
        <f t="shared" si="192"/>
        <v>767000</v>
      </c>
      <c r="AU328" s="92">
        <f t="shared" si="193"/>
        <v>1810.9761204000001</v>
      </c>
    </row>
    <row r="329" spans="1:47">
      <c r="A329" s="16">
        <v>42225</v>
      </c>
      <c r="B329" s="1">
        <f t="shared" si="156"/>
        <v>2770.7636963999998</v>
      </c>
      <c r="D329" s="33">
        <v>1783000</v>
      </c>
      <c r="E329" s="17">
        <f t="shared" si="181"/>
        <v>1.553989734380258</v>
      </c>
      <c r="F329" s="52">
        <f t="shared" si="182"/>
        <v>1.7046089842265126</v>
      </c>
      <c r="G329" s="22">
        <v>878.37</v>
      </c>
      <c r="H329" s="1">
        <f t="shared" si="183"/>
        <v>767.84702279999999</v>
      </c>
      <c r="I329" s="1">
        <f t="shared" si="184"/>
        <v>251.10667359999999</v>
      </c>
      <c r="J329" s="5">
        <f t="shared" si="185"/>
        <v>562</v>
      </c>
      <c r="K329" s="22">
        <v>311.44</v>
      </c>
      <c r="L329" s="23">
        <v>982000</v>
      </c>
      <c r="M329" s="24">
        <v>287000</v>
      </c>
      <c r="N329" s="5">
        <f t="shared" si="186"/>
        <v>960.27243399999998</v>
      </c>
      <c r="O329" s="5">
        <f t="shared" si="187"/>
        <v>0.97787416904276991</v>
      </c>
      <c r="P329" s="5">
        <f t="shared" si="188"/>
        <v>224</v>
      </c>
      <c r="Q329" s="5">
        <f t="shared" si="189"/>
        <v>228.4752168</v>
      </c>
      <c r="R329" s="5">
        <f t="shared" si="190"/>
        <v>112.79721719999999</v>
      </c>
      <c r="S329" s="5">
        <f t="shared" si="191"/>
        <v>338</v>
      </c>
      <c r="T329" s="39">
        <v>57</v>
      </c>
      <c r="U329" s="26">
        <v>387</v>
      </c>
      <c r="V329" s="26">
        <v>224</v>
      </c>
      <c r="W329" s="26">
        <v>223</v>
      </c>
      <c r="X329" s="27"/>
      <c r="Y329" s="27"/>
      <c r="Z329" s="27"/>
      <c r="AA329" s="29">
        <v>591.65</v>
      </c>
      <c r="AB329" s="29">
        <v>0</v>
      </c>
      <c r="AC329" s="29">
        <v>250.62</v>
      </c>
      <c r="AD329" s="28">
        <v>68.61</v>
      </c>
      <c r="AE329" s="29">
        <v>188.73</v>
      </c>
      <c r="AF329" s="29"/>
      <c r="AG329" s="30"/>
      <c r="AH329" s="41">
        <v>338</v>
      </c>
      <c r="AI329" s="41">
        <v>562</v>
      </c>
      <c r="AJ329" s="30"/>
      <c r="AK329" s="30"/>
      <c r="AL329" s="30">
        <v>18.8</v>
      </c>
      <c r="AM329" s="30">
        <v>4.59</v>
      </c>
      <c r="AN329" s="32"/>
      <c r="AO329" s="32">
        <v>0.91164000000000001</v>
      </c>
      <c r="AQ329" s="39">
        <v>7.48</v>
      </c>
      <c r="AR329" s="42">
        <v>55.12</v>
      </c>
      <c r="AT329" s="37">
        <f t="shared" si="192"/>
        <v>801000</v>
      </c>
      <c r="AU329" s="92">
        <f t="shared" si="193"/>
        <v>1810.4912623999999</v>
      </c>
    </row>
    <row r="330" spans="1:47">
      <c r="A330" s="16">
        <v>42226</v>
      </c>
      <c r="B330" s="1">
        <f t="shared" si="156"/>
        <v>3387.1508454988002</v>
      </c>
      <c r="D330" s="33">
        <v>2327000</v>
      </c>
      <c r="E330" s="17">
        <f t="shared" ref="E330:E538" si="194">B330/D330*1000</f>
        <v>1.4555869555216159</v>
      </c>
      <c r="F330" s="52">
        <f t="shared" ref="F330:F538" si="195">E330/AO330</f>
        <v>1.5966685923408537</v>
      </c>
      <c r="G330" s="22">
        <v>1088.78</v>
      </c>
      <c r="H330" s="1">
        <f t="shared" ref="H330:H338" si="196">Z330*AN330+(AA330+AB330+AC330)*AO330</f>
        <v>906.13369440000008</v>
      </c>
      <c r="I330" s="1">
        <f t="shared" ref="I330:I338" si="197">AO330*(AL330+AE330+AM330+AR330)+(AQ330)</f>
        <v>333.00326279999996</v>
      </c>
      <c r="J330" s="5">
        <f t="shared" ref="J330:J338" si="198">AG330*AO330+AI330</f>
        <v>620.79</v>
      </c>
      <c r="K330" s="22">
        <v>438.4438882988</v>
      </c>
      <c r="L330" s="23">
        <v>1120000</v>
      </c>
      <c r="M330" s="24">
        <v>331000</v>
      </c>
      <c r="N330" s="5">
        <f t="shared" ref="N330:N338" si="199">SUM(P330:T330)</f>
        <v>1051.2479463999998</v>
      </c>
      <c r="O330" s="5">
        <f t="shared" ref="O330:O338" si="200">N330/L330*1000</f>
        <v>0.93861423785714271</v>
      </c>
      <c r="P330" s="5">
        <f t="shared" ref="P330:P338" si="201">V330</f>
        <v>267</v>
      </c>
      <c r="Q330" s="5">
        <f t="shared" ref="Q330:Q338" si="202">Y330*AN330+AC330*AO330</f>
        <v>227.31743399999999</v>
      </c>
      <c r="R330" s="5">
        <f t="shared" ref="R330:R338" si="203">SUM(AD330+AJ330+AR330)*AO330</f>
        <v>140.31051239999999</v>
      </c>
      <c r="S330" s="5">
        <f t="shared" ref="S330:S338" si="204">AF330*AO330+AH330</f>
        <v>349.62</v>
      </c>
      <c r="T330" s="39">
        <v>67</v>
      </c>
      <c r="U330" s="26">
        <v>515</v>
      </c>
      <c r="V330" s="26">
        <v>267</v>
      </c>
      <c r="W330" s="26">
        <v>250</v>
      </c>
      <c r="X330" s="27"/>
      <c r="Y330" s="27"/>
      <c r="Z330" s="27"/>
      <c r="AA330" s="29">
        <v>744.61</v>
      </c>
      <c r="AB330" s="29">
        <v>0</v>
      </c>
      <c r="AC330" s="29">
        <v>249.35</v>
      </c>
      <c r="AD330" s="28">
        <v>94.24</v>
      </c>
      <c r="AE330" s="29">
        <v>272.82</v>
      </c>
      <c r="AF330" s="29"/>
      <c r="AG330" s="30"/>
      <c r="AH330" s="41">
        <v>349.62</v>
      </c>
      <c r="AI330" s="41">
        <v>620.79</v>
      </c>
      <c r="AJ330" s="30"/>
      <c r="AK330" s="30"/>
      <c r="AL330" s="30">
        <v>20.71</v>
      </c>
      <c r="AM330" s="30">
        <v>5.07</v>
      </c>
      <c r="AN330" s="32"/>
      <c r="AO330" s="32">
        <v>0.91164000000000001</v>
      </c>
      <c r="AQ330" s="39">
        <v>6.39</v>
      </c>
      <c r="AR330" s="42">
        <v>59.67</v>
      </c>
      <c r="AT330" s="37">
        <f t="shared" si="192"/>
        <v>1207000</v>
      </c>
      <c r="AU330" s="92">
        <f t="shared" si="193"/>
        <v>2335.9028990988004</v>
      </c>
    </row>
    <row r="331" spans="1:47">
      <c r="A331" s="16">
        <v>42227</v>
      </c>
      <c r="B331" s="1">
        <f t="shared" si="156"/>
        <v>3209.8958377516001</v>
      </c>
      <c r="D331" s="33">
        <v>2232000</v>
      </c>
      <c r="E331" s="17">
        <f t="shared" si="194"/>
        <v>1.4381253753367385</v>
      </c>
      <c r="F331" s="52">
        <f t="shared" si="195"/>
        <v>1.585165309440433</v>
      </c>
      <c r="G331" s="22">
        <v>1008.9</v>
      </c>
      <c r="H331" s="1">
        <f t="shared" si="196"/>
        <v>910.91432199999997</v>
      </c>
      <c r="I331" s="1">
        <f t="shared" si="197"/>
        <v>334.12241839999996</v>
      </c>
      <c r="J331" s="5">
        <f t="shared" si="198"/>
        <v>562</v>
      </c>
      <c r="K331" s="22">
        <v>393.95909735160001</v>
      </c>
      <c r="L331" s="23">
        <v>1147000</v>
      </c>
      <c r="M331" s="24">
        <v>330000</v>
      </c>
      <c r="N331" s="5">
        <f t="shared" si="199"/>
        <v>990.3258664</v>
      </c>
      <c r="O331" s="5">
        <f t="shared" si="200"/>
        <v>0.86340528892763724</v>
      </c>
      <c r="P331" s="5">
        <f t="shared" si="201"/>
        <v>244</v>
      </c>
      <c r="Q331" s="5">
        <f t="shared" si="202"/>
        <v>233.84111000000001</v>
      </c>
      <c r="R331" s="5">
        <f t="shared" si="203"/>
        <v>139.81475639999999</v>
      </c>
      <c r="S331" s="5">
        <f t="shared" si="204"/>
        <v>302.67</v>
      </c>
      <c r="T331" s="39">
        <v>70</v>
      </c>
      <c r="U331" s="26">
        <v>487.56</v>
      </c>
      <c r="V331" s="26">
        <v>244</v>
      </c>
      <c r="W331" s="26">
        <v>221</v>
      </c>
      <c r="X331" s="27"/>
      <c r="Y331" s="27"/>
      <c r="Z331" s="27"/>
      <c r="AA331" s="29">
        <v>746.3</v>
      </c>
      <c r="AB331" s="29">
        <v>0</v>
      </c>
      <c r="AC331" s="29">
        <v>257.75</v>
      </c>
      <c r="AD331" s="28">
        <v>98.49</v>
      </c>
      <c r="AE331" s="29">
        <v>280.01</v>
      </c>
      <c r="AF331" s="29"/>
      <c r="AG331" s="30"/>
      <c r="AH331" s="41">
        <v>302.67</v>
      </c>
      <c r="AI331" s="41">
        <v>562</v>
      </c>
      <c r="AJ331" s="30"/>
      <c r="AK331" s="30"/>
      <c r="AL331" s="30">
        <v>20.64</v>
      </c>
      <c r="AM331" s="30">
        <v>5.39</v>
      </c>
      <c r="AN331" s="32"/>
      <c r="AO331" s="32">
        <v>0.90724000000000005</v>
      </c>
      <c r="AQ331" s="39">
        <v>6.01</v>
      </c>
      <c r="AR331" s="42">
        <v>55.62</v>
      </c>
      <c r="AT331" s="37">
        <f t="shared" si="192"/>
        <v>1085000</v>
      </c>
      <c r="AU331" s="92">
        <f t="shared" si="193"/>
        <v>2219.5699713516001</v>
      </c>
    </row>
    <row r="332" spans="1:47">
      <c r="A332" s="16">
        <v>42228</v>
      </c>
      <c r="B332" s="1">
        <f t="shared" si="156"/>
        <v>3467.0560520712002</v>
      </c>
      <c r="D332" s="33">
        <v>2300000</v>
      </c>
      <c r="E332" s="17">
        <f t="shared" si="194"/>
        <v>1.5074156748135652</v>
      </c>
      <c r="F332" s="52">
        <f t="shared" si="195"/>
        <v>1.661540138015922</v>
      </c>
      <c r="G332" s="22">
        <v>1032.18</v>
      </c>
      <c r="H332" s="1">
        <f t="shared" si="196"/>
        <v>1003.2441368</v>
      </c>
      <c r="I332" s="1">
        <f t="shared" si="197"/>
        <v>334.88305200000002</v>
      </c>
      <c r="J332" s="5">
        <f t="shared" si="198"/>
        <v>684.09</v>
      </c>
      <c r="K332" s="22">
        <v>412.6588632712</v>
      </c>
      <c r="L332" s="23">
        <v>1179000</v>
      </c>
      <c r="M332" s="24">
        <v>374000</v>
      </c>
      <c r="N332" s="5">
        <f t="shared" si="199"/>
        <v>1089.7826167999999</v>
      </c>
      <c r="O332" s="5">
        <f t="shared" si="200"/>
        <v>0.92432791925360469</v>
      </c>
      <c r="P332" s="5">
        <f t="shared" si="201"/>
        <v>247</v>
      </c>
      <c r="Q332" s="5">
        <f t="shared" si="202"/>
        <v>260.96758599999998</v>
      </c>
      <c r="R332" s="5">
        <f t="shared" si="203"/>
        <v>154.38503080000001</v>
      </c>
      <c r="S332" s="5">
        <f t="shared" si="204"/>
        <v>356.43</v>
      </c>
      <c r="T332" s="39">
        <v>71</v>
      </c>
      <c r="U332" s="26">
        <v>473</v>
      </c>
      <c r="V332" s="26">
        <v>247</v>
      </c>
      <c r="W332" s="26">
        <v>252</v>
      </c>
      <c r="X332" s="27"/>
      <c r="Y332" s="27"/>
      <c r="Z332" s="27"/>
      <c r="AA332" s="29">
        <v>818.17</v>
      </c>
      <c r="AB332" s="29">
        <v>0</v>
      </c>
      <c r="AC332" s="29">
        <v>287.64999999999998</v>
      </c>
      <c r="AD332" s="28">
        <v>115.43</v>
      </c>
      <c r="AE332" s="29">
        <v>282.12</v>
      </c>
      <c r="AF332" s="29"/>
      <c r="AG332" s="30"/>
      <c r="AH332" s="41">
        <v>356.43</v>
      </c>
      <c r="AI332" s="41">
        <v>684.09</v>
      </c>
      <c r="AJ332" s="30"/>
      <c r="AK332" s="30"/>
      <c r="AL332" s="30">
        <v>20.32</v>
      </c>
      <c r="AM332" s="30">
        <v>5.12</v>
      </c>
      <c r="AN332" s="32"/>
      <c r="AO332" s="32">
        <v>0.90724000000000005</v>
      </c>
      <c r="AQ332" s="39">
        <v>6.19</v>
      </c>
      <c r="AR332" s="42">
        <v>54.74</v>
      </c>
      <c r="AT332" s="37">
        <f t="shared" si="192"/>
        <v>1121000</v>
      </c>
      <c r="AU332" s="92">
        <f t="shared" si="193"/>
        <v>2377.2734352712005</v>
      </c>
    </row>
    <row r="333" spans="1:47">
      <c r="A333" s="16">
        <v>42229</v>
      </c>
      <c r="B333" s="1">
        <f t="shared" si="156"/>
        <v>3161.1740984802004</v>
      </c>
      <c r="D333" s="33">
        <v>2149000</v>
      </c>
      <c r="E333" s="17">
        <f t="shared" si="194"/>
        <v>1.4709977191624946</v>
      </c>
      <c r="F333" s="52">
        <f t="shared" si="195"/>
        <v>1.6352050058499461</v>
      </c>
      <c r="G333" s="22">
        <v>1005.62</v>
      </c>
      <c r="H333" s="1">
        <f t="shared" si="196"/>
        <v>869.12022120000006</v>
      </c>
      <c r="I333" s="1">
        <f t="shared" si="197"/>
        <v>332.82624179999993</v>
      </c>
      <c r="J333" s="5">
        <f t="shared" si="198"/>
        <v>605.09</v>
      </c>
      <c r="K333" s="22">
        <v>348.5176354802</v>
      </c>
      <c r="L333" s="23">
        <v>1072000</v>
      </c>
      <c r="M333" s="24">
        <v>117000</v>
      </c>
      <c r="N333" s="5">
        <f t="shared" si="199"/>
        <v>1053.4816604000002</v>
      </c>
      <c r="O333" s="5">
        <f t="shared" si="200"/>
        <v>0.98272542947761221</v>
      </c>
      <c r="P333" s="5">
        <f t="shared" si="201"/>
        <v>267</v>
      </c>
      <c r="Q333" s="5">
        <f t="shared" si="202"/>
        <v>228.73620660000003</v>
      </c>
      <c r="R333" s="5">
        <f t="shared" si="203"/>
        <v>157.52545380000001</v>
      </c>
      <c r="S333" s="5">
        <f t="shared" si="204"/>
        <v>335.22</v>
      </c>
      <c r="T333" s="39">
        <v>65</v>
      </c>
      <c r="U333" s="26">
        <v>452</v>
      </c>
      <c r="V333" s="26">
        <v>267</v>
      </c>
      <c r="W333" s="26">
        <v>224</v>
      </c>
      <c r="X333" s="27"/>
      <c r="Y333" s="27"/>
      <c r="Z333" s="27"/>
      <c r="AA333" s="29">
        <v>711.87</v>
      </c>
      <c r="AB333" s="29">
        <v>0</v>
      </c>
      <c r="AC333" s="29">
        <v>254.27</v>
      </c>
      <c r="AD333" s="28">
        <v>121.14</v>
      </c>
      <c r="AE333" s="29">
        <v>286.45999999999998</v>
      </c>
      <c r="AF333" s="29"/>
      <c r="AG333" s="30"/>
      <c r="AH333" s="41">
        <v>335.22</v>
      </c>
      <c r="AI333" s="41">
        <v>605.09</v>
      </c>
      <c r="AJ333" s="30"/>
      <c r="AK333" s="30"/>
      <c r="AL333" s="30">
        <v>19.89</v>
      </c>
      <c r="AM333" s="30">
        <v>3.39</v>
      </c>
      <c r="AN333" s="32"/>
      <c r="AO333" s="32">
        <v>0.89958000000000005</v>
      </c>
      <c r="AQ333" s="39">
        <v>5.64</v>
      </c>
      <c r="AR333" s="42">
        <v>53.97</v>
      </c>
      <c r="AT333" s="37">
        <f t="shared" si="192"/>
        <v>1077000</v>
      </c>
      <c r="AU333" s="92">
        <f t="shared" si="193"/>
        <v>2107.6924380802002</v>
      </c>
    </row>
    <row r="334" spans="1:47">
      <c r="A334" s="16">
        <v>42230</v>
      </c>
      <c r="B334" s="1">
        <f t="shared" si="156"/>
        <v>3006.0780349513998</v>
      </c>
      <c r="D334" s="33">
        <v>2070000</v>
      </c>
      <c r="E334" s="17">
        <f t="shared" si="194"/>
        <v>1.4522116110876326</v>
      </c>
      <c r="F334" s="52">
        <f t="shared" si="195"/>
        <v>1.6171441421450015</v>
      </c>
      <c r="G334" s="22">
        <v>964.39</v>
      </c>
      <c r="H334" s="1">
        <f t="shared" si="196"/>
        <v>865.25059519999991</v>
      </c>
      <c r="I334" s="1">
        <f t="shared" si="197"/>
        <v>281.86653259999997</v>
      </c>
      <c r="J334" s="5">
        <f t="shared" si="198"/>
        <v>586.85</v>
      </c>
      <c r="K334" s="22">
        <v>307.72090715140001</v>
      </c>
      <c r="L334" s="23">
        <v>1068000</v>
      </c>
      <c r="M334" s="24">
        <v>316000</v>
      </c>
      <c r="N334" s="5">
        <f t="shared" si="199"/>
        <v>967.67551850000007</v>
      </c>
      <c r="O334" s="5">
        <f t="shared" si="200"/>
        <v>0.90606321956928848</v>
      </c>
      <c r="P334" s="5">
        <f t="shared" si="201"/>
        <v>221</v>
      </c>
      <c r="Q334" s="5">
        <f t="shared" si="202"/>
        <v>235.13493839999998</v>
      </c>
      <c r="R334" s="5">
        <f t="shared" si="203"/>
        <v>143.69058009999998</v>
      </c>
      <c r="S334" s="5">
        <f t="shared" si="204"/>
        <v>307.85000000000002</v>
      </c>
      <c r="T334" s="39">
        <v>60</v>
      </c>
      <c r="U334" s="26">
        <v>446</v>
      </c>
      <c r="V334" s="26">
        <v>221</v>
      </c>
      <c r="W334" s="26">
        <v>247</v>
      </c>
      <c r="X334" s="27"/>
      <c r="Y334" s="27"/>
      <c r="Z334" s="27"/>
      <c r="AA334" s="29">
        <v>701.68</v>
      </c>
      <c r="AB334" s="29">
        <v>0</v>
      </c>
      <c r="AC334" s="29">
        <v>261.83999999999997</v>
      </c>
      <c r="AD334" s="28">
        <v>110.98</v>
      </c>
      <c r="AE334" s="29">
        <v>234.04</v>
      </c>
      <c r="AF334" s="29"/>
      <c r="AG334" s="30"/>
      <c r="AH334" s="41">
        <v>307.85000000000002</v>
      </c>
      <c r="AI334" s="41">
        <v>586.85</v>
      </c>
      <c r="AJ334" s="30"/>
      <c r="AK334" s="30"/>
      <c r="AL334" s="30">
        <v>17.87</v>
      </c>
      <c r="AM334" s="30">
        <v>4.32</v>
      </c>
      <c r="AN334" s="32"/>
      <c r="AO334" s="32">
        <v>0.89800999999999997</v>
      </c>
      <c r="AQ334" s="39">
        <v>7.74</v>
      </c>
      <c r="AR334" s="42">
        <v>49.03</v>
      </c>
      <c r="AT334" s="37">
        <f t="shared" si="192"/>
        <v>1002000</v>
      </c>
      <c r="AU334" s="92">
        <f t="shared" si="193"/>
        <v>2038.4025164513996</v>
      </c>
    </row>
    <row r="335" spans="1:47">
      <c r="A335" s="16">
        <v>42231</v>
      </c>
      <c r="B335" s="1">
        <f t="shared" si="156"/>
        <v>2564.8138885048998</v>
      </c>
      <c r="D335" s="33">
        <v>1704000</v>
      </c>
      <c r="E335" s="17">
        <f t="shared" si="194"/>
        <v>1.5051724697798707</v>
      </c>
      <c r="F335" s="52">
        <f t="shared" si="195"/>
        <v>1.6772405809829072</v>
      </c>
      <c r="G335" s="22">
        <v>828.33</v>
      </c>
      <c r="H335" s="1">
        <f t="shared" si="196"/>
        <v>755.26025600000003</v>
      </c>
      <c r="I335" s="1">
        <f t="shared" si="197"/>
        <v>248.5526912</v>
      </c>
      <c r="J335" s="5">
        <f t="shared" si="198"/>
        <v>477.37</v>
      </c>
      <c r="K335" s="22">
        <v>255.30094130489999</v>
      </c>
      <c r="L335" s="23">
        <v>980000</v>
      </c>
      <c r="M335" s="24">
        <v>300000</v>
      </c>
      <c r="N335" s="5">
        <f t="shared" si="199"/>
        <v>901.02885680000009</v>
      </c>
      <c r="O335" s="5">
        <f t="shared" si="200"/>
        <v>0.91941720081632661</v>
      </c>
      <c r="P335" s="5">
        <f t="shared" si="201"/>
        <v>223</v>
      </c>
      <c r="Q335" s="5">
        <f t="shared" si="202"/>
        <v>230.61642180000004</v>
      </c>
      <c r="R335" s="5">
        <f t="shared" si="203"/>
        <v>137.75243500000002</v>
      </c>
      <c r="S335" s="5">
        <f t="shared" si="204"/>
        <v>259.66000000000003</v>
      </c>
      <c r="T335" s="39">
        <v>50</v>
      </c>
      <c r="U335" s="26">
        <v>329</v>
      </c>
      <c r="V335" s="26">
        <v>223</v>
      </c>
      <c r="W335" s="26">
        <v>232</v>
      </c>
      <c r="X335" s="27"/>
      <c r="Y335" s="27"/>
      <c r="Z335" s="27"/>
      <c r="AA335" s="29">
        <v>584.62</v>
      </c>
      <c r="AB335" s="29">
        <v>0</v>
      </c>
      <c r="AC335" s="29">
        <v>256.98</v>
      </c>
      <c r="AD335" s="28">
        <v>104.54</v>
      </c>
      <c r="AE335" s="29">
        <v>202.31</v>
      </c>
      <c r="AF335" s="29"/>
      <c r="AG335" s="30"/>
      <c r="AH335" s="41">
        <v>259.66000000000003</v>
      </c>
      <c r="AI335" s="41">
        <v>477.37</v>
      </c>
      <c r="AJ335" s="30"/>
      <c r="AK335" s="30"/>
      <c r="AL335" s="30">
        <v>16</v>
      </c>
      <c r="AM335" s="30">
        <v>5.05</v>
      </c>
      <c r="AN335" s="32"/>
      <c r="AO335" s="32">
        <v>0.89741000000000004</v>
      </c>
      <c r="AQ335" s="39">
        <v>4.17</v>
      </c>
      <c r="AR335" s="42">
        <v>48.96</v>
      </c>
      <c r="AT335" s="37">
        <f t="shared" si="192"/>
        <v>724000</v>
      </c>
      <c r="AU335" s="92">
        <f t="shared" si="193"/>
        <v>1663.7850317048997</v>
      </c>
    </row>
    <row r="336" spans="1:47">
      <c r="A336" s="16">
        <v>42232</v>
      </c>
      <c r="B336" s="1">
        <f t="shared" si="156"/>
        <v>2619.1678459556001</v>
      </c>
      <c r="D336" s="33">
        <v>1641000</v>
      </c>
      <c r="E336" s="17">
        <f t="shared" si="194"/>
        <v>1.5960803448845826</v>
      </c>
      <c r="F336" s="52">
        <f t="shared" si="195"/>
        <v>1.7738167869355219</v>
      </c>
      <c r="G336" s="22">
        <v>830.24</v>
      </c>
      <c r="H336" s="1">
        <f t="shared" si="196"/>
        <v>751.69292000000007</v>
      </c>
      <c r="I336" s="1">
        <f t="shared" si="197"/>
        <v>270.61871599999995</v>
      </c>
      <c r="J336" s="5">
        <f t="shared" si="198"/>
        <v>505.23</v>
      </c>
      <c r="K336" s="22">
        <v>261.38620995560001</v>
      </c>
      <c r="L336" s="23">
        <v>943000</v>
      </c>
      <c r="M336" s="24">
        <v>279000</v>
      </c>
      <c r="N336" s="5">
        <f t="shared" si="199"/>
        <v>918.26649599999996</v>
      </c>
      <c r="O336" s="5">
        <f t="shared" si="200"/>
        <v>0.97377146977730644</v>
      </c>
      <c r="P336" s="5">
        <f t="shared" si="201"/>
        <v>215</v>
      </c>
      <c r="Q336" s="5">
        <f t="shared" si="202"/>
        <v>221.44078000000002</v>
      </c>
      <c r="R336" s="5">
        <f t="shared" si="203"/>
        <v>145.24571600000002</v>
      </c>
      <c r="S336" s="5">
        <f t="shared" si="204"/>
        <v>287.58</v>
      </c>
      <c r="T336" s="39">
        <v>49</v>
      </c>
      <c r="U336" s="26">
        <v>363</v>
      </c>
      <c r="V336" s="26">
        <v>215</v>
      </c>
      <c r="W336" s="26">
        <v>214</v>
      </c>
      <c r="X336" s="27"/>
      <c r="Y336" s="27"/>
      <c r="Z336" s="27"/>
      <c r="AA336" s="29">
        <v>589.29999999999995</v>
      </c>
      <c r="AB336" s="29">
        <v>0</v>
      </c>
      <c r="AC336" s="29">
        <v>246.1</v>
      </c>
      <c r="AD336" s="28">
        <v>113.08</v>
      </c>
      <c r="AE336" s="29">
        <v>225.92</v>
      </c>
      <c r="AF336" s="29"/>
      <c r="AG336" s="30"/>
      <c r="AH336" s="41">
        <v>287.58</v>
      </c>
      <c r="AI336" s="41">
        <v>505.23</v>
      </c>
      <c r="AJ336" s="30"/>
      <c r="AK336" s="30"/>
      <c r="AL336" s="30">
        <v>18.940000000000001</v>
      </c>
      <c r="AM336" s="30">
        <v>3.22</v>
      </c>
      <c r="AN336" s="32"/>
      <c r="AO336" s="32">
        <v>0.89980000000000004</v>
      </c>
      <c r="AQ336" s="39">
        <v>3.9</v>
      </c>
      <c r="AR336" s="42">
        <v>48.34</v>
      </c>
      <c r="AT336" s="37">
        <f t="shared" si="192"/>
        <v>698000</v>
      </c>
      <c r="AU336" s="92">
        <f t="shared" si="193"/>
        <v>1700.9013499556002</v>
      </c>
    </row>
    <row r="337" spans="1:47">
      <c r="A337" s="16">
        <v>42233</v>
      </c>
      <c r="B337" s="1">
        <f t="shared" si="156"/>
        <v>3262.6568948464001</v>
      </c>
      <c r="D337" s="33">
        <v>2142000</v>
      </c>
      <c r="E337" s="17">
        <f t="shared" si="194"/>
        <v>1.523182490591223</v>
      </c>
      <c r="F337" s="52">
        <f t="shared" si="195"/>
        <v>1.6928011675830439</v>
      </c>
      <c r="G337" s="22">
        <v>1009.48</v>
      </c>
      <c r="H337" s="1">
        <f t="shared" si="196"/>
        <v>887.72468400000002</v>
      </c>
      <c r="I337" s="1">
        <f t="shared" si="197"/>
        <v>393.02770800000008</v>
      </c>
      <c r="J337" s="5">
        <f t="shared" si="198"/>
        <v>595</v>
      </c>
      <c r="K337" s="22">
        <v>377.4245028464</v>
      </c>
      <c r="L337" s="23">
        <v>1050000</v>
      </c>
      <c r="M337" s="24">
        <v>303000</v>
      </c>
      <c r="N337" s="5">
        <f t="shared" si="199"/>
        <v>1015.511364</v>
      </c>
      <c r="O337" s="5">
        <f t="shared" si="200"/>
        <v>0.96715368000000002</v>
      </c>
      <c r="P337" s="5">
        <f t="shared" si="201"/>
        <v>226</v>
      </c>
      <c r="Q337" s="5">
        <f t="shared" si="202"/>
        <v>226.17372800000001</v>
      </c>
      <c r="R337" s="5">
        <f t="shared" si="203"/>
        <v>181.59763599999999</v>
      </c>
      <c r="S337" s="5">
        <f t="shared" si="204"/>
        <v>316.74</v>
      </c>
      <c r="T337" s="39">
        <v>65</v>
      </c>
      <c r="U337" s="26">
        <v>464</v>
      </c>
      <c r="V337" s="26">
        <v>226</v>
      </c>
      <c r="W337" s="26">
        <v>249</v>
      </c>
      <c r="X337" s="27"/>
      <c r="Y337" s="27"/>
      <c r="Z337" s="27"/>
      <c r="AA337" s="29">
        <v>735.22</v>
      </c>
      <c r="AB337" s="29">
        <v>0</v>
      </c>
      <c r="AC337" s="29">
        <v>251.36</v>
      </c>
      <c r="AD337" s="28">
        <v>140.15</v>
      </c>
      <c r="AE337" s="29">
        <v>343.6</v>
      </c>
      <c r="AF337" s="29"/>
      <c r="AG337" s="30"/>
      <c r="AH337" s="41">
        <v>316.74</v>
      </c>
      <c r="AI337" s="41">
        <v>595</v>
      </c>
      <c r="AJ337" s="30"/>
      <c r="AK337" s="30"/>
      <c r="AL337" s="30">
        <v>21.27</v>
      </c>
      <c r="AM337" s="30">
        <v>4.92</v>
      </c>
      <c r="AN337" s="32"/>
      <c r="AO337" s="32">
        <v>0.89980000000000004</v>
      </c>
      <c r="AQ337" s="39">
        <v>4.8</v>
      </c>
      <c r="AR337" s="42">
        <v>61.67</v>
      </c>
      <c r="AT337" s="37">
        <f t="shared" si="192"/>
        <v>1092000</v>
      </c>
      <c r="AU337" s="92">
        <f t="shared" si="193"/>
        <v>2247.1455308464001</v>
      </c>
    </row>
    <row r="338" spans="1:47">
      <c r="A338" s="16">
        <v>42234</v>
      </c>
      <c r="B338" s="1">
        <f t="shared" si="156"/>
        <v>3446.4994831560998</v>
      </c>
      <c r="D338" s="33">
        <v>2332000</v>
      </c>
      <c r="E338" s="17">
        <f t="shared" si="194"/>
        <v>1.4779157303413808</v>
      </c>
      <c r="F338" s="52">
        <f t="shared" si="195"/>
        <v>1.6393962621645932</v>
      </c>
      <c r="G338" s="22">
        <v>1076.3900000000001</v>
      </c>
      <c r="H338" s="1">
        <f t="shared" si="196"/>
        <v>966.41701499999999</v>
      </c>
      <c r="I338" s="1">
        <f t="shared" si="197"/>
        <v>397.91650999999996</v>
      </c>
      <c r="J338" s="5">
        <f t="shared" si="198"/>
        <v>608.5</v>
      </c>
      <c r="K338" s="22">
        <v>397.27595815609999</v>
      </c>
      <c r="L338" s="23">
        <v>1154000</v>
      </c>
      <c r="M338" s="24">
        <v>330000</v>
      </c>
      <c r="N338" s="5">
        <f t="shared" si="199"/>
        <v>1108.66344</v>
      </c>
      <c r="O338" s="5">
        <f t="shared" si="200"/>
        <v>0.96071355285961879</v>
      </c>
      <c r="P338" s="5">
        <f t="shared" si="201"/>
        <v>276.86</v>
      </c>
      <c r="Q338" s="5">
        <f t="shared" si="202"/>
        <v>244.54088999999999</v>
      </c>
      <c r="R338" s="5">
        <f t="shared" si="203"/>
        <v>181.83254999999997</v>
      </c>
      <c r="S338" s="5">
        <f t="shared" si="204"/>
        <v>330.43</v>
      </c>
      <c r="T338" s="39">
        <v>75</v>
      </c>
      <c r="U338" s="26">
        <v>532.91</v>
      </c>
      <c r="V338" s="26">
        <v>276.86</v>
      </c>
      <c r="W338" s="26">
        <v>217</v>
      </c>
      <c r="X338" s="27"/>
      <c r="Y338" s="27"/>
      <c r="Z338" s="27"/>
      <c r="AA338" s="29">
        <v>800.75</v>
      </c>
      <c r="AB338" s="29">
        <v>0</v>
      </c>
      <c r="AC338" s="29">
        <v>271.26</v>
      </c>
      <c r="AD338" s="28">
        <v>139.16</v>
      </c>
      <c r="AE338" s="29">
        <v>348.27</v>
      </c>
      <c r="AF338" s="29"/>
      <c r="AG338" s="30"/>
      <c r="AH338" s="41">
        <v>330.43</v>
      </c>
      <c r="AI338" s="41">
        <v>608.5</v>
      </c>
      <c r="AJ338" s="30"/>
      <c r="AK338" s="30"/>
      <c r="AL338" s="30">
        <v>23.71</v>
      </c>
      <c r="AM338" s="30">
        <v>5.82</v>
      </c>
      <c r="AN338" s="32"/>
      <c r="AO338" s="32">
        <v>0.90149999999999997</v>
      </c>
      <c r="AQ338" s="39">
        <v>0.95</v>
      </c>
      <c r="AR338" s="42">
        <v>62.54</v>
      </c>
      <c r="AT338" s="37">
        <f t="shared" si="192"/>
        <v>1178000</v>
      </c>
      <c r="AU338" s="92">
        <f t="shared" si="193"/>
        <v>2337.8360431560995</v>
      </c>
    </row>
    <row r="339" spans="1:47">
      <c r="A339" s="16">
        <v>42235</v>
      </c>
      <c r="B339" s="1">
        <f t="shared" ref="B339:B369" si="205">SUM(G339:K339)</f>
        <v>3465.8994270312996</v>
      </c>
      <c r="D339" s="33">
        <v>2331000</v>
      </c>
      <c r="E339" s="17">
        <f t="shared" si="194"/>
        <v>1.4868723410687688</v>
      </c>
      <c r="F339" s="52">
        <f t="shared" si="195"/>
        <v>1.6442064569326547</v>
      </c>
      <c r="G339" s="22">
        <v>1055.95</v>
      </c>
      <c r="H339" s="1">
        <f t="shared" ref="H339:H437" si="206">Z339*AN339+(AA339+AB339+AC339)*AO339</f>
        <v>1048.4841432999999</v>
      </c>
      <c r="I339" s="1">
        <f t="shared" ref="I339:I354" si="207">AO339*(AL339+AE339+AM339+AR339)+(AQ339)</f>
        <v>377.38664919999997</v>
      </c>
      <c r="J339" s="5">
        <f t="shared" ref="J339:J354" si="208">AG339*AO339+AI339</f>
        <v>629.13</v>
      </c>
      <c r="K339" s="22">
        <v>354.9486345313</v>
      </c>
      <c r="L339" s="23">
        <v>1156000</v>
      </c>
      <c r="M339" s="24">
        <v>337000</v>
      </c>
      <c r="N339" s="5">
        <f t="shared" ref="N339:N354" si="209">SUM(P339:T339)</f>
        <v>1149.4510617000001</v>
      </c>
      <c r="O339" s="5">
        <f t="shared" ref="O339:O354" si="210">N339/L339*1000</f>
        <v>0.99433482846020771</v>
      </c>
      <c r="P339" s="5">
        <f t="shared" ref="P339:P356" si="211">V339</f>
        <v>281</v>
      </c>
      <c r="Q339" s="5">
        <f t="shared" ref="Q339:Q356" si="212">Y339*AN339+AC339*AO339</f>
        <v>267.86566509999994</v>
      </c>
      <c r="R339" s="5">
        <f t="shared" ref="R339:R354" si="213">SUM(AD339+AJ339+AR339)*AO339</f>
        <v>180.7353966</v>
      </c>
      <c r="S339" s="5">
        <f t="shared" ref="S339:S354" si="214">AF339*AO339+AH339</f>
        <v>369.85</v>
      </c>
      <c r="T339" s="39">
        <v>50</v>
      </c>
      <c r="U339" s="26">
        <v>494</v>
      </c>
      <c r="V339" s="26">
        <v>281</v>
      </c>
      <c r="W339" s="26">
        <v>246</v>
      </c>
      <c r="X339" s="27"/>
      <c r="Y339" s="27"/>
      <c r="Z339" s="27"/>
      <c r="AA339" s="29">
        <v>863.22</v>
      </c>
      <c r="AB339" s="29">
        <v>0</v>
      </c>
      <c r="AC339" s="29">
        <v>296.20999999999998</v>
      </c>
      <c r="AD339" s="28">
        <v>136.56</v>
      </c>
      <c r="AE339" s="29">
        <v>321.37</v>
      </c>
      <c r="AF339" s="29"/>
      <c r="AG339" s="30"/>
      <c r="AH339" s="41">
        <v>369.85</v>
      </c>
      <c r="AI339" s="41">
        <v>629.13</v>
      </c>
      <c r="AJ339" s="30"/>
      <c r="AK339" s="30"/>
      <c r="AL339" s="30">
        <v>26.25</v>
      </c>
      <c r="AM339" s="30">
        <v>6.4</v>
      </c>
      <c r="AN339" s="32"/>
      <c r="AO339" s="32">
        <v>0.90430999999999995</v>
      </c>
      <c r="AQ339" s="39">
        <v>0</v>
      </c>
      <c r="AR339" s="42">
        <v>63.3</v>
      </c>
      <c r="AT339" s="37">
        <f t="shared" si="192"/>
        <v>1175000</v>
      </c>
      <c r="AU339" s="92">
        <f t="shared" si="193"/>
        <v>2316.4483653312996</v>
      </c>
    </row>
    <row r="340" spans="1:47">
      <c r="A340" s="16">
        <v>42236</v>
      </c>
      <c r="B340" s="1">
        <f t="shared" si="205"/>
        <v>3443.5590698000001</v>
      </c>
      <c r="D340" s="33">
        <v>2321000</v>
      </c>
      <c r="E340" s="17">
        <f t="shared" si="194"/>
        <v>1.4836531968117193</v>
      </c>
      <c r="F340" s="52">
        <f t="shared" si="195"/>
        <v>1.640283907100772</v>
      </c>
      <c r="G340" s="22">
        <v>1049.27</v>
      </c>
      <c r="H340" s="1">
        <f t="shared" si="206"/>
        <v>1001.4282465000001</v>
      </c>
      <c r="I340" s="1">
        <f t="shared" si="207"/>
        <v>369.79082330000006</v>
      </c>
      <c r="J340" s="5">
        <f t="shared" si="208"/>
        <v>655.27</v>
      </c>
      <c r="K340" s="22">
        <v>367.8</v>
      </c>
      <c r="L340" s="23">
        <v>1162000</v>
      </c>
      <c r="M340" s="24">
        <v>343000</v>
      </c>
      <c r="N340" s="5">
        <f t="shared" si="209"/>
        <v>1142.8313167000001</v>
      </c>
      <c r="O340" s="5">
        <f t="shared" si="210"/>
        <v>0.98350371488812416</v>
      </c>
      <c r="P340" s="5">
        <f t="shared" si="211"/>
        <v>298</v>
      </c>
      <c r="Q340" s="5">
        <f t="shared" si="212"/>
        <v>275.49565580000001</v>
      </c>
      <c r="R340" s="5">
        <f t="shared" si="213"/>
        <v>181.43566089999999</v>
      </c>
      <c r="S340" s="5">
        <f t="shared" si="214"/>
        <v>312.89999999999998</v>
      </c>
      <c r="T340" s="39">
        <v>75</v>
      </c>
      <c r="U340" s="26">
        <v>472</v>
      </c>
      <c r="V340" s="26">
        <v>298</v>
      </c>
      <c r="W340" s="26">
        <v>247</v>
      </c>
      <c r="X340" s="27"/>
      <c r="Y340" s="27"/>
      <c r="Z340" s="27"/>
      <c r="AA340" s="29">
        <v>802.57</v>
      </c>
      <c r="AB340" s="29">
        <v>0</v>
      </c>
      <c r="AC340" s="29">
        <v>304.58</v>
      </c>
      <c r="AD340" s="28">
        <v>139.54</v>
      </c>
      <c r="AE340" s="29">
        <v>320.86</v>
      </c>
      <c r="AF340" s="29"/>
      <c r="AG340" s="30"/>
      <c r="AH340" s="41">
        <v>312.89999999999998</v>
      </c>
      <c r="AI340" s="41">
        <v>655.27</v>
      </c>
      <c r="AJ340" s="30"/>
      <c r="AK340" s="30"/>
      <c r="AL340" s="30">
        <v>22.82</v>
      </c>
      <c r="AM340" s="30">
        <v>4.0999999999999996</v>
      </c>
      <c r="AN340" s="32"/>
      <c r="AO340" s="32">
        <v>0.90451000000000004</v>
      </c>
      <c r="AQ340" s="39">
        <v>0</v>
      </c>
      <c r="AR340" s="42">
        <v>61.05</v>
      </c>
      <c r="AT340" s="37">
        <f t="shared" si="192"/>
        <v>1159000</v>
      </c>
      <c r="AU340" s="92">
        <f t="shared" si="193"/>
        <v>2300.7277531</v>
      </c>
    </row>
    <row r="341" spans="1:47">
      <c r="A341" s="16">
        <v>42237</v>
      </c>
      <c r="B341" s="1">
        <f t="shared" si="205"/>
        <v>3283.867964</v>
      </c>
      <c r="D341" s="33">
        <v>2259000</v>
      </c>
      <c r="E341" s="17">
        <f t="shared" si="194"/>
        <v>1.4536821443116423</v>
      </c>
      <c r="F341" s="52">
        <f t="shared" si="195"/>
        <v>1.622141543616183</v>
      </c>
      <c r="G341" s="22">
        <v>1037.47</v>
      </c>
      <c r="H341" s="1">
        <f t="shared" si="206"/>
        <v>1014.6837604999999</v>
      </c>
      <c r="I341" s="1">
        <f t="shared" si="207"/>
        <v>248.31420349999999</v>
      </c>
      <c r="J341" s="5">
        <f t="shared" si="208"/>
        <v>653.5</v>
      </c>
      <c r="K341" s="22">
        <v>329.9</v>
      </c>
      <c r="L341" s="23">
        <v>1171000</v>
      </c>
      <c r="M341" s="24">
        <v>342000</v>
      </c>
      <c r="N341" s="5">
        <f t="shared" si="209"/>
        <v>1106.5110125000001</v>
      </c>
      <c r="O341" s="5">
        <f t="shared" si="210"/>
        <v>0.94492827711357819</v>
      </c>
      <c r="P341" s="5">
        <f t="shared" si="211"/>
        <v>272</v>
      </c>
      <c r="Q341" s="5">
        <f t="shared" si="212"/>
        <v>258.74538950000004</v>
      </c>
      <c r="R341" s="5">
        <f t="shared" si="213"/>
        <v>177.455623</v>
      </c>
      <c r="S341" s="5">
        <f t="shared" si="214"/>
        <v>333.31</v>
      </c>
      <c r="T341" s="39">
        <v>65</v>
      </c>
      <c r="U341" s="26">
        <v>478</v>
      </c>
      <c r="V341" s="26">
        <v>272</v>
      </c>
      <c r="W341" s="26">
        <v>255</v>
      </c>
      <c r="X341" s="27"/>
      <c r="Y341" s="27"/>
      <c r="Z341" s="27"/>
      <c r="AA341" s="29">
        <v>843.54</v>
      </c>
      <c r="AB341" s="29">
        <v>0</v>
      </c>
      <c r="AC341" s="29">
        <v>288.73</v>
      </c>
      <c r="AD341" s="28">
        <v>137.5</v>
      </c>
      <c r="AE341" s="29">
        <v>187.57</v>
      </c>
      <c r="AF341" s="29"/>
      <c r="AG341" s="30"/>
      <c r="AH341" s="41">
        <v>333.31</v>
      </c>
      <c r="AI341" s="41">
        <v>653.5</v>
      </c>
      <c r="AJ341" s="30"/>
      <c r="AK341" s="30"/>
      <c r="AL341" s="30">
        <v>23.74</v>
      </c>
      <c r="AM341" s="30">
        <v>5.26</v>
      </c>
      <c r="AN341" s="32"/>
      <c r="AO341" s="32">
        <v>0.89615</v>
      </c>
      <c r="AQ341" s="39">
        <v>0</v>
      </c>
      <c r="AR341" s="42">
        <v>60.52</v>
      </c>
      <c r="AT341" s="37">
        <f t="shared" si="192"/>
        <v>1088000</v>
      </c>
      <c r="AU341" s="92">
        <f t="shared" si="193"/>
        <v>2177.3569514999999</v>
      </c>
    </row>
    <row r="342" spans="1:47">
      <c r="A342" s="16">
        <v>42238</v>
      </c>
      <c r="B342" s="1">
        <f t="shared" si="205"/>
        <v>2561.3356088</v>
      </c>
      <c r="D342" s="33">
        <v>1656000</v>
      </c>
      <c r="E342" s="17">
        <f t="shared" si="194"/>
        <v>1.5467002468599034</v>
      </c>
      <c r="F342" s="52">
        <f t="shared" si="195"/>
        <v>1.7463223552935039</v>
      </c>
      <c r="G342" s="22">
        <v>797.24</v>
      </c>
      <c r="H342" s="1">
        <f t="shared" si="206"/>
        <v>765.27158760000009</v>
      </c>
      <c r="I342" s="1">
        <f t="shared" si="207"/>
        <v>249.30402120000002</v>
      </c>
      <c r="J342" s="5">
        <f t="shared" si="208"/>
        <v>522</v>
      </c>
      <c r="K342" s="22">
        <v>227.52</v>
      </c>
      <c r="L342" s="23">
        <v>948000</v>
      </c>
      <c r="M342" s="24">
        <v>270000</v>
      </c>
      <c r="N342" s="5">
        <f t="shared" si="209"/>
        <v>950.13872819999995</v>
      </c>
      <c r="O342" s="5">
        <f t="shared" si="210"/>
        <v>1.0022560424050633</v>
      </c>
      <c r="P342" s="5">
        <f t="shared" si="211"/>
        <v>246</v>
      </c>
      <c r="Q342" s="5">
        <f t="shared" si="212"/>
        <v>198.9082602</v>
      </c>
      <c r="R342" s="5">
        <f t="shared" si="213"/>
        <v>139.23046799999997</v>
      </c>
      <c r="S342" s="5">
        <f t="shared" si="214"/>
        <v>316</v>
      </c>
      <c r="T342" s="39">
        <v>50</v>
      </c>
      <c r="U342" s="26">
        <v>338</v>
      </c>
      <c r="V342" s="26">
        <v>246</v>
      </c>
      <c r="W342" s="26">
        <v>189</v>
      </c>
      <c r="X342" s="27"/>
      <c r="Y342" s="27"/>
      <c r="Z342" s="27"/>
      <c r="AA342" s="29">
        <v>639.46</v>
      </c>
      <c r="AB342" s="29">
        <v>0</v>
      </c>
      <c r="AC342" s="29">
        <v>224.58</v>
      </c>
      <c r="AD342" s="28">
        <v>101.2</v>
      </c>
      <c r="AE342" s="29">
        <v>196.77</v>
      </c>
      <c r="AF342" s="29"/>
      <c r="AG342" s="30"/>
      <c r="AH342" s="41">
        <v>316</v>
      </c>
      <c r="AI342" s="41">
        <v>522</v>
      </c>
      <c r="AJ342" s="30"/>
      <c r="AK342" s="30"/>
      <c r="AL342" s="30">
        <v>23.62</v>
      </c>
      <c r="AM342" s="30">
        <v>5.09</v>
      </c>
      <c r="AN342" s="32"/>
      <c r="AO342" s="32">
        <v>0.88568999999999998</v>
      </c>
      <c r="AQ342" s="39">
        <v>0</v>
      </c>
      <c r="AR342" s="42">
        <v>56</v>
      </c>
      <c r="AT342" s="37">
        <f t="shared" si="192"/>
        <v>708000</v>
      </c>
      <c r="AU342" s="92">
        <f t="shared" si="193"/>
        <v>1611.1968806</v>
      </c>
    </row>
    <row r="343" spans="1:47">
      <c r="A343" s="16">
        <v>42239</v>
      </c>
      <c r="B343" s="1">
        <f t="shared" si="205"/>
        <v>2577.1600899999999</v>
      </c>
      <c r="D343" s="33">
        <v>1588000</v>
      </c>
      <c r="E343" s="17">
        <f t="shared" si="194"/>
        <v>1.6228967821158691</v>
      </c>
      <c r="F343" s="52">
        <f t="shared" si="195"/>
        <v>1.8486544654347623</v>
      </c>
      <c r="G343" s="22">
        <v>773.84</v>
      </c>
      <c r="H343" s="1">
        <f t="shared" si="206"/>
        <v>748.69995799999992</v>
      </c>
      <c r="I343" s="1">
        <f t="shared" si="207"/>
        <v>249.23013199999997</v>
      </c>
      <c r="J343" s="5">
        <f t="shared" si="208"/>
        <v>570.39</v>
      </c>
      <c r="K343" s="22">
        <v>235</v>
      </c>
      <c r="L343" s="23">
        <v>917000</v>
      </c>
      <c r="M343" s="24">
        <v>270000</v>
      </c>
      <c r="N343" s="5">
        <f t="shared" si="209"/>
        <v>968.13495199999988</v>
      </c>
      <c r="O343" s="5">
        <f t="shared" si="210"/>
        <v>1.0557633064340239</v>
      </c>
      <c r="P343" s="5">
        <f t="shared" si="211"/>
        <v>234</v>
      </c>
      <c r="Q343" s="5">
        <f t="shared" si="212"/>
        <v>199.77915160000001</v>
      </c>
      <c r="R343" s="5">
        <f t="shared" si="213"/>
        <v>138.55580039999998</v>
      </c>
      <c r="S343" s="5">
        <f t="shared" si="214"/>
        <v>350.8</v>
      </c>
      <c r="T343" s="39">
        <v>45</v>
      </c>
      <c r="U343" s="26">
        <v>339</v>
      </c>
      <c r="V343" s="26">
        <v>234</v>
      </c>
      <c r="W343" s="26">
        <v>178</v>
      </c>
      <c r="X343" s="27"/>
      <c r="Y343" s="27"/>
      <c r="Z343" s="27"/>
      <c r="AA343" s="29">
        <v>625.28</v>
      </c>
      <c r="AB343" s="29">
        <v>0</v>
      </c>
      <c r="AC343" s="29">
        <v>227.57</v>
      </c>
      <c r="AD343" s="28">
        <v>105.55</v>
      </c>
      <c r="AE343" s="29">
        <v>207.59</v>
      </c>
      <c r="AF343" s="29"/>
      <c r="AG343" s="30"/>
      <c r="AH343" s="41">
        <v>350.8</v>
      </c>
      <c r="AI343" s="41">
        <v>570.39</v>
      </c>
      <c r="AJ343" s="30"/>
      <c r="AK343" s="30"/>
      <c r="AL343" s="30">
        <v>20.350000000000001</v>
      </c>
      <c r="AM343" s="30">
        <v>3.68</v>
      </c>
      <c r="AN343" s="32"/>
      <c r="AO343" s="32">
        <v>0.87787999999999999</v>
      </c>
      <c r="AQ343" s="39">
        <v>0</v>
      </c>
      <c r="AR343" s="42">
        <v>52.28</v>
      </c>
      <c r="AT343" s="37">
        <f t="shared" si="192"/>
        <v>671000</v>
      </c>
      <c r="AU343" s="92">
        <f t="shared" si="193"/>
        <v>1609.025138</v>
      </c>
    </row>
    <row r="344" spans="1:47">
      <c r="A344" s="16">
        <v>42240</v>
      </c>
      <c r="B344" s="1">
        <f t="shared" si="205"/>
        <v>3404.9156184000003</v>
      </c>
      <c r="D344" s="33">
        <v>2035000</v>
      </c>
      <c r="E344" s="17">
        <f t="shared" si="194"/>
        <v>1.6731772080589682</v>
      </c>
      <c r="F344" s="52">
        <f t="shared" si="195"/>
        <v>1.9059292933646605</v>
      </c>
      <c r="G344" s="22">
        <v>1028.98</v>
      </c>
      <c r="H344" s="1">
        <f t="shared" si="206"/>
        <v>963.65765480000005</v>
      </c>
      <c r="I344" s="1">
        <f t="shared" si="207"/>
        <v>370.87796360000004</v>
      </c>
      <c r="J344" s="5">
        <f t="shared" si="208"/>
        <v>702.81</v>
      </c>
      <c r="K344" s="22">
        <v>338.59</v>
      </c>
      <c r="L344" s="23">
        <v>1064000</v>
      </c>
      <c r="M344" s="24">
        <v>339000</v>
      </c>
      <c r="N344" s="5">
        <f t="shared" si="209"/>
        <v>1111.099522</v>
      </c>
      <c r="O344" s="5">
        <f t="shared" si="210"/>
        <v>1.0442664680451128</v>
      </c>
      <c r="P344" s="5">
        <f t="shared" si="211"/>
        <v>267</v>
      </c>
      <c r="Q344" s="5">
        <f t="shared" si="212"/>
        <v>220.0932948</v>
      </c>
      <c r="R344" s="5">
        <f t="shared" si="213"/>
        <v>190.88622720000001</v>
      </c>
      <c r="S344" s="5">
        <f t="shared" si="214"/>
        <v>363.12</v>
      </c>
      <c r="T344" s="39">
        <v>70</v>
      </c>
      <c r="U344" s="26">
        <v>470</v>
      </c>
      <c r="V344" s="26">
        <v>267</v>
      </c>
      <c r="W344" s="26">
        <v>258</v>
      </c>
      <c r="X344" s="27"/>
      <c r="Y344" s="27"/>
      <c r="Z344" s="27"/>
      <c r="AA344" s="29">
        <v>847</v>
      </c>
      <c r="AB344" s="29">
        <v>0</v>
      </c>
      <c r="AC344" s="29">
        <v>250.71</v>
      </c>
      <c r="AD344" s="28">
        <v>143</v>
      </c>
      <c r="AE344" s="29">
        <v>312.17</v>
      </c>
      <c r="AF344" s="29"/>
      <c r="AG344" s="30"/>
      <c r="AH344" s="41">
        <v>363.12</v>
      </c>
      <c r="AI344" s="41">
        <v>702.81</v>
      </c>
      <c r="AJ344" s="30"/>
      <c r="AK344" s="30"/>
      <c r="AL344" s="30">
        <v>31.48</v>
      </c>
      <c r="AM344" s="30">
        <v>4.38</v>
      </c>
      <c r="AN344" s="32"/>
      <c r="AO344" s="32">
        <v>0.87787999999999999</v>
      </c>
      <c r="AQ344" s="39">
        <v>0</v>
      </c>
      <c r="AR344" s="42">
        <v>74.44</v>
      </c>
      <c r="AT344" s="37">
        <f t="shared" si="192"/>
        <v>971000</v>
      </c>
      <c r="AU344" s="92">
        <f t="shared" si="193"/>
        <v>2293.8160964000003</v>
      </c>
    </row>
    <row r="345" spans="1:47">
      <c r="A345" s="16">
        <v>42241</v>
      </c>
      <c r="B345" s="1">
        <f t="shared" si="205"/>
        <v>3423.4291425117003</v>
      </c>
      <c r="D345" s="33">
        <v>2294000</v>
      </c>
      <c r="E345" s="17">
        <f t="shared" si="194"/>
        <v>1.4923405154802529</v>
      </c>
      <c r="F345" s="52">
        <f t="shared" si="195"/>
        <v>1.7154719523182933</v>
      </c>
      <c r="G345" s="22">
        <v>1018.61</v>
      </c>
      <c r="H345" s="1">
        <f t="shared" si="206"/>
        <v>1092.1275206</v>
      </c>
      <c r="I345" s="1">
        <f t="shared" si="207"/>
        <v>361.02964930000002</v>
      </c>
      <c r="J345" s="5">
        <f t="shared" si="208"/>
        <v>640.38</v>
      </c>
      <c r="K345" s="22">
        <v>311.28197261169998</v>
      </c>
      <c r="L345" s="23">
        <v>1131000</v>
      </c>
      <c r="M345" s="24">
        <v>360000</v>
      </c>
      <c r="N345" s="5">
        <f t="shared" si="209"/>
        <v>1152.6068462999999</v>
      </c>
      <c r="O345" s="5">
        <f t="shared" si="210"/>
        <v>1.019104196551724</v>
      </c>
      <c r="P345" s="5">
        <f t="shared" si="211"/>
        <v>281</v>
      </c>
      <c r="Q345" s="5">
        <f t="shared" si="212"/>
        <v>253.92386769999999</v>
      </c>
      <c r="R345" s="5">
        <f t="shared" si="213"/>
        <v>179.22297859999998</v>
      </c>
      <c r="S345" s="5">
        <f t="shared" si="214"/>
        <v>368.46</v>
      </c>
      <c r="T345" s="39">
        <v>70</v>
      </c>
      <c r="U345" s="26">
        <v>439</v>
      </c>
      <c r="V345" s="26">
        <v>281</v>
      </c>
      <c r="W345" s="26">
        <v>255</v>
      </c>
      <c r="X345" s="27"/>
      <c r="Y345" s="27"/>
      <c r="Z345" s="27"/>
      <c r="AA345" s="29">
        <v>963.53</v>
      </c>
      <c r="AB345" s="29">
        <v>0</v>
      </c>
      <c r="AC345" s="29">
        <v>291.89</v>
      </c>
      <c r="AD345" s="28">
        <v>145.16999999999999</v>
      </c>
      <c r="AE345" s="29">
        <v>320.68</v>
      </c>
      <c r="AF345" s="29"/>
      <c r="AG345" s="30"/>
      <c r="AH345" s="41">
        <v>368.46</v>
      </c>
      <c r="AI345" s="41">
        <v>640.38</v>
      </c>
      <c r="AJ345" s="30"/>
      <c r="AK345" s="30"/>
      <c r="AL345" s="30">
        <v>29.13</v>
      </c>
      <c r="AM345" s="30">
        <v>4.3499999999999996</v>
      </c>
      <c r="AN345" s="32"/>
      <c r="AO345" s="32">
        <v>0.86992999999999998</v>
      </c>
      <c r="AQ345" s="39">
        <v>0</v>
      </c>
      <c r="AR345" s="42">
        <v>60.85</v>
      </c>
      <c r="AT345" s="37">
        <f t="shared" si="192"/>
        <v>1163000</v>
      </c>
      <c r="AU345" s="92">
        <f t="shared" si="193"/>
        <v>2270.8222962117006</v>
      </c>
    </row>
    <row r="346" spans="1:47">
      <c r="A346" s="16">
        <v>42242</v>
      </c>
      <c r="B346" s="1">
        <f t="shared" si="205"/>
        <v>3174.7679729326001</v>
      </c>
      <c r="D346" s="33">
        <v>2226000</v>
      </c>
      <c r="E346" s="17">
        <f t="shared" si="194"/>
        <v>1.4262210120991015</v>
      </c>
      <c r="F346" s="52">
        <f t="shared" si="195"/>
        <v>1.6423360072996642</v>
      </c>
      <c r="G346" s="22">
        <v>964.95</v>
      </c>
      <c r="H346" s="1">
        <f t="shared" si="206"/>
        <v>998.18519040000001</v>
      </c>
      <c r="I346" s="1">
        <f t="shared" si="207"/>
        <v>309.59684910000004</v>
      </c>
      <c r="J346" s="5">
        <f t="shared" si="208"/>
        <v>618.09</v>
      </c>
      <c r="K346" s="22">
        <v>283.94593343259999</v>
      </c>
      <c r="L346" s="23">
        <v>1117000</v>
      </c>
      <c r="M346" s="24">
        <v>361000</v>
      </c>
      <c r="N346" s="5">
        <f t="shared" si="209"/>
        <v>1090.5560575</v>
      </c>
      <c r="O346" s="5">
        <f t="shared" si="210"/>
        <v>0.97632592435094001</v>
      </c>
      <c r="P346" s="5">
        <f t="shared" si="211"/>
        <v>284</v>
      </c>
      <c r="Q346" s="5">
        <f t="shared" si="212"/>
        <v>248.18289390000001</v>
      </c>
      <c r="R346" s="5">
        <f t="shared" si="213"/>
        <v>164.9631636</v>
      </c>
      <c r="S346" s="5">
        <f t="shared" si="214"/>
        <v>337.41</v>
      </c>
      <c r="T346" s="39">
        <v>56</v>
      </c>
      <c r="U346" s="26">
        <v>428</v>
      </c>
      <c r="V346" s="26">
        <v>284</v>
      </c>
      <c r="W346" s="26">
        <v>214</v>
      </c>
      <c r="X346" s="27"/>
      <c r="Y346" s="27"/>
      <c r="Z346" s="27"/>
      <c r="AA346" s="29">
        <v>863.65</v>
      </c>
      <c r="AB346" s="29">
        <v>0</v>
      </c>
      <c r="AC346" s="29">
        <v>285.79000000000002</v>
      </c>
      <c r="AD346" s="28">
        <v>125.29</v>
      </c>
      <c r="AE346" s="29">
        <v>252.15</v>
      </c>
      <c r="AF346" s="29"/>
      <c r="AG346" s="30"/>
      <c r="AH346" s="41">
        <v>337.41</v>
      </c>
      <c r="AI346" s="41">
        <v>618.09</v>
      </c>
      <c r="AJ346" s="30"/>
      <c r="AK346" s="30"/>
      <c r="AL346" s="30">
        <v>34.26</v>
      </c>
      <c r="AM346" s="30">
        <v>5.43</v>
      </c>
      <c r="AN346" s="32"/>
      <c r="AO346" s="32">
        <v>0.86841000000000002</v>
      </c>
      <c r="AQ346" s="39">
        <v>0</v>
      </c>
      <c r="AR346" s="42">
        <v>64.67</v>
      </c>
      <c r="AT346" s="37">
        <f t="shared" si="192"/>
        <v>1109000</v>
      </c>
      <c r="AU346" s="92">
        <f t="shared" si="193"/>
        <v>2084.2119154326001</v>
      </c>
    </row>
    <row r="347" spans="1:47">
      <c r="A347" s="16">
        <v>42243</v>
      </c>
      <c r="B347" s="1">
        <f t="shared" si="205"/>
        <v>3290.3681212043002</v>
      </c>
      <c r="D347" s="33">
        <v>2307000</v>
      </c>
      <c r="E347" s="17">
        <f t="shared" si="194"/>
        <v>1.4262540620738189</v>
      </c>
      <c r="F347" s="52">
        <f t="shared" si="195"/>
        <v>1.6331963747138052</v>
      </c>
      <c r="G347" s="22">
        <v>1025.3800000000001</v>
      </c>
      <c r="H347" s="1">
        <f t="shared" si="206"/>
        <v>1030.1765485000001</v>
      </c>
      <c r="I347" s="1">
        <f t="shared" si="207"/>
        <v>326.75018639999996</v>
      </c>
      <c r="J347" s="5">
        <f t="shared" si="208"/>
        <v>617.16</v>
      </c>
      <c r="K347" s="22">
        <v>290.90138630429999</v>
      </c>
      <c r="L347" s="23">
        <v>1163000</v>
      </c>
      <c r="M347" s="24">
        <v>378000</v>
      </c>
      <c r="N347" s="5">
        <f t="shared" si="209"/>
        <v>1069.912165</v>
      </c>
      <c r="O347" s="5">
        <f t="shared" si="210"/>
        <v>0.91995886930352533</v>
      </c>
      <c r="P347" s="5">
        <f t="shared" si="211"/>
        <v>260</v>
      </c>
      <c r="Q347" s="5">
        <f t="shared" si="212"/>
        <v>251.90050049999999</v>
      </c>
      <c r="R347" s="5">
        <f t="shared" si="213"/>
        <v>174.70166450000002</v>
      </c>
      <c r="S347" s="5">
        <f t="shared" si="214"/>
        <v>333.31</v>
      </c>
      <c r="T347" s="39">
        <v>50</v>
      </c>
      <c r="U347" s="26">
        <v>505</v>
      </c>
      <c r="V347" s="26">
        <v>260</v>
      </c>
      <c r="W347" s="26">
        <v>225</v>
      </c>
      <c r="X347" s="27"/>
      <c r="Y347" s="27"/>
      <c r="Z347" s="27"/>
      <c r="AA347" s="29">
        <v>891.2</v>
      </c>
      <c r="AB347" s="29">
        <v>0</v>
      </c>
      <c r="AC347" s="29">
        <v>288.45</v>
      </c>
      <c r="AD347" s="28">
        <v>136.46</v>
      </c>
      <c r="AE347" s="29">
        <v>277.31</v>
      </c>
      <c r="AF347" s="29"/>
      <c r="AG347" s="30"/>
      <c r="AH347" s="41">
        <v>333.31</v>
      </c>
      <c r="AI347" s="41">
        <v>617.16</v>
      </c>
      <c r="AJ347" s="30"/>
      <c r="AK347" s="30"/>
      <c r="AL347" s="30">
        <v>29.21</v>
      </c>
      <c r="AM347" s="30">
        <v>4.05</v>
      </c>
      <c r="AN347" s="32"/>
      <c r="AO347" s="32">
        <v>0.87329000000000001</v>
      </c>
      <c r="AQ347" s="39">
        <v>0</v>
      </c>
      <c r="AR347" s="42">
        <v>63.59</v>
      </c>
      <c r="AT347" s="37">
        <f t="shared" si="192"/>
        <v>1144000</v>
      </c>
      <c r="AU347" s="92">
        <f t="shared" si="193"/>
        <v>2220.4559562043005</v>
      </c>
    </row>
    <row r="348" spans="1:47">
      <c r="A348" s="16">
        <v>42244</v>
      </c>
      <c r="B348" s="1">
        <f t="shared" si="205"/>
        <v>3254.6057687101002</v>
      </c>
      <c r="D348" s="33">
        <v>2238000</v>
      </c>
      <c r="E348" s="17">
        <f t="shared" si="194"/>
        <v>1.4542474391019213</v>
      </c>
      <c r="F348" s="52">
        <f t="shared" si="195"/>
        <v>1.6425863951723871</v>
      </c>
      <c r="G348" s="22">
        <v>999.8</v>
      </c>
      <c r="H348" s="1">
        <f t="shared" si="206"/>
        <v>1091.314351</v>
      </c>
      <c r="I348" s="1">
        <f t="shared" si="207"/>
        <v>310.01950780000004</v>
      </c>
      <c r="J348" s="5">
        <f t="shared" si="208"/>
        <v>582.66999999999996</v>
      </c>
      <c r="K348" s="22">
        <v>270.80190991009999</v>
      </c>
      <c r="L348" s="23">
        <v>1139000</v>
      </c>
      <c r="M348" s="24">
        <v>367000</v>
      </c>
      <c r="N348" s="5">
        <f t="shared" si="209"/>
        <v>1054.6758626000001</v>
      </c>
      <c r="O348" s="5">
        <f t="shared" si="210"/>
        <v>0.9259665167690958</v>
      </c>
      <c r="P348" s="5">
        <f t="shared" si="211"/>
        <v>258</v>
      </c>
      <c r="Q348" s="5">
        <f t="shared" si="212"/>
        <v>256.85484080000003</v>
      </c>
      <c r="R348" s="5">
        <f t="shared" si="213"/>
        <v>174.6510218</v>
      </c>
      <c r="S348" s="5">
        <f t="shared" si="214"/>
        <v>315.17</v>
      </c>
      <c r="T348" s="39">
        <v>50</v>
      </c>
      <c r="U348" s="26">
        <v>482</v>
      </c>
      <c r="V348" s="26">
        <v>258</v>
      </c>
      <c r="W348" s="26">
        <v>224</v>
      </c>
      <c r="X348" s="27"/>
      <c r="Y348" s="27"/>
      <c r="Z348" s="27"/>
      <c r="AA348" s="29">
        <v>942.53</v>
      </c>
      <c r="AB348" s="29">
        <v>0</v>
      </c>
      <c r="AC348" s="29">
        <v>290.12</v>
      </c>
      <c r="AD348" s="28">
        <v>133.41999999999999</v>
      </c>
      <c r="AE348" s="29">
        <v>255.36</v>
      </c>
      <c r="AF348" s="29"/>
      <c r="AG348" s="30"/>
      <c r="AH348" s="41">
        <v>315.17</v>
      </c>
      <c r="AI348" s="41">
        <v>582.66999999999996</v>
      </c>
      <c r="AJ348" s="30"/>
      <c r="AK348" s="30"/>
      <c r="AL348" s="30">
        <v>27.59</v>
      </c>
      <c r="AM348" s="30">
        <v>3.37</v>
      </c>
      <c r="AN348" s="32"/>
      <c r="AO348" s="32">
        <v>0.88534000000000002</v>
      </c>
      <c r="AQ348" s="39">
        <v>0</v>
      </c>
      <c r="AR348" s="42">
        <v>63.85</v>
      </c>
      <c r="AT348" s="37">
        <f t="shared" si="192"/>
        <v>1099000</v>
      </c>
      <c r="AU348" s="92">
        <f t="shared" si="193"/>
        <v>2199.9299061101001</v>
      </c>
    </row>
    <row r="349" spans="1:47">
      <c r="A349" s="16">
        <v>42245</v>
      </c>
      <c r="B349" s="1">
        <f t="shared" si="205"/>
        <v>2743.4796603213999</v>
      </c>
      <c r="D349" s="33">
        <v>1714000</v>
      </c>
      <c r="E349" s="17">
        <f t="shared" si="194"/>
        <v>1.6006299068386229</v>
      </c>
      <c r="F349" s="52">
        <f t="shared" si="195"/>
        <v>1.799511969733578</v>
      </c>
      <c r="G349" s="22">
        <v>949.15</v>
      </c>
      <c r="H349" s="1">
        <f t="shared" si="206"/>
        <v>879.37550720000002</v>
      </c>
      <c r="I349" s="1">
        <f t="shared" si="207"/>
        <v>206.68846760000002</v>
      </c>
      <c r="J349" s="5">
        <f t="shared" si="208"/>
        <v>531.42999999999995</v>
      </c>
      <c r="K349" s="22">
        <v>176.83568552139999</v>
      </c>
      <c r="L349" s="23">
        <v>975000</v>
      </c>
      <c r="M349" s="24">
        <v>306000</v>
      </c>
      <c r="N349" s="5">
        <f t="shared" si="209"/>
        <v>1006.9824255999999</v>
      </c>
      <c r="O349" s="5">
        <f t="shared" si="210"/>
        <v>1.0328024877948718</v>
      </c>
      <c r="P349" s="5">
        <f t="shared" si="211"/>
        <v>283</v>
      </c>
      <c r="Q349" s="5">
        <f t="shared" si="212"/>
        <v>240.96013199999999</v>
      </c>
      <c r="R349" s="5">
        <f t="shared" si="213"/>
        <v>115.4722936</v>
      </c>
      <c r="S349" s="5">
        <f t="shared" si="214"/>
        <v>322.55</v>
      </c>
      <c r="T349" s="39">
        <v>45</v>
      </c>
      <c r="U349" s="26">
        <v>425</v>
      </c>
      <c r="V349" s="26">
        <v>283</v>
      </c>
      <c r="W349" s="26">
        <v>201</v>
      </c>
      <c r="X349" s="27"/>
      <c r="Y349" s="27"/>
      <c r="Z349" s="27"/>
      <c r="AA349" s="29">
        <v>717.74</v>
      </c>
      <c r="AB349" s="29">
        <v>0</v>
      </c>
      <c r="AC349" s="29">
        <v>270.89999999999998</v>
      </c>
      <c r="AD349" s="28">
        <v>79.16</v>
      </c>
      <c r="AE349" s="29">
        <v>153.77000000000001</v>
      </c>
      <c r="AF349" s="29"/>
      <c r="AG349" s="30"/>
      <c r="AH349" s="41">
        <v>322.55</v>
      </c>
      <c r="AI349" s="41">
        <v>531.42999999999995</v>
      </c>
      <c r="AJ349" s="30"/>
      <c r="AK349" s="30"/>
      <c r="AL349" s="30">
        <v>22.31</v>
      </c>
      <c r="AM349" s="30">
        <v>5.63</v>
      </c>
      <c r="AN349" s="32"/>
      <c r="AO349" s="32">
        <v>0.88948000000000005</v>
      </c>
      <c r="AQ349" s="39">
        <v>0</v>
      </c>
      <c r="AR349" s="42">
        <v>50.66</v>
      </c>
      <c r="AT349" s="37">
        <f t="shared" si="192"/>
        <v>739000</v>
      </c>
      <c r="AU349" s="92">
        <f t="shared" si="193"/>
        <v>1736.4972347214</v>
      </c>
    </row>
    <row r="350" spans="1:47">
      <c r="A350" s="16">
        <v>42246</v>
      </c>
      <c r="B350" s="1">
        <f t="shared" si="205"/>
        <v>2750.2389848128</v>
      </c>
      <c r="D350" s="33">
        <v>1639000</v>
      </c>
      <c r="E350" s="17">
        <f t="shared" si="194"/>
        <v>1.6779981603494816</v>
      </c>
      <c r="F350" s="52">
        <f t="shared" si="195"/>
        <v>1.8773334232278105</v>
      </c>
      <c r="G350" s="22">
        <v>902.91</v>
      </c>
      <c r="H350" s="1">
        <f t="shared" si="206"/>
        <v>844.53476519999992</v>
      </c>
      <c r="I350" s="1">
        <f t="shared" si="207"/>
        <v>242.37716939999996</v>
      </c>
      <c r="J350" s="5">
        <f t="shared" si="208"/>
        <v>576.6</v>
      </c>
      <c r="K350" s="22">
        <v>183.81705021280001</v>
      </c>
      <c r="L350" s="23">
        <v>919000</v>
      </c>
      <c r="M350" s="24">
        <v>278000</v>
      </c>
      <c r="N350" s="5">
        <f t="shared" si="209"/>
        <v>1007.9738648</v>
      </c>
      <c r="O350" s="5">
        <f t="shared" si="210"/>
        <v>1.0968159573449403</v>
      </c>
      <c r="P350" s="5">
        <f t="shared" si="211"/>
        <v>258</v>
      </c>
      <c r="Q350" s="5">
        <f t="shared" si="212"/>
        <v>225.92194319999999</v>
      </c>
      <c r="R350" s="5">
        <f t="shared" si="213"/>
        <v>133.0719216</v>
      </c>
      <c r="S350" s="5">
        <f t="shared" si="214"/>
        <v>343.98</v>
      </c>
      <c r="T350" s="39">
        <v>47</v>
      </c>
      <c r="U350" s="26">
        <v>427</v>
      </c>
      <c r="V350" s="26">
        <v>258</v>
      </c>
      <c r="W350" s="26">
        <v>191</v>
      </c>
      <c r="X350" s="27"/>
      <c r="Y350" s="27"/>
      <c r="Z350" s="27"/>
      <c r="AA350" s="29">
        <v>692.1</v>
      </c>
      <c r="AB350" s="29">
        <v>0</v>
      </c>
      <c r="AC350" s="29">
        <v>252.76</v>
      </c>
      <c r="AD350" s="28">
        <v>91.66</v>
      </c>
      <c r="AE350" s="29">
        <v>180.67</v>
      </c>
      <c r="AF350" s="29"/>
      <c r="AG350" s="30"/>
      <c r="AH350" s="41">
        <v>343.98</v>
      </c>
      <c r="AI350" s="41">
        <v>576.6</v>
      </c>
      <c r="AJ350" s="30"/>
      <c r="AK350" s="30"/>
      <c r="AL350" s="30">
        <v>27.4</v>
      </c>
      <c r="AM350" s="30">
        <v>5.88</v>
      </c>
      <c r="AN350" s="32"/>
      <c r="AO350" s="32">
        <v>0.89381999999999995</v>
      </c>
      <c r="AQ350" s="39">
        <v>0</v>
      </c>
      <c r="AR350" s="42">
        <v>57.22</v>
      </c>
      <c r="AT350" s="37">
        <f t="shared" si="192"/>
        <v>720000</v>
      </c>
      <c r="AU350" s="92">
        <f t="shared" si="193"/>
        <v>1742.2651200128</v>
      </c>
    </row>
    <row r="351" spans="1:47">
      <c r="A351" s="16">
        <v>42247</v>
      </c>
      <c r="B351" s="1">
        <f t="shared" si="205"/>
        <v>3356.0359639118001</v>
      </c>
      <c r="D351" s="33">
        <v>2323000</v>
      </c>
      <c r="E351" s="17">
        <f t="shared" si="194"/>
        <v>1.4446990804613862</v>
      </c>
      <c r="F351" s="52">
        <f t="shared" si="195"/>
        <v>1.6163199307034819</v>
      </c>
      <c r="G351" s="22">
        <v>1099.0999999999999</v>
      </c>
      <c r="H351" s="1">
        <f t="shared" si="206"/>
        <v>1051.8652523999999</v>
      </c>
      <c r="I351" s="1">
        <f t="shared" si="207"/>
        <v>301.05645239999996</v>
      </c>
      <c r="J351" s="5">
        <f t="shared" si="208"/>
        <v>644.82000000000005</v>
      </c>
      <c r="K351" s="22">
        <v>259.19425911180002</v>
      </c>
      <c r="L351" s="23">
        <v>1187000</v>
      </c>
      <c r="M351" s="24">
        <v>317000</v>
      </c>
      <c r="N351" s="5">
        <f t="shared" si="209"/>
        <v>1047.6580624000001</v>
      </c>
      <c r="O351" s="5">
        <f t="shared" si="210"/>
        <v>0.88260999359730419</v>
      </c>
      <c r="P351" s="5">
        <f t="shared" si="211"/>
        <v>286</v>
      </c>
      <c r="Q351" s="5">
        <f t="shared" si="212"/>
        <v>223.70526959999998</v>
      </c>
      <c r="R351" s="5">
        <f t="shared" si="213"/>
        <v>153.77279279999999</v>
      </c>
      <c r="S351" s="5">
        <f t="shared" si="214"/>
        <v>339.18</v>
      </c>
      <c r="T351" s="39">
        <v>45</v>
      </c>
      <c r="U351" s="26">
        <v>583.75</v>
      </c>
      <c r="V351" s="26">
        <v>286</v>
      </c>
      <c r="W351" s="26">
        <v>203</v>
      </c>
      <c r="X351" s="27"/>
      <c r="Y351" s="27"/>
      <c r="Z351" s="27"/>
      <c r="AA351" s="29">
        <v>926.54</v>
      </c>
      <c r="AB351" s="29">
        <v>0</v>
      </c>
      <c r="AC351" s="29">
        <v>250.28</v>
      </c>
      <c r="AD351" s="28">
        <v>119.36</v>
      </c>
      <c r="AE351" s="29">
        <v>257.48</v>
      </c>
      <c r="AF351" s="29"/>
      <c r="AG351" s="30"/>
      <c r="AH351" s="41">
        <v>339.18</v>
      </c>
      <c r="AI351" s="41">
        <v>644.82000000000005</v>
      </c>
      <c r="AJ351" s="30"/>
      <c r="AK351" s="30"/>
      <c r="AL351" s="30">
        <v>22.01</v>
      </c>
      <c r="AM351" s="30">
        <v>4.6500000000000004</v>
      </c>
      <c r="AN351" s="32"/>
      <c r="AO351" s="32">
        <v>0.89381999999999995</v>
      </c>
      <c r="AQ351" s="39">
        <v>0</v>
      </c>
      <c r="AR351" s="42">
        <v>52.68</v>
      </c>
      <c r="AT351" s="37">
        <f t="shared" si="192"/>
        <v>1136000</v>
      </c>
      <c r="AU351" s="92">
        <f t="shared" si="193"/>
        <v>2308.3779015117998</v>
      </c>
    </row>
    <row r="352" spans="1:47">
      <c r="A352" s="16">
        <v>42248</v>
      </c>
      <c r="B352" s="1">
        <f t="shared" si="205"/>
        <v>3470.4245369021</v>
      </c>
      <c r="D352" s="33">
        <v>2545000</v>
      </c>
      <c r="E352" s="17">
        <f t="shared" si="194"/>
        <v>1.3636245724566209</v>
      </c>
      <c r="F352" s="52">
        <f t="shared" si="195"/>
        <v>1.5299448804055031</v>
      </c>
      <c r="G352" s="22">
        <v>1168.8399999999999</v>
      </c>
      <c r="H352" s="1">
        <f t="shared" si="206"/>
        <v>1030.8303624</v>
      </c>
      <c r="I352" s="1">
        <f t="shared" si="207"/>
        <v>350.55326989999998</v>
      </c>
      <c r="J352" s="5">
        <f t="shared" si="208"/>
        <v>615.94000000000005</v>
      </c>
      <c r="K352" s="22">
        <v>304.26090460210003</v>
      </c>
      <c r="L352" s="23">
        <v>1315000</v>
      </c>
      <c r="M352" s="24">
        <v>375000</v>
      </c>
      <c r="N352" s="5">
        <f t="shared" si="209"/>
        <v>1073.2259420999999</v>
      </c>
      <c r="O352" s="5">
        <f t="shared" si="210"/>
        <v>0.81614140083650188</v>
      </c>
      <c r="P352" s="5">
        <f t="shared" si="211"/>
        <v>275</v>
      </c>
      <c r="Q352" s="5">
        <f t="shared" si="212"/>
        <v>222.34120340000001</v>
      </c>
      <c r="R352" s="5">
        <f t="shared" si="213"/>
        <v>178.28473869999999</v>
      </c>
      <c r="S352" s="5">
        <f t="shared" si="214"/>
        <v>328.6</v>
      </c>
      <c r="T352" s="39">
        <v>69</v>
      </c>
      <c r="U352" s="26">
        <v>650</v>
      </c>
      <c r="V352" s="26">
        <v>275</v>
      </c>
      <c r="W352" s="26">
        <v>214</v>
      </c>
      <c r="X352" s="27"/>
      <c r="Y352" s="27"/>
      <c r="Z352" s="27"/>
      <c r="AA352" s="29">
        <v>907.1</v>
      </c>
      <c r="AB352" s="29">
        <v>0</v>
      </c>
      <c r="AC352" s="29">
        <v>249.46</v>
      </c>
      <c r="AD352" s="28">
        <v>145.16999999999999</v>
      </c>
      <c r="AE352" s="29">
        <v>314.70999999999998</v>
      </c>
      <c r="AF352" s="29"/>
      <c r="AG352" s="30"/>
      <c r="AH352" s="41">
        <v>328.6</v>
      </c>
      <c r="AI352" s="41">
        <v>615.94000000000005</v>
      </c>
      <c r="AJ352" s="30"/>
      <c r="AK352" s="30"/>
      <c r="AL352" s="30">
        <v>19.97</v>
      </c>
      <c r="AM352" s="30">
        <v>3.77</v>
      </c>
      <c r="AN352" s="32"/>
      <c r="AO352" s="32">
        <v>0.89129000000000003</v>
      </c>
      <c r="AQ352" s="39">
        <v>0</v>
      </c>
      <c r="AR352" s="42">
        <v>54.86</v>
      </c>
      <c r="AT352" s="37">
        <f t="shared" si="192"/>
        <v>1230000</v>
      </c>
      <c r="AU352" s="92">
        <f t="shared" si="193"/>
        <v>2397.1985948021002</v>
      </c>
    </row>
    <row r="353" spans="1:47">
      <c r="A353" s="16">
        <v>42249</v>
      </c>
      <c r="B353" s="1">
        <f t="shared" si="205"/>
        <v>3669.9480410847</v>
      </c>
      <c r="D353" s="33">
        <v>2627000</v>
      </c>
      <c r="E353" s="17">
        <f t="shared" si="194"/>
        <v>1.3970110548476209</v>
      </c>
      <c r="F353" s="52">
        <f t="shared" si="195"/>
        <v>1.5739373526601481</v>
      </c>
      <c r="G353" s="22">
        <v>1291.8</v>
      </c>
      <c r="H353" s="1">
        <f t="shared" si="206"/>
        <v>1122.7480946000001</v>
      </c>
      <c r="I353" s="1">
        <f t="shared" si="207"/>
        <v>316.12405439999998</v>
      </c>
      <c r="J353" s="5">
        <f t="shared" si="208"/>
        <v>652.76</v>
      </c>
      <c r="K353" s="22">
        <v>286.5158920847</v>
      </c>
      <c r="L353" s="23">
        <v>1367000</v>
      </c>
      <c r="M353" s="24">
        <v>390000</v>
      </c>
      <c r="N353" s="5">
        <f t="shared" si="209"/>
        <v>1159.481671</v>
      </c>
      <c r="O353" s="5">
        <f t="shared" si="210"/>
        <v>0.84819434601316746</v>
      </c>
      <c r="P353" s="5">
        <f t="shared" si="211"/>
        <v>296</v>
      </c>
      <c r="Q353" s="5">
        <f t="shared" si="212"/>
        <v>251.38323980000001</v>
      </c>
      <c r="R353" s="5">
        <f t="shared" si="213"/>
        <v>171.9084312</v>
      </c>
      <c r="S353" s="5">
        <f t="shared" si="214"/>
        <v>371.19</v>
      </c>
      <c r="T353" s="39">
        <v>69</v>
      </c>
      <c r="U353" s="26">
        <v>700</v>
      </c>
      <c r="V353" s="26">
        <v>296</v>
      </c>
      <c r="W353" s="26">
        <v>254</v>
      </c>
      <c r="X353" s="27"/>
      <c r="Y353" s="27"/>
      <c r="Z353" s="27"/>
      <c r="AA353" s="29">
        <v>981.72</v>
      </c>
      <c r="AB353" s="29">
        <v>0</v>
      </c>
      <c r="AC353" s="29">
        <v>283.22000000000003</v>
      </c>
      <c r="AD353" s="28">
        <v>133.07</v>
      </c>
      <c r="AE353" s="29">
        <v>271.13</v>
      </c>
      <c r="AF353" s="29"/>
      <c r="AG353" s="30"/>
      <c r="AH353" s="41">
        <v>371.19</v>
      </c>
      <c r="AI353" s="41">
        <v>652.76</v>
      </c>
      <c r="AJ353" s="30"/>
      <c r="AK353" s="30"/>
      <c r="AL353" s="30">
        <v>21.28</v>
      </c>
      <c r="AM353" s="30">
        <v>3.14</v>
      </c>
      <c r="AN353" s="32"/>
      <c r="AO353" s="32">
        <v>0.88758999999999999</v>
      </c>
      <c r="AQ353" s="39">
        <v>0</v>
      </c>
      <c r="AR353" s="42">
        <v>60.61</v>
      </c>
      <c r="AT353" s="37">
        <f t="shared" si="192"/>
        <v>1260000</v>
      </c>
      <c r="AU353" s="92">
        <f t="shared" si="193"/>
        <v>2510.4663700847</v>
      </c>
    </row>
    <row r="354" spans="1:47">
      <c r="A354" s="16">
        <v>42250</v>
      </c>
      <c r="B354" s="1">
        <f t="shared" si="205"/>
        <v>3636.0546529962003</v>
      </c>
      <c r="D354" s="33">
        <v>2483000</v>
      </c>
      <c r="E354" s="17">
        <f t="shared" si="194"/>
        <v>1.4643796427693114</v>
      </c>
      <c r="F354" s="52">
        <f t="shared" si="195"/>
        <v>1.6496334828988526</v>
      </c>
      <c r="G354" s="22">
        <v>1179.22</v>
      </c>
      <c r="H354" s="1">
        <f t="shared" si="206"/>
        <v>1070.3975370000001</v>
      </c>
      <c r="I354" s="1">
        <f t="shared" si="207"/>
        <v>417.813759</v>
      </c>
      <c r="J354" s="5">
        <f t="shared" si="208"/>
        <v>699.52</v>
      </c>
      <c r="K354" s="22">
        <v>269.10335699619998</v>
      </c>
      <c r="L354" s="23">
        <v>1182000</v>
      </c>
      <c r="M354" s="24">
        <v>390000</v>
      </c>
      <c r="N354" s="5">
        <f t="shared" si="209"/>
        <v>1194.7672030000001</v>
      </c>
      <c r="O354" s="5">
        <f t="shared" si="210"/>
        <v>1.010801356175973</v>
      </c>
      <c r="P354" s="5">
        <f t="shared" si="211"/>
        <v>281</v>
      </c>
      <c r="Q354" s="5">
        <f t="shared" si="212"/>
        <v>248.94658800000002</v>
      </c>
      <c r="R354" s="5">
        <f t="shared" si="213"/>
        <v>221.88061500000001</v>
      </c>
      <c r="S354" s="5">
        <f t="shared" si="214"/>
        <v>387.94</v>
      </c>
      <c r="T354" s="39">
        <v>55</v>
      </c>
      <c r="U354" s="26">
        <v>646</v>
      </c>
      <c r="V354" s="26">
        <v>281</v>
      </c>
      <c r="W354" s="26">
        <v>218</v>
      </c>
      <c r="X354" s="27"/>
      <c r="Y354" s="27"/>
      <c r="Z354" s="27"/>
      <c r="AA354" s="29">
        <v>925.37</v>
      </c>
      <c r="AB354" s="29">
        <v>0</v>
      </c>
      <c r="AC354" s="29">
        <v>280.44</v>
      </c>
      <c r="AD354" s="28">
        <v>182.04</v>
      </c>
      <c r="AE354" s="29">
        <v>374.88</v>
      </c>
      <c r="AF354" s="29"/>
      <c r="AG354" s="30"/>
      <c r="AH354" s="41">
        <v>387.94</v>
      </c>
      <c r="AI354" s="41">
        <v>699.52</v>
      </c>
      <c r="AJ354" s="30"/>
      <c r="AK354" s="30"/>
      <c r="AL354" s="30">
        <v>23.37</v>
      </c>
      <c r="AM354" s="30">
        <v>4.51</v>
      </c>
      <c r="AN354" s="32"/>
      <c r="AO354" s="32">
        <v>0.88770000000000004</v>
      </c>
      <c r="AQ354" s="39">
        <v>0</v>
      </c>
      <c r="AR354" s="42">
        <v>67.91</v>
      </c>
      <c r="AT354" s="37">
        <f t="shared" si="192"/>
        <v>1301000</v>
      </c>
      <c r="AU354" s="92">
        <f t="shared" si="193"/>
        <v>2441.2874499961999</v>
      </c>
    </row>
    <row r="355" spans="1:47">
      <c r="A355" s="16">
        <v>42251</v>
      </c>
      <c r="B355" s="1">
        <f t="shared" si="205"/>
        <v>3281.7413853936</v>
      </c>
      <c r="D355" s="33">
        <v>2249000</v>
      </c>
      <c r="E355" s="17">
        <f t="shared" si="194"/>
        <v>1.459200260290618</v>
      </c>
      <c r="F355" s="52">
        <f t="shared" si="195"/>
        <v>1.6326898877644707</v>
      </c>
      <c r="G355" s="22">
        <v>1080.98</v>
      </c>
      <c r="H355" s="1">
        <f t="shared" si="206"/>
        <v>1016.2181296</v>
      </c>
      <c r="I355" s="1">
        <f t="shared" ref="I355:I437" si="215">AO355*(AL355+AE355+AM355+AR355)+(AQ355)</f>
        <v>317.6888204</v>
      </c>
      <c r="J355" s="5">
        <f t="shared" ref="J355:J437" si="216">AG355*AO355+AI355</f>
        <v>639.34</v>
      </c>
      <c r="K355" s="22">
        <v>227.5144353936</v>
      </c>
      <c r="L355" s="23">
        <v>1159000</v>
      </c>
      <c r="M355" s="24">
        <v>380000</v>
      </c>
      <c r="N355" s="5">
        <f t="shared" ref="N355:N363" si="217">SUM(P355:T355)</f>
        <v>1105.1978418000001</v>
      </c>
      <c r="O355" s="5">
        <f t="shared" ref="O355:O363" si="218">N355/L355*1000</f>
        <v>0.95357881087144103</v>
      </c>
      <c r="P355" s="5">
        <f t="shared" si="211"/>
        <v>275</v>
      </c>
      <c r="Q355" s="5">
        <f t="shared" si="212"/>
        <v>246.09130900000002</v>
      </c>
      <c r="R355" s="5">
        <f t="shared" ref="R355:R363" si="219">SUM(AD355+AJ355+AR355)*AO355</f>
        <v>175.8165328</v>
      </c>
      <c r="S355" s="5">
        <f t="shared" ref="S355:S363" si="220">AF355*AO355+AH355</f>
        <v>353.29</v>
      </c>
      <c r="T355" s="39">
        <v>55</v>
      </c>
      <c r="U355" s="26">
        <v>570</v>
      </c>
      <c r="V355" s="26">
        <v>275</v>
      </c>
      <c r="W355" s="26">
        <v>200</v>
      </c>
      <c r="X355" s="27"/>
      <c r="Y355" s="27"/>
      <c r="Z355" s="27"/>
      <c r="AA355" s="29">
        <v>861.69</v>
      </c>
      <c r="AB355" s="29">
        <v>0</v>
      </c>
      <c r="AC355" s="29">
        <v>275.35000000000002</v>
      </c>
      <c r="AD355" s="28">
        <v>142.94</v>
      </c>
      <c r="AE355" s="29">
        <v>279.43</v>
      </c>
      <c r="AF355" s="29"/>
      <c r="AG355" s="30"/>
      <c r="AH355" s="41">
        <v>353.29</v>
      </c>
      <c r="AI355" s="41">
        <v>639.34</v>
      </c>
      <c r="AJ355" s="30"/>
      <c r="AK355" s="30"/>
      <c r="AL355" s="30">
        <v>16.79</v>
      </c>
      <c r="AM355" s="30">
        <v>5.46</v>
      </c>
      <c r="AN355" s="32"/>
      <c r="AO355" s="32">
        <v>0.89373999999999998</v>
      </c>
      <c r="AQ355" s="39">
        <v>0</v>
      </c>
      <c r="AR355" s="42">
        <v>53.78</v>
      </c>
      <c r="AT355" s="37">
        <f t="shared" si="192"/>
        <v>1090000</v>
      </c>
      <c r="AU355" s="92">
        <f t="shared" si="193"/>
        <v>2176.5435435935997</v>
      </c>
    </row>
    <row r="356" spans="1:47">
      <c r="A356" s="16">
        <v>42252</v>
      </c>
      <c r="B356" s="1">
        <f t="shared" si="205"/>
        <v>2967.7194350812001</v>
      </c>
      <c r="D356" s="33">
        <v>1972000</v>
      </c>
      <c r="E356" s="17">
        <f t="shared" si="194"/>
        <v>1.504928719615213</v>
      </c>
      <c r="F356" s="52">
        <f t="shared" si="195"/>
        <v>1.6755499734072758</v>
      </c>
      <c r="G356" s="22">
        <v>1028.8599999999999</v>
      </c>
      <c r="H356" s="1">
        <f t="shared" si="206"/>
        <v>884.75134019999996</v>
      </c>
      <c r="I356" s="1">
        <f t="shared" si="215"/>
        <v>276.60043320000005</v>
      </c>
      <c r="J356" s="5">
        <f t="shared" si="216"/>
        <v>568.41999999999996</v>
      </c>
      <c r="K356" s="22">
        <v>209.08766168119999</v>
      </c>
      <c r="L356" s="23">
        <v>1158000</v>
      </c>
      <c r="M356" s="24">
        <v>0</v>
      </c>
      <c r="N356" s="5">
        <f t="shared" si="217"/>
        <v>1073.0664821999999</v>
      </c>
      <c r="O356" s="5">
        <f t="shared" si="218"/>
        <v>0.92665499326424861</v>
      </c>
      <c r="P356" s="5">
        <f t="shared" si="211"/>
        <v>255</v>
      </c>
      <c r="Q356" s="5">
        <f t="shared" si="212"/>
        <v>245.12855640000001</v>
      </c>
      <c r="R356" s="5">
        <f t="shared" si="219"/>
        <v>165.92792580000003</v>
      </c>
      <c r="S356" s="5">
        <f t="shared" si="220"/>
        <v>348.01</v>
      </c>
      <c r="T356" s="39">
        <v>59</v>
      </c>
      <c r="U356" s="26">
        <v>517</v>
      </c>
      <c r="V356" s="26">
        <v>255</v>
      </c>
      <c r="W356" s="26">
        <v>223</v>
      </c>
      <c r="X356" s="27"/>
      <c r="Y356" s="27"/>
      <c r="Z356" s="27"/>
      <c r="AA356" s="29">
        <v>712.14</v>
      </c>
      <c r="AB356" s="29">
        <v>0</v>
      </c>
      <c r="AC356" s="29">
        <v>272.92</v>
      </c>
      <c r="AD356" s="28">
        <v>128.74</v>
      </c>
      <c r="AE356" s="29">
        <v>227.06</v>
      </c>
      <c r="AF356" s="29"/>
      <c r="AG356" s="30"/>
      <c r="AH356" s="41">
        <v>348.01</v>
      </c>
      <c r="AI356" s="41">
        <v>568.41999999999996</v>
      </c>
      <c r="AJ356" s="30"/>
      <c r="AK356" s="30"/>
      <c r="AL356" s="30">
        <v>20.81</v>
      </c>
      <c r="AM356" s="30">
        <v>4.09</v>
      </c>
      <c r="AN356" s="32"/>
      <c r="AO356" s="32">
        <v>0.89817000000000002</v>
      </c>
      <c r="AQ356" s="39">
        <v>0</v>
      </c>
      <c r="AR356" s="42">
        <v>56</v>
      </c>
      <c r="AT356" s="37">
        <f t="shared" si="192"/>
        <v>814000</v>
      </c>
      <c r="AU356" s="92">
        <f t="shared" si="193"/>
        <v>1894.6529528812002</v>
      </c>
    </row>
    <row r="357" spans="1:47">
      <c r="A357" s="16">
        <v>42253</v>
      </c>
      <c r="B357" s="1">
        <f t="shared" si="205"/>
        <v>2892.8041698943002</v>
      </c>
      <c r="D357" s="33">
        <v>1865000</v>
      </c>
      <c r="E357" s="17">
        <f t="shared" si="194"/>
        <v>1.5511014315787133</v>
      </c>
      <c r="F357" s="52">
        <f t="shared" si="195"/>
        <v>1.7304833339789736</v>
      </c>
      <c r="G357" s="22">
        <v>967.3</v>
      </c>
      <c r="H357" s="1">
        <f t="shared" si="206"/>
        <v>860.49536339999997</v>
      </c>
      <c r="I357" s="1">
        <f t="shared" si="215"/>
        <v>298.57981740000002</v>
      </c>
      <c r="J357" s="5">
        <f t="shared" si="216"/>
        <v>555.62</v>
      </c>
      <c r="K357" s="22">
        <v>210.80898909429999</v>
      </c>
      <c r="L357" s="23">
        <v>1125000</v>
      </c>
      <c r="M357" s="24">
        <v>0</v>
      </c>
      <c r="N357" s="5">
        <f t="shared" si="217"/>
        <v>1026.5272932</v>
      </c>
      <c r="O357" s="5">
        <f t="shared" si="218"/>
        <v>0.91246870506666666</v>
      </c>
      <c r="P357" s="5">
        <f t="shared" ref="P357:P363" si="221">V357</f>
        <v>261</v>
      </c>
      <c r="Q357" s="5">
        <f t="shared" ref="Q357:Q363" si="222">Y357*AN357+AC357*AO357</f>
        <v>231.74870700000002</v>
      </c>
      <c r="R357" s="5">
        <f t="shared" si="219"/>
        <v>156.3485862</v>
      </c>
      <c r="S357" s="5">
        <f t="shared" si="220"/>
        <v>327.43</v>
      </c>
      <c r="T357" s="39">
        <v>50</v>
      </c>
      <c r="U357" s="26">
        <v>500</v>
      </c>
      <c r="V357" s="26">
        <v>261</v>
      </c>
      <c r="W357" s="26">
        <v>175</v>
      </c>
      <c r="X357" s="27"/>
      <c r="Y357" s="27"/>
      <c r="Z357" s="27"/>
      <c r="AA357" s="29">
        <v>701.46</v>
      </c>
      <c r="AB357" s="29">
        <v>0</v>
      </c>
      <c r="AC357" s="29">
        <v>258.55</v>
      </c>
      <c r="AD357" s="28">
        <v>119.09</v>
      </c>
      <c r="AE357" s="29">
        <v>253.07</v>
      </c>
      <c r="AF357" s="29"/>
      <c r="AG357" s="30"/>
      <c r="AH357" s="41">
        <v>327.43</v>
      </c>
      <c r="AI357" s="41">
        <v>555.62</v>
      </c>
      <c r="AJ357" s="30"/>
      <c r="AK357" s="30"/>
      <c r="AL357" s="30">
        <v>21.22</v>
      </c>
      <c r="AM357" s="30">
        <v>3.48</v>
      </c>
      <c r="AN357" s="32"/>
      <c r="AO357" s="32">
        <v>0.89634000000000003</v>
      </c>
      <c r="AQ357" s="39">
        <v>0</v>
      </c>
      <c r="AR357" s="42">
        <v>55.34</v>
      </c>
      <c r="AT357" s="37">
        <f t="shared" si="192"/>
        <v>740000</v>
      </c>
      <c r="AU357" s="92">
        <f t="shared" si="193"/>
        <v>1866.2768766943002</v>
      </c>
    </row>
    <row r="358" spans="1:47">
      <c r="A358" s="16">
        <v>42254</v>
      </c>
      <c r="B358" s="1">
        <f t="shared" si="205"/>
        <v>3547.8216438404002</v>
      </c>
      <c r="D358" s="33">
        <v>2498000</v>
      </c>
      <c r="E358" s="17">
        <f t="shared" si="194"/>
        <v>1.4202648694317055</v>
      </c>
      <c r="F358" s="52">
        <f t="shared" si="195"/>
        <v>1.584515774629834</v>
      </c>
      <c r="G358" s="22">
        <v>1197.3399999999999</v>
      </c>
      <c r="H358" s="1">
        <f t="shared" si="206"/>
        <v>1128.2859017999999</v>
      </c>
      <c r="I358" s="1">
        <f t="shared" si="215"/>
        <v>417.87370800000002</v>
      </c>
      <c r="J358" s="5">
        <f t="shared" si="216"/>
        <v>556.16999999999996</v>
      </c>
      <c r="K358" s="22">
        <v>248.1520340404</v>
      </c>
      <c r="L358" s="23">
        <v>1276000</v>
      </c>
      <c r="M358" s="24">
        <v>0</v>
      </c>
      <c r="N358" s="5">
        <f t="shared" si="217"/>
        <v>1073.8191644000001</v>
      </c>
      <c r="O358" s="5">
        <f t="shared" si="218"/>
        <v>0.84155106927899703</v>
      </c>
      <c r="P358" s="5">
        <f t="shared" si="221"/>
        <v>293</v>
      </c>
      <c r="Q358" s="5">
        <f t="shared" si="222"/>
        <v>253.9420854</v>
      </c>
      <c r="R358" s="5">
        <f t="shared" si="219"/>
        <v>183.167079</v>
      </c>
      <c r="S358" s="5">
        <f t="shared" si="220"/>
        <v>283.70999999999998</v>
      </c>
      <c r="T358" s="39">
        <v>60</v>
      </c>
      <c r="U358" s="26">
        <v>619</v>
      </c>
      <c r="V358" s="26">
        <v>293</v>
      </c>
      <c r="W358" s="26">
        <v>251</v>
      </c>
      <c r="X358" s="27"/>
      <c r="Y358" s="27"/>
      <c r="Z358" s="27"/>
      <c r="AA358" s="29">
        <v>975.46</v>
      </c>
      <c r="AB358" s="29">
        <v>0</v>
      </c>
      <c r="AC358" s="29">
        <v>283.31</v>
      </c>
      <c r="AD358" s="28">
        <v>144.97999999999999</v>
      </c>
      <c r="AE358" s="29">
        <v>379.46</v>
      </c>
      <c r="AF358" s="29"/>
      <c r="AG358" s="30"/>
      <c r="AH358" s="41">
        <v>283.70999999999998</v>
      </c>
      <c r="AI358" s="41">
        <v>556.16999999999996</v>
      </c>
      <c r="AJ358" s="30"/>
      <c r="AK358" s="30"/>
      <c r="AL358" s="30">
        <v>21.23</v>
      </c>
      <c r="AM358" s="30">
        <v>6.14</v>
      </c>
      <c r="AN358" s="32"/>
      <c r="AO358" s="32">
        <v>0.89634000000000003</v>
      </c>
      <c r="AQ358" s="39">
        <v>0</v>
      </c>
      <c r="AR358" s="42">
        <v>59.37</v>
      </c>
      <c r="AT358" s="37">
        <f t="shared" si="192"/>
        <v>1222000</v>
      </c>
      <c r="AU358" s="92">
        <f t="shared" si="193"/>
        <v>2474.0024794403998</v>
      </c>
    </row>
    <row r="359" spans="1:47">
      <c r="A359" s="16">
        <v>42255</v>
      </c>
      <c r="B359" s="1">
        <f t="shared" si="205"/>
        <v>3564.1542580753003</v>
      </c>
      <c r="D359" s="33">
        <v>2417000</v>
      </c>
      <c r="E359" s="17">
        <f t="shared" si="194"/>
        <v>1.4746190558855194</v>
      </c>
      <c r="F359" s="52">
        <f t="shared" si="195"/>
        <v>1.6452844074726583</v>
      </c>
      <c r="G359" s="22">
        <v>1206.0899999999999</v>
      </c>
      <c r="H359" s="1">
        <f t="shared" si="206"/>
        <v>1141.4177704000001</v>
      </c>
      <c r="I359" s="1">
        <f t="shared" si="215"/>
        <v>413.70030659999998</v>
      </c>
      <c r="J359" s="5">
        <f t="shared" si="216"/>
        <v>569.32000000000005</v>
      </c>
      <c r="K359" s="22">
        <v>233.6261810753</v>
      </c>
      <c r="L359" s="23">
        <v>1185000</v>
      </c>
      <c r="M359" s="24">
        <v>0</v>
      </c>
      <c r="N359" s="5">
        <f t="shared" si="217"/>
        <v>1045.7597736</v>
      </c>
      <c r="O359" s="5">
        <f t="shared" si="218"/>
        <v>0.88249769924050636</v>
      </c>
      <c r="P359" s="5">
        <f t="shared" si="221"/>
        <v>273</v>
      </c>
      <c r="Q359" s="5">
        <f t="shared" si="222"/>
        <v>229.73192639999999</v>
      </c>
      <c r="R359" s="5">
        <f t="shared" si="219"/>
        <v>176.88784720000001</v>
      </c>
      <c r="S359" s="5">
        <f t="shared" si="220"/>
        <v>300.14</v>
      </c>
      <c r="T359" s="39">
        <v>66</v>
      </c>
      <c r="U359" s="26">
        <v>651</v>
      </c>
      <c r="V359" s="26">
        <v>273</v>
      </c>
      <c r="W359" s="26">
        <v>246</v>
      </c>
      <c r="X359" s="27"/>
      <c r="Y359" s="27"/>
      <c r="Z359" s="27"/>
      <c r="AA359" s="29">
        <v>1017.2</v>
      </c>
      <c r="AB359" s="29">
        <v>0</v>
      </c>
      <c r="AC359" s="29">
        <v>256.32</v>
      </c>
      <c r="AD359" s="28">
        <v>137.03</v>
      </c>
      <c r="AE359" s="29">
        <v>376.06</v>
      </c>
      <c r="AF359" s="29"/>
      <c r="AG359" s="30"/>
      <c r="AH359" s="41">
        <v>300.14</v>
      </c>
      <c r="AI359" s="41">
        <v>569.32000000000005</v>
      </c>
      <c r="AJ359" s="30"/>
      <c r="AK359" s="30"/>
      <c r="AL359" s="30">
        <v>19.850000000000001</v>
      </c>
      <c r="AM359" s="30">
        <v>5.34</v>
      </c>
      <c r="AN359" s="32"/>
      <c r="AO359" s="32">
        <v>0.89627000000000001</v>
      </c>
      <c r="AQ359" s="39">
        <v>0</v>
      </c>
      <c r="AR359" s="42">
        <v>60.33</v>
      </c>
      <c r="AT359" s="37">
        <f t="shared" si="192"/>
        <v>1232000</v>
      </c>
      <c r="AU359" s="92">
        <f t="shared" si="193"/>
        <v>2518.3944844753005</v>
      </c>
    </row>
    <row r="360" spans="1:47">
      <c r="A360" s="16">
        <v>42256</v>
      </c>
      <c r="B360" s="1">
        <f t="shared" si="205"/>
        <v>3762.9785116570001</v>
      </c>
      <c r="D360" s="33">
        <v>2651000</v>
      </c>
      <c r="E360" s="17">
        <f t="shared" si="194"/>
        <v>1.4194562473244059</v>
      </c>
      <c r="F360" s="52">
        <f t="shared" si="195"/>
        <v>1.5871195573643788</v>
      </c>
      <c r="G360" s="22">
        <v>1252.3599999999999</v>
      </c>
      <c r="H360" s="1">
        <f t="shared" si="206"/>
        <v>1207.1266356000001</v>
      </c>
      <c r="I360" s="1">
        <f t="shared" si="215"/>
        <v>480.76321799999999</v>
      </c>
      <c r="J360" s="5">
        <f t="shared" si="216"/>
        <v>565.4</v>
      </c>
      <c r="K360" s="22">
        <v>257.32865805699998</v>
      </c>
      <c r="L360" s="23">
        <v>1325000</v>
      </c>
      <c r="M360" s="24"/>
      <c r="N360" s="5">
        <f t="shared" si="217"/>
        <v>1109.5196444000001</v>
      </c>
      <c r="O360" s="5">
        <f t="shared" si="218"/>
        <v>0.83737331652830194</v>
      </c>
      <c r="P360" s="5">
        <f t="shared" si="221"/>
        <v>296</v>
      </c>
      <c r="Q360" s="5">
        <f t="shared" si="222"/>
        <v>259.73108760000002</v>
      </c>
      <c r="R360" s="5">
        <f t="shared" si="219"/>
        <v>208.27855680000002</v>
      </c>
      <c r="S360" s="5">
        <f t="shared" si="220"/>
        <v>275.51</v>
      </c>
      <c r="T360" s="39">
        <v>70</v>
      </c>
      <c r="U360" s="26">
        <v>686</v>
      </c>
      <c r="V360" s="26">
        <v>296</v>
      </c>
      <c r="W360" s="26">
        <v>229</v>
      </c>
      <c r="X360" s="27"/>
      <c r="Y360" s="27"/>
      <c r="Z360" s="27"/>
      <c r="AA360" s="29">
        <v>1059.3</v>
      </c>
      <c r="AB360" s="29">
        <v>0</v>
      </c>
      <c r="AC360" s="29">
        <v>290.41000000000003</v>
      </c>
      <c r="AD360" s="28">
        <v>170.08</v>
      </c>
      <c r="AE360" s="29">
        <v>447.33</v>
      </c>
      <c r="AF360" s="29"/>
      <c r="AG360" s="30"/>
      <c r="AH360" s="41">
        <v>275.51</v>
      </c>
      <c r="AI360" s="41">
        <v>565.4</v>
      </c>
      <c r="AJ360" s="30"/>
      <c r="AK360" s="30"/>
      <c r="AL360" s="30">
        <v>21.29</v>
      </c>
      <c r="AM360" s="30">
        <v>6.13</v>
      </c>
      <c r="AN360" s="32"/>
      <c r="AO360" s="32">
        <v>0.89436000000000004</v>
      </c>
      <c r="AQ360" s="39">
        <v>0</v>
      </c>
      <c r="AR360" s="42">
        <v>62.8</v>
      </c>
      <c r="AT360" s="37">
        <f t="shared" si="192"/>
        <v>1326000</v>
      </c>
      <c r="AU360" s="92">
        <f t="shared" si="193"/>
        <v>2653.4588672569998</v>
      </c>
    </row>
    <row r="361" spans="1:47">
      <c r="A361" s="16">
        <v>42257</v>
      </c>
      <c r="B361" s="1">
        <f t="shared" si="205"/>
        <v>4058.4238008637003</v>
      </c>
      <c r="D361" s="33">
        <v>2806000</v>
      </c>
      <c r="E361" s="17">
        <f t="shared" si="194"/>
        <v>1.4463377765016749</v>
      </c>
      <c r="F361" s="52">
        <f t="shared" si="195"/>
        <v>1.6165617262788363</v>
      </c>
      <c r="G361" s="22">
        <v>1396.34</v>
      </c>
      <c r="H361" s="1">
        <f t="shared" si="206"/>
        <v>1242.049381</v>
      </c>
      <c r="I361" s="1">
        <f t="shared" si="215"/>
        <v>520.90328699999998</v>
      </c>
      <c r="J361" s="5">
        <f t="shared" si="216"/>
        <v>622.48</v>
      </c>
      <c r="K361" s="22">
        <v>276.65113286370001</v>
      </c>
      <c r="L361" s="23">
        <v>1433000</v>
      </c>
      <c r="M361" s="24"/>
      <c r="N361" s="5">
        <f t="shared" si="217"/>
        <v>1224.196238</v>
      </c>
      <c r="O361" s="5">
        <f t="shared" si="218"/>
        <v>0.85428907048150726</v>
      </c>
      <c r="P361" s="5">
        <f t="shared" si="221"/>
        <v>313</v>
      </c>
      <c r="Q361" s="5">
        <f t="shared" si="222"/>
        <v>290.50014300000004</v>
      </c>
      <c r="R361" s="5">
        <f t="shared" si="219"/>
        <v>222.64609500000003</v>
      </c>
      <c r="S361" s="5">
        <f t="shared" si="220"/>
        <v>315.05</v>
      </c>
      <c r="T361" s="39">
        <v>83</v>
      </c>
      <c r="U361" s="26">
        <v>742</v>
      </c>
      <c r="V361" s="26">
        <v>313</v>
      </c>
      <c r="W361" s="26">
        <v>297</v>
      </c>
      <c r="X361" s="27"/>
      <c r="Y361" s="27"/>
      <c r="Z361" s="27"/>
      <c r="AA361" s="29">
        <v>1063.54</v>
      </c>
      <c r="AB361" s="29">
        <v>0</v>
      </c>
      <c r="AC361" s="29">
        <v>324.69</v>
      </c>
      <c r="AD361" s="28">
        <v>180.3</v>
      </c>
      <c r="AE361" s="29">
        <v>484.37</v>
      </c>
      <c r="AF361" s="29"/>
      <c r="AG361" s="30"/>
      <c r="AH361" s="41">
        <v>315.05</v>
      </c>
      <c r="AI361" s="41">
        <v>622.48</v>
      </c>
      <c r="AJ361" s="30"/>
      <c r="AK361" s="30"/>
      <c r="AL361" s="30">
        <v>24</v>
      </c>
      <c r="AM361" s="30">
        <v>5.29</v>
      </c>
      <c r="AN361" s="32"/>
      <c r="AO361" s="32">
        <v>0.89470000000000005</v>
      </c>
      <c r="AQ361" s="39">
        <v>0</v>
      </c>
      <c r="AR361" s="42">
        <v>68.55</v>
      </c>
      <c r="AT361" s="37">
        <f t="shared" si="192"/>
        <v>1373000</v>
      </c>
      <c r="AU361" s="92">
        <f t="shared" si="193"/>
        <v>2834.2275628637003</v>
      </c>
    </row>
    <row r="362" spans="1:47">
      <c r="A362" s="16">
        <v>42258</v>
      </c>
      <c r="B362" s="1">
        <f t="shared" si="205"/>
        <v>3646.3963817842996</v>
      </c>
      <c r="D362" s="33">
        <v>2590000</v>
      </c>
      <c r="E362" s="17">
        <f t="shared" si="194"/>
        <v>1.4078750508819691</v>
      </c>
      <c r="F362" s="52">
        <f t="shared" si="195"/>
        <v>1.5804791823908768</v>
      </c>
      <c r="G362" s="22">
        <v>1307.8599999999999</v>
      </c>
      <c r="H362" s="1">
        <f t="shared" si="206"/>
        <v>1179.7266444000002</v>
      </c>
      <c r="I362" s="1">
        <f t="shared" si="215"/>
        <v>405.91518719999993</v>
      </c>
      <c r="J362" s="5">
        <f t="shared" si="216"/>
        <v>522.04999999999995</v>
      </c>
      <c r="K362" s="22">
        <v>230.8445501843</v>
      </c>
      <c r="L362" s="23">
        <v>1316000</v>
      </c>
      <c r="M362" s="24"/>
      <c r="N362" s="5">
        <f t="shared" si="217"/>
        <v>1091.7594632999999</v>
      </c>
      <c r="O362" s="5">
        <f t="shared" si="218"/>
        <v>0.82960445539513672</v>
      </c>
      <c r="P362" s="5">
        <f t="shared" si="221"/>
        <v>298</v>
      </c>
      <c r="Q362" s="5">
        <f t="shared" si="222"/>
        <v>282.18445619999994</v>
      </c>
      <c r="R362" s="5">
        <f t="shared" si="219"/>
        <v>167.90500710000001</v>
      </c>
      <c r="S362" s="5">
        <f t="shared" si="220"/>
        <v>273.67</v>
      </c>
      <c r="T362" s="39">
        <v>70</v>
      </c>
      <c r="U362" s="26">
        <v>696</v>
      </c>
      <c r="V362" s="26">
        <v>298</v>
      </c>
      <c r="W362" s="26">
        <v>283</v>
      </c>
      <c r="X362" s="27"/>
      <c r="Y362" s="27"/>
      <c r="Z362" s="27"/>
      <c r="AA362" s="29">
        <v>1007.58</v>
      </c>
      <c r="AB362" s="29">
        <v>0</v>
      </c>
      <c r="AC362" s="29">
        <v>316.77999999999997</v>
      </c>
      <c r="AD362" s="28">
        <v>128.66</v>
      </c>
      <c r="AE362" s="29">
        <v>369.4</v>
      </c>
      <c r="AF362" s="29"/>
      <c r="AG362" s="30"/>
      <c r="AH362" s="41">
        <v>273.67</v>
      </c>
      <c r="AI362" s="41">
        <v>522.04999999999995</v>
      </c>
      <c r="AJ362" s="30"/>
      <c r="AK362" s="30"/>
      <c r="AL362" s="30">
        <v>20.74</v>
      </c>
      <c r="AM362" s="30">
        <v>5.71</v>
      </c>
      <c r="AN362" s="32"/>
      <c r="AO362" s="32">
        <v>0.89078999999999997</v>
      </c>
      <c r="AQ362" s="39">
        <v>0</v>
      </c>
      <c r="AR362" s="42">
        <v>59.83</v>
      </c>
      <c r="AT362" s="37">
        <f t="shared" si="192"/>
        <v>1274000</v>
      </c>
      <c r="AU362" s="92">
        <f t="shared" si="193"/>
        <v>2554.6369184842997</v>
      </c>
    </row>
    <row r="363" spans="1:47">
      <c r="A363" s="16">
        <v>42259</v>
      </c>
      <c r="B363" s="1">
        <f t="shared" si="205"/>
        <v>3086.0015379889005</v>
      </c>
      <c r="D363" s="33">
        <v>2001000</v>
      </c>
      <c r="E363" s="17">
        <f t="shared" si="194"/>
        <v>1.5422296541673666</v>
      </c>
      <c r="F363" s="52">
        <f t="shared" si="195"/>
        <v>1.7421205681577916</v>
      </c>
      <c r="G363" s="22">
        <v>1070.3599999999999</v>
      </c>
      <c r="H363" s="1">
        <f t="shared" si="206"/>
        <v>994.12042220000012</v>
      </c>
      <c r="I363" s="1">
        <f t="shared" si="215"/>
        <v>280.57430440000002</v>
      </c>
      <c r="J363" s="5">
        <f t="shared" si="216"/>
        <v>562.15</v>
      </c>
      <c r="K363" s="22">
        <v>178.79681138890001</v>
      </c>
      <c r="L363" s="23">
        <v>1174000</v>
      </c>
      <c r="M363" s="24"/>
      <c r="N363" s="5">
        <f t="shared" si="217"/>
        <v>1048.3901544</v>
      </c>
      <c r="O363" s="5">
        <f t="shared" si="218"/>
        <v>0.89300694582623519</v>
      </c>
      <c r="P363" s="5">
        <f t="shared" si="221"/>
        <v>275</v>
      </c>
      <c r="Q363" s="5">
        <f t="shared" si="222"/>
        <v>277.91852440000002</v>
      </c>
      <c r="R363" s="5">
        <f t="shared" si="219"/>
        <v>133.23163</v>
      </c>
      <c r="S363" s="5">
        <f t="shared" si="220"/>
        <v>304.24</v>
      </c>
      <c r="T363" s="39">
        <v>58</v>
      </c>
      <c r="U363" s="26">
        <v>528</v>
      </c>
      <c r="V363" s="26">
        <v>275</v>
      </c>
      <c r="W363" s="26">
        <v>233</v>
      </c>
      <c r="X363" s="27"/>
      <c r="Y363" s="27"/>
      <c r="Z363" s="27"/>
      <c r="AA363" s="29">
        <v>809.03</v>
      </c>
      <c r="AB363" s="29">
        <v>0</v>
      </c>
      <c r="AC363" s="29">
        <v>313.94</v>
      </c>
      <c r="AD363" s="28">
        <v>91.9</v>
      </c>
      <c r="AE363" s="29">
        <v>233.92</v>
      </c>
      <c r="AF363" s="29"/>
      <c r="AG363" s="30"/>
      <c r="AH363" s="41">
        <v>304.24</v>
      </c>
      <c r="AI363" s="41">
        <v>562.15</v>
      </c>
      <c r="AJ363" s="30"/>
      <c r="AK363" s="30"/>
      <c r="AL363" s="30">
        <v>18.57</v>
      </c>
      <c r="AM363" s="30">
        <v>5.85</v>
      </c>
      <c r="AN363" s="32"/>
      <c r="AO363" s="32">
        <v>0.88526000000000005</v>
      </c>
      <c r="AQ363" s="39">
        <v>0</v>
      </c>
      <c r="AR363" s="42">
        <v>58.6</v>
      </c>
      <c r="AT363" s="37">
        <f t="shared" si="192"/>
        <v>827000</v>
      </c>
      <c r="AU363" s="92">
        <f t="shared" si="193"/>
        <v>2037.6113835889005</v>
      </c>
    </row>
    <row r="364" spans="1:47">
      <c r="A364" s="16">
        <v>42260</v>
      </c>
      <c r="B364" s="1">
        <f t="shared" si="205"/>
        <v>3147.3414492589</v>
      </c>
      <c r="D364" s="33">
        <v>1932000</v>
      </c>
      <c r="E364" s="17">
        <f t="shared" si="194"/>
        <v>1.6290587211484988</v>
      </c>
      <c r="F364" s="52">
        <f t="shared" si="195"/>
        <v>1.8477176248763683</v>
      </c>
      <c r="G364" s="22">
        <v>1070.1199999999999</v>
      </c>
      <c r="H364" s="1">
        <f t="shared" si="206"/>
        <v>941.37483180000004</v>
      </c>
      <c r="I364" s="1">
        <f t="shared" si="215"/>
        <v>315.18463339999994</v>
      </c>
      <c r="J364" s="5">
        <f t="shared" si="216"/>
        <v>631.32000000000005</v>
      </c>
      <c r="K364" s="22">
        <v>189.34198405890001</v>
      </c>
      <c r="L364" s="23">
        <v>1203000</v>
      </c>
      <c r="M364" s="24"/>
      <c r="N364" s="5">
        <f t="shared" ref="N364:N378" si="223">SUM(P364:T364)</f>
        <v>1146.904644</v>
      </c>
      <c r="O364" s="5">
        <f t="shared" ref="O364:O378" si="224">N364/L364*1000</f>
        <v>0.95337044389027426</v>
      </c>
      <c r="P364" s="5">
        <f t="shared" ref="P364:P378" si="225">V364</f>
        <v>301</v>
      </c>
      <c r="Q364" s="5">
        <f t="shared" ref="Q364:Q378" si="226">Y364*AN364+AC364*AO364</f>
        <v>248.62812</v>
      </c>
      <c r="R364" s="5">
        <f t="shared" ref="R364:R437" si="227">SUM(AD364+AJ364+AR364)*AO364</f>
        <v>151.116524</v>
      </c>
      <c r="S364" s="5">
        <f t="shared" ref="S364:S437" si="228">AF364*AO364+AH364</f>
        <v>390.16</v>
      </c>
      <c r="T364" s="39">
        <v>56</v>
      </c>
      <c r="U364" s="26">
        <v>527</v>
      </c>
      <c r="V364" s="26">
        <v>301</v>
      </c>
      <c r="W364" s="26">
        <v>211</v>
      </c>
      <c r="X364" s="27"/>
      <c r="Y364" s="27"/>
      <c r="Z364" s="27"/>
      <c r="AA364" s="29">
        <v>785.73</v>
      </c>
      <c r="AB364" s="29">
        <v>0</v>
      </c>
      <c r="AC364" s="29">
        <v>282</v>
      </c>
      <c r="AD364" s="28">
        <v>113.4</v>
      </c>
      <c r="AE364" s="29">
        <v>276.77999999999997</v>
      </c>
      <c r="AF364" s="29"/>
      <c r="AG364" s="30"/>
      <c r="AH364" s="41">
        <v>390.16</v>
      </c>
      <c r="AI364" s="41">
        <v>631.32000000000005</v>
      </c>
      <c r="AJ364" s="30"/>
      <c r="AK364" s="30"/>
      <c r="AL364" s="30">
        <v>18.71</v>
      </c>
      <c r="AM364" s="30">
        <v>4</v>
      </c>
      <c r="AN364" s="32"/>
      <c r="AO364" s="32">
        <v>0.88166</v>
      </c>
      <c r="AQ364" s="39">
        <v>0</v>
      </c>
      <c r="AR364" s="42">
        <v>58</v>
      </c>
      <c r="AT364" s="37">
        <f t="shared" si="192"/>
        <v>729000</v>
      </c>
      <c r="AU364" s="92">
        <f t="shared" si="193"/>
        <v>2000.4368052589</v>
      </c>
    </row>
    <row r="365" spans="1:47">
      <c r="A365" s="16">
        <v>42261</v>
      </c>
      <c r="B365" s="1">
        <f t="shared" si="205"/>
        <v>3725.8341791442999</v>
      </c>
      <c r="D365" s="33">
        <v>2480000</v>
      </c>
      <c r="E365" s="17">
        <f t="shared" si="194"/>
        <v>1.5023524915904434</v>
      </c>
      <c r="F365" s="52">
        <f t="shared" si="195"/>
        <v>1.7040043685666169</v>
      </c>
      <c r="G365" s="22">
        <v>1300.31</v>
      </c>
      <c r="H365" s="1">
        <f t="shared" si="206"/>
        <v>1144.8266934000001</v>
      </c>
      <c r="I365" s="1">
        <f t="shared" si="215"/>
        <v>382.01446140000002</v>
      </c>
      <c r="J365" s="5">
        <f t="shared" si="216"/>
        <v>647.16</v>
      </c>
      <c r="K365" s="22">
        <v>251.52302434430001</v>
      </c>
      <c r="L365" s="23">
        <v>1268000</v>
      </c>
      <c r="M365" s="24"/>
      <c r="N365" s="5">
        <f t="shared" si="223"/>
        <v>1122.1254317999999</v>
      </c>
      <c r="O365" s="5">
        <f t="shared" si="224"/>
        <v>0.88495696514195576</v>
      </c>
      <c r="P365" s="5">
        <f t="shared" si="225"/>
        <v>303</v>
      </c>
      <c r="Q365" s="5">
        <f t="shared" si="226"/>
        <v>258.19413100000003</v>
      </c>
      <c r="R365" s="5">
        <f t="shared" si="227"/>
        <v>163.0013008</v>
      </c>
      <c r="S365" s="5">
        <f t="shared" si="228"/>
        <v>327.93</v>
      </c>
      <c r="T365" s="39">
        <v>70</v>
      </c>
      <c r="U365" s="26">
        <v>654</v>
      </c>
      <c r="V365" s="26">
        <v>303</v>
      </c>
      <c r="W365" s="26">
        <v>306</v>
      </c>
      <c r="X365" s="27"/>
      <c r="Y365" s="27"/>
      <c r="Z365" s="27"/>
      <c r="AA365" s="29">
        <v>1005.64</v>
      </c>
      <c r="AB365" s="29">
        <v>0</v>
      </c>
      <c r="AC365" s="29">
        <v>292.85000000000002</v>
      </c>
      <c r="AD365" s="28">
        <v>116.5</v>
      </c>
      <c r="AE365" s="29">
        <v>341.29</v>
      </c>
      <c r="AF365" s="29"/>
      <c r="AG365" s="30"/>
      <c r="AH365" s="41">
        <v>327.93</v>
      </c>
      <c r="AI365" s="41">
        <v>647.16</v>
      </c>
      <c r="AJ365" s="30"/>
      <c r="AK365" s="30"/>
      <c r="AL365" s="30">
        <v>18.7</v>
      </c>
      <c r="AM365" s="30">
        <v>4.92</v>
      </c>
      <c r="AN365" s="32"/>
      <c r="AO365" s="32">
        <v>0.88166</v>
      </c>
      <c r="AQ365" s="39">
        <v>0</v>
      </c>
      <c r="AR365" s="42">
        <v>68.38</v>
      </c>
      <c r="AT365" s="37">
        <f t="shared" si="192"/>
        <v>1212000</v>
      </c>
      <c r="AU365" s="92">
        <f t="shared" si="193"/>
        <v>2603.7087473442998</v>
      </c>
    </row>
    <row r="366" spans="1:47">
      <c r="A366" s="16">
        <v>42262</v>
      </c>
      <c r="B366" s="1">
        <f t="shared" si="205"/>
        <v>3697.6371387976997</v>
      </c>
      <c r="D366" s="33">
        <v>2440000</v>
      </c>
      <c r="E366" s="17">
        <f t="shared" si="194"/>
        <v>1.5154250568843033</v>
      </c>
      <c r="F366" s="52">
        <f t="shared" si="195"/>
        <v>1.7169426111556407</v>
      </c>
      <c r="G366" s="22">
        <v>1328.98</v>
      </c>
      <c r="H366" s="1">
        <f t="shared" si="206"/>
        <v>1139.7842504999999</v>
      </c>
      <c r="I366" s="1">
        <f t="shared" si="215"/>
        <v>368.03023110000004</v>
      </c>
      <c r="J366" s="5">
        <f t="shared" si="216"/>
        <v>595.20000000000005</v>
      </c>
      <c r="K366" s="22">
        <v>265.64265719769998</v>
      </c>
      <c r="L366" s="23">
        <v>1247000</v>
      </c>
      <c r="M366" s="24"/>
      <c r="N366" s="5">
        <f t="shared" si="223"/>
        <v>1136.3526621000001</v>
      </c>
      <c r="O366" s="5">
        <f t="shared" si="224"/>
        <v>0.91126917570168409</v>
      </c>
      <c r="P366" s="5">
        <f t="shared" si="225"/>
        <v>299</v>
      </c>
      <c r="Q366" s="5">
        <f t="shared" si="226"/>
        <v>291.25024740000003</v>
      </c>
      <c r="R366" s="5">
        <f t="shared" si="227"/>
        <v>159.48241469999999</v>
      </c>
      <c r="S366" s="5">
        <f t="shared" si="228"/>
        <v>303.62</v>
      </c>
      <c r="T366" s="39">
        <v>83</v>
      </c>
      <c r="U366" s="26">
        <v>691</v>
      </c>
      <c r="V366" s="26">
        <v>299</v>
      </c>
      <c r="W366" s="26">
        <v>300</v>
      </c>
      <c r="X366" s="27"/>
      <c r="Y366" s="27"/>
      <c r="Z366" s="27"/>
      <c r="AA366" s="29">
        <v>961.37</v>
      </c>
      <c r="AB366" s="29">
        <v>0</v>
      </c>
      <c r="AC366" s="29">
        <v>329.98</v>
      </c>
      <c r="AD366" s="28">
        <v>112.58</v>
      </c>
      <c r="AE366" s="29">
        <v>324.07</v>
      </c>
      <c r="AF366" s="29"/>
      <c r="AG366" s="30"/>
      <c r="AH366" s="41">
        <v>303.62</v>
      </c>
      <c r="AI366" s="41">
        <v>595.20000000000005</v>
      </c>
      <c r="AJ366" s="30"/>
      <c r="AK366" s="30"/>
      <c r="AL366" s="30">
        <v>19.91</v>
      </c>
      <c r="AM366" s="30">
        <v>4.88</v>
      </c>
      <c r="AN366" s="32"/>
      <c r="AO366" s="32">
        <v>0.88263000000000003</v>
      </c>
      <c r="AQ366" s="39">
        <v>0</v>
      </c>
      <c r="AR366" s="42">
        <v>68.11</v>
      </c>
      <c r="AT366" s="37">
        <f t="shared" si="192"/>
        <v>1193000</v>
      </c>
      <c r="AU366" s="92">
        <f t="shared" si="193"/>
        <v>2561.2844766976996</v>
      </c>
    </row>
    <row r="367" spans="1:47" s="59" customFormat="1">
      <c r="A367" s="57">
        <v>42263</v>
      </c>
      <c r="B367" s="58">
        <f t="shared" si="205"/>
        <v>3774.7818890539002</v>
      </c>
      <c r="D367" s="33">
        <v>2563000</v>
      </c>
      <c r="E367" s="60">
        <f t="shared" si="194"/>
        <v>1.4727982399742099</v>
      </c>
      <c r="F367" s="61">
        <f t="shared" si="195"/>
        <v>1.6644985364128815</v>
      </c>
      <c r="G367" s="22">
        <v>1311.46</v>
      </c>
      <c r="H367" s="58">
        <f t="shared" si="206"/>
        <v>1262.3515678000001</v>
      </c>
      <c r="I367" s="58">
        <f t="shared" si="215"/>
        <v>332.13863709999998</v>
      </c>
      <c r="J367" s="62">
        <f t="shared" si="216"/>
        <v>625.36</v>
      </c>
      <c r="K367" s="22">
        <v>243.47168415389999</v>
      </c>
      <c r="L367" s="23">
        <v>1366000</v>
      </c>
      <c r="M367" s="24"/>
      <c r="N367" s="62">
        <f t="shared" si="223"/>
        <v>1165.9533200999999</v>
      </c>
      <c r="O367" s="62">
        <f t="shared" si="224"/>
        <v>0.85355294297218154</v>
      </c>
      <c r="P367" s="62">
        <f t="shared" si="225"/>
        <v>326</v>
      </c>
      <c r="Q367" s="62">
        <f t="shared" si="226"/>
        <v>321.14904849999999</v>
      </c>
      <c r="R367" s="62">
        <f t="shared" si="227"/>
        <v>134.9542716</v>
      </c>
      <c r="S367" s="62">
        <f t="shared" si="228"/>
        <v>323.85000000000002</v>
      </c>
      <c r="T367" s="63">
        <v>60</v>
      </c>
      <c r="U367" s="64">
        <v>670</v>
      </c>
      <c r="V367" s="64">
        <v>326</v>
      </c>
      <c r="W367" s="64">
        <v>282</v>
      </c>
      <c r="X367" s="65"/>
      <c r="Y367" s="65"/>
      <c r="Z367" s="65"/>
      <c r="AA367" s="67">
        <v>1063.71</v>
      </c>
      <c r="AB367" s="67">
        <v>0</v>
      </c>
      <c r="AC367" s="67">
        <v>362.95</v>
      </c>
      <c r="AD367" s="66">
        <v>82</v>
      </c>
      <c r="AE367" s="67">
        <v>282.02999999999997</v>
      </c>
      <c r="AF367" s="67"/>
      <c r="AG367" s="68"/>
      <c r="AH367" s="69">
        <v>323.85000000000002</v>
      </c>
      <c r="AI367" s="69">
        <v>625.36</v>
      </c>
      <c r="AJ367" s="68"/>
      <c r="AK367" s="68"/>
      <c r="AL367" s="68">
        <v>19</v>
      </c>
      <c r="AM367" s="68">
        <v>3.82</v>
      </c>
      <c r="AN367" s="70"/>
      <c r="AO367" s="70">
        <v>0.88483000000000001</v>
      </c>
      <c r="AQ367" s="63">
        <v>0</v>
      </c>
      <c r="AR367" s="71">
        <v>70.52</v>
      </c>
      <c r="AT367" s="37">
        <f t="shared" si="192"/>
        <v>1197000</v>
      </c>
      <c r="AU367" s="92">
        <f t="shared" si="193"/>
        <v>2608.8285689539002</v>
      </c>
    </row>
    <row r="368" spans="1:47">
      <c r="A368" s="16">
        <v>42264</v>
      </c>
      <c r="B368" s="1">
        <f t="shared" si="205"/>
        <v>4103.8798043249999</v>
      </c>
      <c r="D368" s="33">
        <v>2632000</v>
      </c>
      <c r="E368" s="17">
        <f t="shared" si="194"/>
        <v>1.5592248496675531</v>
      </c>
      <c r="F368" s="52">
        <f t="shared" si="195"/>
        <v>1.7581607370666439</v>
      </c>
      <c r="G368" s="22">
        <v>1421.91</v>
      </c>
      <c r="H368" s="1">
        <f t="shared" si="206"/>
        <v>1344.1985450000002</v>
      </c>
      <c r="I368" s="1">
        <f t="shared" si="215"/>
        <v>364.05192499999998</v>
      </c>
      <c r="J368" s="5">
        <f t="shared" si="216"/>
        <v>706.84</v>
      </c>
      <c r="K368" s="22">
        <v>266.879334325</v>
      </c>
      <c r="L368" s="23">
        <v>1407000</v>
      </c>
      <c r="M368" s="24"/>
      <c r="N368" s="5">
        <f t="shared" si="223"/>
        <v>1276.1335555000001</v>
      </c>
      <c r="O368" s="5">
        <f t="shared" si="224"/>
        <v>0.90698902309879181</v>
      </c>
      <c r="P368" s="5">
        <f t="shared" si="225"/>
        <v>347</v>
      </c>
      <c r="Q368" s="5">
        <f t="shared" si="226"/>
        <v>354.70452599999999</v>
      </c>
      <c r="R368" s="5">
        <f t="shared" si="227"/>
        <v>130.42902949999998</v>
      </c>
      <c r="S368" s="5">
        <f t="shared" si="228"/>
        <v>378</v>
      </c>
      <c r="T368" s="39">
        <v>66</v>
      </c>
      <c r="U368" s="26">
        <v>708</v>
      </c>
      <c r="V368" s="26">
        <v>347</v>
      </c>
      <c r="W368" s="26">
        <v>325</v>
      </c>
      <c r="X368" s="27"/>
      <c r="Y368" s="27"/>
      <c r="Z368" s="27"/>
      <c r="AA368" s="29">
        <v>1115.74</v>
      </c>
      <c r="AB368" s="29">
        <v>0</v>
      </c>
      <c r="AC368" s="29">
        <v>399.96</v>
      </c>
      <c r="AD368" s="28">
        <v>74.55</v>
      </c>
      <c r="AE368" s="29">
        <v>306.89999999999998</v>
      </c>
      <c r="AF368" s="29"/>
      <c r="AG368" s="30"/>
      <c r="AH368" s="41">
        <v>378</v>
      </c>
      <c r="AI368" s="41">
        <v>706.84</v>
      </c>
      <c r="AJ368" s="30"/>
      <c r="AK368" s="30"/>
      <c r="AL368" s="30">
        <v>25.97</v>
      </c>
      <c r="AM368" s="30">
        <v>5.1100000000000003</v>
      </c>
      <c r="AN368" s="32"/>
      <c r="AO368" s="32">
        <v>0.88685000000000003</v>
      </c>
      <c r="AQ368" s="39">
        <v>0</v>
      </c>
      <c r="AR368" s="42">
        <v>72.52</v>
      </c>
      <c r="AT368" s="37">
        <f t="shared" si="192"/>
        <v>1225000</v>
      </c>
      <c r="AU368" s="92">
        <f t="shared" si="193"/>
        <v>2827.7462488249998</v>
      </c>
    </row>
    <row r="369" spans="1:47">
      <c r="A369" s="16">
        <v>42265</v>
      </c>
      <c r="B369" s="1">
        <f t="shared" si="205"/>
        <v>3973.8477511632</v>
      </c>
      <c r="D369" s="33">
        <v>2511000</v>
      </c>
      <c r="E369" s="17">
        <f t="shared" si="194"/>
        <v>1.5825757670900837</v>
      </c>
      <c r="F369" s="52">
        <f t="shared" si="195"/>
        <v>1.791703386344176</v>
      </c>
      <c r="G369" s="22">
        <v>1323.48</v>
      </c>
      <c r="H369" s="1">
        <f t="shared" si="206"/>
        <v>1369.2341575999999</v>
      </c>
      <c r="I369" s="1">
        <f t="shared" si="215"/>
        <v>329.85208319999998</v>
      </c>
      <c r="J369" s="5">
        <f t="shared" si="216"/>
        <v>695.1</v>
      </c>
      <c r="K369" s="22">
        <v>256.1815103632</v>
      </c>
      <c r="L369" s="23">
        <v>1308000</v>
      </c>
      <c r="M369" s="24"/>
      <c r="N369" s="5">
        <f t="shared" si="223"/>
        <v>1331.0493767999999</v>
      </c>
      <c r="O369" s="5">
        <f t="shared" si="224"/>
        <v>1.0176218477064221</v>
      </c>
      <c r="P369" s="5">
        <f t="shared" si="225"/>
        <v>305</v>
      </c>
      <c r="Q369" s="5">
        <f t="shared" si="226"/>
        <v>392.37947439999999</v>
      </c>
      <c r="R369" s="5">
        <f t="shared" si="227"/>
        <v>150.66990239999998</v>
      </c>
      <c r="S369" s="5">
        <f t="shared" si="228"/>
        <v>397</v>
      </c>
      <c r="T369" s="39">
        <v>86</v>
      </c>
      <c r="U369" s="26">
        <v>646</v>
      </c>
      <c r="V369" s="26">
        <v>305</v>
      </c>
      <c r="W369" s="26">
        <v>323</v>
      </c>
      <c r="X369" s="27"/>
      <c r="Y369" s="27"/>
      <c r="Z369" s="27"/>
      <c r="AA369" s="29">
        <v>1105.94</v>
      </c>
      <c r="AB369" s="29">
        <v>0</v>
      </c>
      <c r="AC369" s="29">
        <v>444.23</v>
      </c>
      <c r="AD369" s="28">
        <v>87.5</v>
      </c>
      <c r="AE369" s="29">
        <v>255.56</v>
      </c>
      <c r="AF369" s="29"/>
      <c r="AG369" s="30"/>
      <c r="AH369" s="41">
        <v>397</v>
      </c>
      <c r="AI369" s="41">
        <v>695.1</v>
      </c>
      <c r="AJ369" s="30"/>
      <c r="AK369" s="30"/>
      <c r="AL369" s="30">
        <v>30</v>
      </c>
      <c r="AM369" s="30">
        <v>4.8</v>
      </c>
      <c r="AN369" s="32"/>
      <c r="AO369" s="32">
        <v>0.88327999999999995</v>
      </c>
      <c r="AQ369" s="39">
        <v>0</v>
      </c>
      <c r="AR369" s="42">
        <v>83.08</v>
      </c>
      <c r="AT369" s="37">
        <f t="shared" si="192"/>
        <v>1203000</v>
      </c>
      <c r="AU369" s="92">
        <f t="shared" si="193"/>
        <v>2642.7983743632003</v>
      </c>
    </row>
    <row r="370" spans="1:47">
      <c r="A370" s="16">
        <v>42266</v>
      </c>
      <c r="B370" s="1">
        <f t="shared" ref="B370:B433" si="229">SUM(G370:K370)</f>
        <v>3300.8063797506002</v>
      </c>
      <c r="D370" s="33">
        <v>1891000</v>
      </c>
      <c r="E370" s="17">
        <f t="shared" si="194"/>
        <v>1.7455348385777896</v>
      </c>
      <c r="F370" s="52">
        <f t="shared" si="195"/>
        <v>1.9896216187682825</v>
      </c>
      <c r="G370" s="22">
        <v>1093.1099999999999</v>
      </c>
      <c r="H370" s="1">
        <f t="shared" si="206"/>
        <v>1020.8758716000001</v>
      </c>
      <c r="I370" s="1">
        <f t="shared" si="215"/>
        <v>266.5473624</v>
      </c>
      <c r="J370" s="5">
        <f t="shared" si="216"/>
        <v>720.61</v>
      </c>
      <c r="K370" s="22">
        <v>199.66314575059999</v>
      </c>
      <c r="L370" s="23">
        <v>1016000</v>
      </c>
      <c r="M370" s="24"/>
      <c r="N370" s="5">
        <f t="shared" si="223"/>
        <v>1239.4823904</v>
      </c>
      <c r="O370" s="5">
        <f t="shared" si="224"/>
        <v>1.2199629826771654</v>
      </c>
      <c r="P370" s="5">
        <f t="shared" si="225"/>
        <v>293</v>
      </c>
      <c r="Q370" s="5">
        <f t="shared" si="226"/>
        <v>300.45578040000004</v>
      </c>
      <c r="R370" s="5">
        <f t="shared" si="227"/>
        <v>135.32660999999999</v>
      </c>
      <c r="S370" s="5">
        <f t="shared" si="228"/>
        <v>444.7</v>
      </c>
      <c r="T370" s="39">
        <v>66</v>
      </c>
      <c r="U370" s="26">
        <v>480</v>
      </c>
      <c r="V370" s="26">
        <v>293</v>
      </c>
      <c r="W370" s="26">
        <v>290</v>
      </c>
      <c r="X370" s="27"/>
      <c r="Y370" s="27"/>
      <c r="Z370" s="27"/>
      <c r="AA370" s="29">
        <v>821.16</v>
      </c>
      <c r="AB370" s="29">
        <v>0</v>
      </c>
      <c r="AC370" s="29">
        <v>342.47</v>
      </c>
      <c r="AD370" s="28">
        <v>85</v>
      </c>
      <c r="AE370" s="29">
        <v>206.8</v>
      </c>
      <c r="AF370" s="29"/>
      <c r="AG370" s="30"/>
      <c r="AH370" s="41">
        <v>444.7</v>
      </c>
      <c r="AI370" s="41">
        <v>720.61</v>
      </c>
      <c r="AJ370" s="30"/>
      <c r="AK370" s="30"/>
      <c r="AL370" s="30">
        <v>22.2</v>
      </c>
      <c r="AM370" s="30">
        <v>5.57</v>
      </c>
      <c r="AN370" s="32"/>
      <c r="AO370" s="32">
        <v>0.87731999999999999</v>
      </c>
      <c r="AQ370" s="39">
        <v>0</v>
      </c>
      <c r="AR370" s="42">
        <v>69.25</v>
      </c>
      <c r="AT370" s="37">
        <f t="shared" si="192"/>
        <v>875000</v>
      </c>
      <c r="AU370" s="92">
        <f t="shared" si="193"/>
        <v>2061.3239893506002</v>
      </c>
    </row>
    <row r="371" spans="1:47">
      <c r="A371" s="16">
        <v>42267</v>
      </c>
      <c r="B371" s="1">
        <f t="shared" si="229"/>
        <v>3141.9324987718996</v>
      </c>
      <c r="D371" s="33">
        <v>1800000</v>
      </c>
      <c r="E371" s="17">
        <f t="shared" si="194"/>
        <v>1.7455180548732776</v>
      </c>
      <c r="F371" s="52">
        <f t="shared" si="195"/>
        <v>1.9734517296475722</v>
      </c>
      <c r="G371" s="22">
        <v>995.35</v>
      </c>
      <c r="H371" s="1">
        <f t="shared" si="206"/>
        <v>980.15867500000002</v>
      </c>
      <c r="I371" s="1">
        <f t="shared" si="215"/>
        <v>276.59199499999994</v>
      </c>
      <c r="J371" s="5">
        <f t="shared" si="216"/>
        <v>692.02</v>
      </c>
      <c r="K371" s="22">
        <v>197.8118287719</v>
      </c>
      <c r="L371" s="23">
        <v>970000</v>
      </c>
      <c r="M371" s="24"/>
      <c r="N371" s="5">
        <f t="shared" si="223"/>
        <v>1183.8090950000001</v>
      </c>
      <c r="O371" s="5">
        <f t="shared" si="224"/>
        <v>1.2204217474226806</v>
      </c>
      <c r="P371" s="5">
        <f t="shared" si="225"/>
        <v>276</v>
      </c>
      <c r="Q371" s="5">
        <f t="shared" si="226"/>
        <v>292.42454500000002</v>
      </c>
      <c r="R371" s="5">
        <f t="shared" si="227"/>
        <v>136.12454999999997</v>
      </c>
      <c r="S371" s="5">
        <f t="shared" si="228"/>
        <v>417.26</v>
      </c>
      <c r="T371" s="39">
        <v>62</v>
      </c>
      <c r="U371" s="26">
        <v>463</v>
      </c>
      <c r="V371" s="26">
        <v>276</v>
      </c>
      <c r="W371" s="26">
        <v>231</v>
      </c>
      <c r="X371" s="27"/>
      <c r="Y371" s="27"/>
      <c r="Z371" s="27"/>
      <c r="AA371" s="29">
        <v>777.54</v>
      </c>
      <c r="AB371" s="29">
        <v>0</v>
      </c>
      <c r="AC371" s="29">
        <v>330.61</v>
      </c>
      <c r="AD371" s="28">
        <v>86.88</v>
      </c>
      <c r="AE371" s="29">
        <v>217.66</v>
      </c>
      <c r="AF371" s="29"/>
      <c r="AG371" s="30"/>
      <c r="AH371" s="41">
        <v>417.26</v>
      </c>
      <c r="AI371" s="41">
        <v>692.02</v>
      </c>
      <c r="AJ371" s="30"/>
      <c r="AK371" s="30"/>
      <c r="AL371" s="30">
        <v>22.59</v>
      </c>
      <c r="AM371" s="30">
        <v>5.44</v>
      </c>
      <c r="AN371" s="32"/>
      <c r="AO371" s="32">
        <v>0.88449999999999995</v>
      </c>
      <c r="AQ371" s="39">
        <v>0</v>
      </c>
      <c r="AR371" s="42">
        <v>67.02</v>
      </c>
      <c r="AT371" s="37">
        <f t="shared" si="192"/>
        <v>830000</v>
      </c>
      <c r="AU371" s="92">
        <f t="shared" si="193"/>
        <v>1958.1234037718996</v>
      </c>
    </row>
    <row r="372" spans="1:47">
      <c r="A372" s="16">
        <v>42268</v>
      </c>
      <c r="B372" s="1">
        <f t="shared" si="229"/>
        <v>3576.1092110485997</v>
      </c>
      <c r="D372" s="33">
        <v>2000000</v>
      </c>
      <c r="E372" s="17">
        <f t="shared" si="194"/>
        <v>1.7880546055242998</v>
      </c>
      <c r="F372" s="52">
        <f t="shared" si="195"/>
        <v>2.0215427987838326</v>
      </c>
      <c r="G372" s="22">
        <v>1124.08</v>
      </c>
      <c r="H372" s="1">
        <f t="shared" si="206"/>
        <v>1142.4290450000001</v>
      </c>
      <c r="I372" s="1">
        <f t="shared" si="215"/>
        <v>277.04309000000001</v>
      </c>
      <c r="J372" s="5">
        <f t="shared" si="216"/>
        <v>775.14</v>
      </c>
      <c r="K372" s="22">
        <v>257.41707604859999</v>
      </c>
      <c r="L372" s="23">
        <v>1023000</v>
      </c>
      <c r="M372" s="24"/>
      <c r="N372" s="5">
        <f t="shared" si="223"/>
        <v>1250.1553699999999</v>
      </c>
      <c r="O372" s="5">
        <f t="shared" si="224"/>
        <v>1.2220482600195504</v>
      </c>
      <c r="P372" s="5">
        <f t="shared" si="225"/>
        <v>309</v>
      </c>
      <c r="Q372" s="5">
        <f t="shared" si="226"/>
        <v>311.68895499999996</v>
      </c>
      <c r="R372" s="5">
        <f t="shared" si="227"/>
        <v>142.46641499999998</v>
      </c>
      <c r="S372" s="5">
        <f t="shared" si="228"/>
        <v>413</v>
      </c>
      <c r="T372" s="39">
        <v>74</v>
      </c>
      <c r="U372" s="26">
        <v>517</v>
      </c>
      <c r="V372" s="26">
        <v>309</v>
      </c>
      <c r="W372" s="26">
        <v>270</v>
      </c>
      <c r="X372" s="27"/>
      <c r="Y372" s="27"/>
      <c r="Z372" s="27"/>
      <c r="AA372" s="29">
        <v>939.22</v>
      </c>
      <c r="AB372" s="29">
        <v>0</v>
      </c>
      <c r="AC372" s="29">
        <v>352.39</v>
      </c>
      <c r="AD372" s="28">
        <v>89.22</v>
      </c>
      <c r="AE372" s="29">
        <v>216.05</v>
      </c>
      <c r="AF372" s="29"/>
      <c r="AG372" s="30"/>
      <c r="AH372" s="41">
        <v>413</v>
      </c>
      <c r="AI372" s="41">
        <v>775.14</v>
      </c>
      <c r="AJ372" s="30"/>
      <c r="AK372" s="30"/>
      <c r="AL372" s="30">
        <v>20.65</v>
      </c>
      <c r="AM372" s="30">
        <v>4.67</v>
      </c>
      <c r="AN372" s="32"/>
      <c r="AO372" s="32">
        <v>0.88449999999999995</v>
      </c>
      <c r="AQ372" s="39">
        <v>0</v>
      </c>
      <c r="AR372" s="42">
        <v>71.849999999999994</v>
      </c>
      <c r="AT372" s="37">
        <f t="shared" si="192"/>
        <v>977000</v>
      </c>
      <c r="AU372" s="92">
        <f t="shared" si="193"/>
        <v>2325.9538410485998</v>
      </c>
    </row>
    <row r="373" spans="1:47">
      <c r="A373" s="16">
        <v>42269</v>
      </c>
      <c r="B373" s="1">
        <f t="shared" si="229"/>
        <v>4226.7069995314996</v>
      </c>
      <c r="D373" s="33">
        <v>2597000</v>
      </c>
      <c r="E373" s="17">
        <f t="shared" si="194"/>
        <v>1.6275344626613399</v>
      </c>
      <c r="F373" s="52">
        <f t="shared" si="195"/>
        <v>1.8336350413038982</v>
      </c>
      <c r="G373" s="22">
        <v>1351.58</v>
      </c>
      <c r="H373" s="1">
        <f t="shared" si="206"/>
        <v>1368.1466399999999</v>
      </c>
      <c r="I373" s="1">
        <f t="shared" si="215"/>
        <v>412.59198399999997</v>
      </c>
      <c r="J373" s="5">
        <f t="shared" si="216"/>
        <v>788.79</v>
      </c>
      <c r="K373" s="22">
        <v>305.59837553149998</v>
      </c>
      <c r="L373" s="23">
        <v>1183000</v>
      </c>
      <c r="M373" s="24"/>
      <c r="N373" s="5">
        <f t="shared" si="223"/>
        <v>1349.8997920000002</v>
      </c>
      <c r="O373" s="5">
        <f t="shared" si="224"/>
        <v>1.1410818191039731</v>
      </c>
      <c r="P373" s="5">
        <f t="shared" si="225"/>
        <v>349</v>
      </c>
      <c r="Q373" s="5">
        <f t="shared" si="226"/>
        <v>348.82679999999999</v>
      </c>
      <c r="R373" s="5">
        <f t="shared" si="227"/>
        <v>168.572992</v>
      </c>
      <c r="S373" s="5">
        <f t="shared" si="228"/>
        <v>395.5</v>
      </c>
      <c r="T373" s="39">
        <v>88</v>
      </c>
      <c r="U373" s="26">
        <v>666</v>
      </c>
      <c r="V373" s="26">
        <v>349</v>
      </c>
      <c r="W373" s="26">
        <v>299</v>
      </c>
      <c r="X373" s="27"/>
      <c r="Y373" s="27"/>
      <c r="Z373" s="27"/>
      <c r="AA373" s="29">
        <v>1148.4000000000001</v>
      </c>
      <c r="AB373" s="29">
        <v>0</v>
      </c>
      <c r="AC373" s="29">
        <v>393</v>
      </c>
      <c r="AD373" s="28">
        <v>107.97</v>
      </c>
      <c r="AE373" s="29">
        <v>354.3</v>
      </c>
      <c r="AF373" s="29"/>
      <c r="AG373" s="30"/>
      <c r="AH373" s="41">
        <v>395.5</v>
      </c>
      <c r="AI373" s="41">
        <v>788.79</v>
      </c>
      <c r="AJ373" s="30"/>
      <c r="AK373" s="30"/>
      <c r="AL373" s="30">
        <v>22.75</v>
      </c>
      <c r="AM373" s="30">
        <v>5.84</v>
      </c>
      <c r="AN373" s="32"/>
      <c r="AO373" s="32">
        <v>0.88759999999999994</v>
      </c>
      <c r="AQ373" s="39">
        <v>0</v>
      </c>
      <c r="AR373" s="42">
        <v>81.95</v>
      </c>
      <c r="AT373" s="37">
        <f t="shared" si="192"/>
        <v>1414000</v>
      </c>
      <c r="AU373" s="92">
        <f t="shared" si="193"/>
        <v>2876.8072075314994</v>
      </c>
    </row>
    <row r="374" spans="1:47">
      <c r="A374" s="16">
        <v>42270</v>
      </c>
      <c r="B374" s="1">
        <f t="shared" si="229"/>
        <v>4210.7520931833997</v>
      </c>
      <c r="D374" s="33">
        <v>2505000</v>
      </c>
      <c r="E374" s="17">
        <f t="shared" si="194"/>
        <v>1.6809389593546504</v>
      </c>
      <c r="F374" s="52">
        <f t="shared" si="195"/>
        <v>1.877326035978345</v>
      </c>
      <c r="G374" s="22">
        <v>1334.82</v>
      </c>
      <c r="H374" s="1">
        <f t="shared" si="206"/>
        <v>1350.4361519000001</v>
      </c>
      <c r="I374" s="1">
        <f t="shared" si="215"/>
        <v>392.70014620000001</v>
      </c>
      <c r="J374" s="5">
        <f t="shared" si="216"/>
        <v>820.49</v>
      </c>
      <c r="K374" s="22">
        <v>312.30579508340003</v>
      </c>
      <c r="L374" s="23">
        <v>1289000</v>
      </c>
      <c r="M374" s="24"/>
      <c r="N374" s="5">
        <f t="shared" si="223"/>
        <v>1275.287478</v>
      </c>
      <c r="O374" s="5">
        <f t="shared" si="224"/>
        <v>0.98936189138867336</v>
      </c>
      <c r="P374" s="5">
        <f t="shared" si="225"/>
        <v>336</v>
      </c>
      <c r="Q374" s="5">
        <f t="shared" si="226"/>
        <v>335.76229610000001</v>
      </c>
      <c r="R374" s="5">
        <f t="shared" si="227"/>
        <v>165.83518189999998</v>
      </c>
      <c r="S374" s="5">
        <f t="shared" si="228"/>
        <v>357.69</v>
      </c>
      <c r="T374" s="39">
        <v>80</v>
      </c>
      <c r="U374" s="26">
        <v>674</v>
      </c>
      <c r="V374" s="26">
        <v>336</v>
      </c>
      <c r="W374" s="26">
        <v>280</v>
      </c>
      <c r="X374" s="27"/>
      <c r="Y374" s="27"/>
      <c r="Z374" s="27"/>
      <c r="AA374" s="29">
        <v>1133.22</v>
      </c>
      <c r="AB374" s="29">
        <v>0</v>
      </c>
      <c r="AC374" s="29">
        <v>374.99</v>
      </c>
      <c r="AD374" s="28">
        <v>108</v>
      </c>
      <c r="AE374" s="29">
        <v>330</v>
      </c>
      <c r="AF374" s="29"/>
      <c r="AG374" s="30"/>
      <c r="AH374" s="41">
        <v>357.69</v>
      </c>
      <c r="AI374" s="41">
        <v>820.49</v>
      </c>
      <c r="AJ374" s="30"/>
      <c r="AK374" s="30"/>
      <c r="AL374" s="30">
        <v>24.73</v>
      </c>
      <c r="AM374" s="30">
        <v>6.64</v>
      </c>
      <c r="AN374" s="32"/>
      <c r="AO374" s="32">
        <v>0.89539000000000002</v>
      </c>
      <c r="AQ374" s="39">
        <v>0</v>
      </c>
      <c r="AR374" s="42">
        <v>77.209999999999994</v>
      </c>
      <c r="AT374" s="37">
        <f t="shared" si="192"/>
        <v>1216000</v>
      </c>
      <c r="AU374" s="92">
        <f t="shared" si="193"/>
        <v>2935.4646151833995</v>
      </c>
    </row>
    <row r="375" spans="1:47">
      <c r="A375" s="16">
        <v>42271</v>
      </c>
      <c r="B375" s="1">
        <f t="shared" si="229"/>
        <v>4029.1610151381997</v>
      </c>
      <c r="D375" s="33">
        <v>2179000</v>
      </c>
      <c r="E375" s="17">
        <f t="shared" si="194"/>
        <v>1.8490872029087655</v>
      </c>
      <c r="F375" s="52">
        <f t="shared" si="195"/>
        <v>2.0609991338513627</v>
      </c>
      <c r="G375" s="22">
        <v>1238.5999999999999</v>
      </c>
      <c r="H375" s="1">
        <f t="shared" si="206"/>
        <v>1273.0356173999999</v>
      </c>
      <c r="I375" s="1">
        <f t="shared" si="215"/>
        <v>399.89106960000004</v>
      </c>
      <c r="J375" s="5">
        <f t="shared" si="216"/>
        <v>833.67</v>
      </c>
      <c r="K375" s="22">
        <v>283.96432813820002</v>
      </c>
      <c r="L375" s="23">
        <v>1219000</v>
      </c>
      <c r="M375" s="24"/>
      <c r="N375" s="5">
        <f t="shared" si="223"/>
        <v>1359.2175935999999</v>
      </c>
      <c r="O375" s="5">
        <f t="shared" si="224"/>
        <v>1.1150267379819523</v>
      </c>
      <c r="P375" s="5">
        <f t="shared" si="225"/>
        <v>325</v>
      </c>
      <c r="Q375" s="5">
        <f t="shared" si="226"/>
        <v>323.06554619999997</v>
      </c>
      <c r="R375" s="5">
        <f t="shared" si="227"/>
        <v>186.1020474</v>
      </c>
      <c r="S375" s="5">
        <f t="shared" si="228"/>
        <v>436.05</v>
      </c>
      <c r="T375" s="39">
        <v>89</v>
      </c>
      <c r="U375" s="26">
        <v>595</v>
      </c>
      <c r="V375" s="26">
        <v>325</v>
      </c>
      <c r="W375" s="26">
        <v>277</v>
      </c>
      <c r="X375" s="27"/>
      <c r="Y375" s="27"/>
      <c r="Z375" s="27"/>
      <c r="AA375" s="29">
        <v>1058.8399999999999</v>
      </c>
      <c r="AB375" s="29">
        <v>0</v>
      </c>
      <c r="AC375" s="29">
        <v>360.09</v>
      </c>
      <c r="AD375" s="28">
        <v>127.5</v>
      </c>
      <c r="AE375" s="29">
        <v>327</v>
      </c>
      <c r="AF375" s="29"/>
      <c r="AG375" s="30"/>
      <c r="AH375" s="41">
        <v>436.05</v>
      </c>
      <c r="AI375" s="41">
        <v>833.67</v>
      </c>
      <c r="AJ375" s="30"/>
      <c r="AK375" s="30"/>
      <c r="AL375" s="30">
        <v>32.22</v>
      </c>
      <c r="AM375" s="30">
        <v>6.57</v>
      </c>
      <c r="AN375" s="32"/>
      <c r="AO375" s="32">
        <v>0.89717999999999998</v>
      </c>
      <c r="AQ375" s="39">
        <v>0</v>
      </c>
      <c r="AR375" s="42">
        <v>79.930000000000007</v>
      </c>
      <c r="AT375" s="37">
        <f t="shared" si="192"/>
        <v>960000</v>
      </c>
      <c r="AU375" s="92">
        <f t="shared" si="193"/>
        <v>2669.9434215381998</v>
      </c>
    </row>
    <row r="376" spans="1:47">
      <c r="A376" s="16">
        <v>42272</v>
      </c>
      <c r="B376" s="1">
        <f t="shared" si="229"/>
        <v>3910.6535188888997</v>
      </c>
      <c r="D376" s="33">
        <v>2328000</v>
      </c>
      <c r="E376" s="17">
        <f t="shared" si="194"/>
        <v>1.6798339857770188</v>
      </c>
      <c r="F376" s="52">
        <f t="shared" si="195"/>
        <v>1.8839400508904951</v>
      </c>
      <c r="G376" s="22">
        <v>1240.2</v>
      </c>
      <c r="H376" s="1">
        <f t="shared" si="206"/>
        <v>1318.0696451999997</v>
      </c>
      <c r="I376" s="1">
        <f t="shared" si="215"/>
        <v>376.25377020000002</v>
      </c>
      <c r="J376" s="5">
        <f t="shared" si="216"/>
        <v>716.91</v>
      </c>
      <c r="K376" s="22">
        <v>259.22010348890001</v>
      </c>
      <c r="L376" s="23">
        <v>1168000</v>
      </c>
      <c r="M376" s="24"/>
      <c r="N376" s="5">
        <f t="shared" si="223"/>
        <v>1264.8875590000002</v>
      </c>
      <c r="O376" s="5">
        <f t="shared" si="224"/>
        <v>1.0829516772260277</v>
      </c>
      <c r="P376" s="5">
        <f t="shared" si="225"/>
        <v>329</v>
      </c>
      <c r="Q376" s="5">
        <f t="shared" si="226"/>
        <v>329.57536920000001</v>
      </c>
      <c r="R376" s="5">
        <f t="shared" si="227"/>
        <v>164.0921898</v>
      </c>
      <c r="S376" s="5">
        <f t="shared" si="228"/>
        <v>362.22</v>
      </c>
      <c r="T376" s="39">
        <v>80</v>
      </c>
      <c r="U376" s="26">
        <v>623</v>
      </c>
      <c r="V376" s="26">
        <v>329</v>
      </c>
      <c r="W376" s="26">
        <v>256</v>
      </c>
      <c r="X376" s="27"/>
      <c r="Y376" s="27"/>
      <c r="Z376" s="27"/>
      <c r="AA376" s="29">
        <v>1108.5999999999999</v>
      </c>
      <c r="AB376" s="29">
        <v>0</v>
      </c>
      <c r="AC376" s="29">
        <v>369.62</v>
      </c>
      <c r="AD376" s="28">
        <v>110</v>
      </c>
      <c r="AE376" s="29">
        <v>315</v>
      </c>
      <c r="AF376" s="29"/>
      <c r="AG376" s="30"/>
      <c r="AH376" s="41">
        <v>362.22</v>
      </c>
      <c r="AI376" s="41">
        <v>716.91</v>
      </c>
      <c r="AJ376" s="30"/>
      <c r="AK376" s="30"/>
      <c r="AL376" s="30">
        <v>26.13</v>
      </c>
      <c r="AM376" s="30">
        <v>6.81</v>
      </c>
      <c r="AN376" s="32"/>
      <c r="AO376" s="32">
        <v>0.89166000000000001</v>
      </c>
      <c r="AQ376" s="39">
        <v>0</v>
      </c>
      <c r="AR376" s="42">
        <v>74.03</v>
      </c>
      <c r="AT376" s="37">
        <f t="shared" si="192"/>
        <v>1160000</v>
      </c>
      <c r="AU376" s="92">
        <f t="shared" si="193"/>
        <v>2645.7659598888995</v>
      </c>
    </row>
    <row r="377" spans="1:47">
      <c r="A377" s="16">
        <v>42273</v>
      </c>
      <c r="B377" s="1">
        <f t="shared" si="229"/>
        <v>3167.3642136404997</v>
      </c>
      <c r="D377" s="33">
        <v>1745000</v>
      </c>
      <c r="E377" s="17">
        <f t="shared" si="194"/>
        <v>1.8151084318856732</v>
      </c>
      <c r="F377" s="52">
        <f t="shared" si="195"/>
        <v>2.0281447571798439</v>
      </c>
      <c r="G377" s="22">
        <v>984.86</v>
      </c>
      <c r="H377" s="1">
        <f t="shared" si="206"/>
        <v>1030.4927424</v>
      </c>
      <c r="I377" s="1">
        <f t="shared" si="215"/>
        <v>268.29110880000002</v>
      </c>
      <c r="J377" s="5">
        <f t="shared" si="216"/>
        <v>701.16</v>
      </c>
      <c r="K377" s="22">
        <v>182.5603624405</v>
      </c>
      <c r="L377" s="23">
        <v>1003000</v>
      </c>
      <c r="M377" s="24"/>
      <c r="N377" s="5">
        <f t="shared" si="223"/>
        <v>1173.857348</v>
      </c>
      <c r="O377" s="5">
        <f t="shared" si="224"/>
        <v>1.1703463090727817</v>
      </c>
      <c r="P377" s="5">
        <f t="shared" si="225"/>
        <v>297</v>
      </c>
      <c r="Q377" s="5">
        <f t="shared" si="226"/>
        <v>303.27509520000001</v>
      </c>
      <c r="R377" s="5">
        <f t="shared" si="227"/>
        <v>142.0122528</v>
      </c>
      <c r="S377" s="5">
        <f t="shared" si="228"/>
        <v>376.57</v>
      </c>
      <c r="T377" s="39">
        <v>55</v>
      </c>
      <c r="U377" s="26">
        <v>429</v>
      </c>
      <c r="V377" s="26">
        <v>297</v>
      </c>
      <c r="W377" s="26">
        <v>233</v>
      </c>
      <c r="X377" s="27"/>
      <c r="Y377" s="27"/>
      <c r="Z377" s="27"/>
      <c r="AA377" s="29">
        <v>812.57</v>
      </c>
      <c r="AB377" s="29">
        <v>0</v>
      </c>
      <c r="AC377" s="29">
        <v>338.87</v>
      </c>
      <c r="AD377" s="28">
        <v>90.26</v>
      </c>
      <c r="AE377" s="29">
        <v>204.18</v>
      </c>
      <c r="AF377" s="29"/>
      <c r="AG377" s="30"/>
      <c r="AH377" s="41">
        <v>376.57</v>
      </c>
      <c r="AI377" s="41">
        <v>701.16</v>
      </c>
      <c r="AJ377" s="30"/>
      <c r="AK377" s="30"/>
      <c r="AL377" s="30">
        <v>22.97</v>
      </c>
      <c r="AM377" s="30">
        <v>4.21</v>
      </c>
      <c r="AN377" s="32"/>
      <c r="AO377" s="32">
        <v>0.89495999999999998</v>
      </c>
      <c r="AQ377" s="39">
        <v>0</v>
      </c>
      <c r="AR377" s="42">
        <v>68.42</v>
      </c>
      <c r="AT377" s="37">
        <f t="shared" si="192"/>
        <v>742000</v>
      </c>
      <c r="AU377" s="92">
        <f t="shared" si="193"/>
        <v>1993.5068656404997</v>
      </c>
    </row>
    <row r="378" spans="1:47">
      <c r="A378" s="16">
        <v>42274</v>
      </c>
      <c r="B378" s="1">
        <f t="shared" si="229"/>
        <v>3292.0295626022998</v>
      </c>
      <c r="D378" s="33">
        <v>1860000</v>
      </c>
      <c r="E378" s="17">
        <f t="shared" si="194"/>
        <v>1.7699083669904838</v>
      </c>
      <c r="F378" s="52">
        <f t="shared" si="195"/>
        <v>1.9830906072722509</v>
      </c>
      <c r="G378" s="22">
        <v>987.57</v>
      </c>
      <c r="H378" s="1">
        <f t="shared" si="206"/>
        <v>1064.457975</v>
      </c>
      <c r="I378" s="1">
        <f t="shared" si="215"/>
        <v>342.80032499999999</v>
      </c>
      <c r="J378" s="5">
        <f t="shared" si="216"/>
        <v>686.6</v>
      </c>
      <c r="K378" s="22">
        <v>210.60126260230001</v>
      </c>
      <c r="L378" s="23">
        <v>1087000</v>
      </c>
      <c r="M378" s="24"/>
      <c r="N378" s="5">
        <f t="shared" si="223"/>
        <v>1179.5952750000001</v>
      </c>
      <c r="O378" s="5">
        <f t="shared" si="224"/>
        <v>1.085184245630175</v>
      </c>
      <c r="P378" s="5">
        <f t="shared" si="225"/>
        <v>280</v>
      </c>
      <c r="Q378" s="5">
        <f t="shared" si="226"/>
        <v>290.11604999999997</v>
      </c>
      <c r="R378" s="5">
        <f t="shared" si="227"/>
        <v>163.47922500000001</v>
      </c>
      <c r="S378" s="5">
        <f t="shared" si="228"/>
        <v>389</v>
      </c>
      <c r="T378" s="39">
        <v>57</v>
      </c>
      <c r="U378" s="26">
        <v>459</v>
      </c>
      <c r="V378" s="26">
        <v>280</v>
      </c>
      <c r="W378" s="26">
        <v>221</v>
      </c>
      <c r="X378" s="27"/>
      <c r="Y378" s="27"/>
      <c r="Z378" s="27"/>
      <c r="AA378" s="29">
        <v>867.61</v>
      </c>
      <c r="AB378" s="29">
        <v>0</v>
      </c>
      <c r="AC378" s="29">
        <v>325.06</v>
      </c>
      <c r="AD378" s="28">
        <v>108.17</v>
      </c>
      <c r="AE378" s="29">
        <v>275.91000000000003</v>
      </c>
      <c r="AF378" s="29"/>
      <c r="AG378" s="30"/>
      <c r="AH378" s="41">
        <v>389</v>
      </c>
      <c r="AI378" s="41">
        <v>686.6</v>
      </c>
      <c r="AJ378" s="30"/>
      <c r="AK378" s="30"/>
      <c r="AL378" s="30">
        <v>28.27</v>
      </c>
      <c r="AM378" s="30">
        <v>4.91</v>
      </c>
      <c r="AN378" s="32"/>
      <c r="AO378" s="32">
        <v>0.89249999999999996</v>
      </c>
      <c r="AQ378" s="39">
        <v>0</v>
      </c>
      <c r="AR378" s="42">
        <v>75</v>
      </c>
      <c r="AT378" s="37">
        <f t="shared" si="192"/>
        <v>773000</v>
      </c>
      <c r="AU378" s="92">
        <f t="shared" si="193"/>
        <v>2112.4342876022997</v>
      </c>
    </row>
    <row r="379" spans="1:47">
      <c r="A379" s="16">
        <v>42275</v>
      </c>
      <c r="B379" s="1">
        <f t="shared" si="229"/>
        <v>3994.5694553006001</v>
      </c>
      <c r="D379" s="33">
        <v>2409000</v>
      </c>
      <c r="E379" s="17">
        <f t="shared" si="194"/>
        <v>1.6581857431716895</v>
      </c>
      <c r="F379" s="52">
        <f t="shared" si="195"/>
        <v>1.8579111968310247</v>
      </c>
      <c r="G379" s="22">
        <v>1208.8499999999999</v>
      </c>
      <c r="H379" s="1">
        <f t="shared" si="206"/>
        <v>1305.1741500000001</v>
      </c>
      <c r="I379" s="1">
        <f t="shared" si="215"/>
        <v>429.82799999999997</v>
      </c>
      <c r="J379" s="5">
        <f t="shared" si="216"/>
        <v>789.23</v>
      </c>
      <c r="K379" s="22">
        <v>261.48730530059999</v>
      </c>
      <c r="L379" s="23">
        <v>1269000</v>
      </c>
      <c r="M379" s="24"/>
      <c r="N379" s="5">
        <f>SUM(P379:T379)</f>
        <v>1269.0763999999999</v>
      </c>
      <c r="O379" s="5">
        <f>N379/L379*1000</f>
        <v>1.0000602048857368</v>
      </c>
      <c r="P379" s="5">
        <f>V379</f>
        <v>305</v>
      </c>
      <c r="Q379" s="5">
        <f>Y379*AN379+AC379*AO379</f>
        <v>304.69057499999997</v>
      </c>
      <c r="R379" s="5">
        <f t="shared" si="227"/>
        <v>186.25582499999999</v>
      </c>
      <c r="S379" s="5">
        <f t="shared" si="228"/>
        <v>403.13</v>
      </c>
      <c r="T379" s="39">
        <v>70</v>
      </c>
      <c r="U379" s="26">
        <v>589</v>
      </c>
      <c r="V379" s="26">
        <v>305</v>
      </c>
      <c r="W379" s="26">
        <v>278</v>
      </c>
      <c r="X379" s="27"/>
      <c r="Y379" s="27"/>
      <c r="Z379" s="27"/>
      <c r="AA379" s="29">
        <v>1120.99</v>
      </c>
      <c r="AB379" s="29">
        <v>0</v>
      </c>
      <c r="AC379" s="29">
        <v>341.39</v>
      </c>
      <c r="AD379" s="28">
        <v>123.81</v>
      </c>
      <c r="AE379" s="29">
        <v>358.35</v>
      </c>
      <c r="AF379" s="29"/>
      <c r="AG379" s="30"/>
      <c r="AH379" s="41">
        <v>403.13</v>
      </c>
      <c r="AI379" s="41">
        <v>789.23</v>
      </c>
      <c r="AJ379" s="30"/>
      <c r="AK379" s="30"/>
      <c r="AL379" s="30">
        <v>31.88</v>
      </c>
      <c r="AM379" s="30">
        <v>6.49</v>
      </c>
      <c r="AN379" s="32"/>
      <c r="AO379" s="32">
        <v>0.89249999999999996</v>
      </c>
      <c r="AQ379" s="39">
        <v>0</v>
      </c>
      <c r="AR379" s="42">
        <v>84.88</v>
      </c>
      <c r="AT379" s="37">
        <f t="shared" si="192"/>
        <v>1140000</v>
      </c>
      <c r="AU379" s="92">
        <f t="shared" si="193"/>
        <v>2725.4930553006002</v>
      </c>
    </row>
    <row r="380" spans="1:47">
      <c r="A380" s="16">
        <v>42276</v>
      </c>
      <c r="B380" s="1">
        <f t="shared" si="229"/>
        <v>4109.7713601009</v>
      </c>
      <c r="D380" s="33">
        <v>2332000</v>
      </c>
      <c r="E380" s="17">
        <f t="shared" si="194"/>
        <v>1.7623376329763722</v>
      </c>
      <c r="F380" s="52">
        <f t="shared" si="195"/>
        <v>1.9733918962839396</v>
      </c>
      <c r="G380" s="22">
        <v>1304.1400000000001</v>
      </c>
      <c r="H380" s="1">
        <f t="shared" si="206"/>
        <v>1409.9116180000003</v>
      </c>
      <c r="I380" s="1">
        <f t="shared" si="215"/>
        <v>386.637067</v>
      </c>
      <c r="J380" s="5">
        <f t="shared" si="216"/>
        <v>770.97</v>
      </c>
      <c r="K380" s="22">
        <v>238.11267510089999</v>
      </c>
      <c r="L380" s="23">
        <v>1232000</v>
      </c>
      <c r="M380" s="24"/>
      <c r="N380" s="5">
        <f>SUM(P380:T380)</f>
        <v>1300.077859</v>
      </c>
      <c r="O380" s="5">
        <f>N380/L380*1000</f>
        <v>1.0552580024350648</v>
      </c>
      <c r="P380" s="5">
        <f>V380</f>
        <v>348</v>
      </c>
      <c r="Q380" s="5">
        <f>Y380*AN380+AC380*AO380</f>
        <v>337.01920899999999</v>
      </c>
      <c r="R380" s="5">
        <f t="shared" si="227"/>
        <v>172.35865000000001</v>
      </c>
      <c r="S380" s="5">
        <f t="shared" si="228"/>
        <v>377.7</v>
      </c>
      <c r="T380" s="39">
        <v>65</v>
      </c>
      <c r="U380" s="26">
        <v>598</v>
      </c>
      <c r="V380" s="26">
        <v>348</v>
      </c>
      <c r="W380" s="26">
        <v>326</v>
      </c>
      <c r="X380" s="27"/>
      <c r="Y380" s="27"/>
      <c r="Z380" s="27"/>
      <c r="AA380" s="29">
        <v>1201.3800000000001</v>
      </c>
      <c r="AB380" s="29">
        <v>0</v>
      </c>
      <c r="AC380" s="29">
        <v>377.38</v>
      </c>
      <c r="AD380" s="28">
        <v>121</v>
      </c>
      <c r="AE380" s="29">
        <v>327.25</v>
      </c>
      <c r="AF380" s="29"/>
      <c r="AG380" s="30"/>
      <c r="AH380" s="41">
        <v>377.7</v>
      </c>
      <c r="AI380" s="41">
        <v>770.97</v>
      </c>
      <c r="AJ380" s="30"/>
      <c r="AK380" s="30"/>
      <c r="AL380" s="30">
        <v>28</v>
      </c>
      <c r="AM380" s="30">
        <v>5.69</v>
      </c>
      <c r="AN380" s="32"/>
      <c r="AO380" s="32">
        <v>0.89305000000000001</v>
      </c>
      <c r="AQ380" s="39">
        <v>0</v>
      </c>
      <c r="AR380" s="42">
        <v>72</v>
      </c>
      <c r="AT380" s="37">
        <f t="shared" si="192"/>
        <v>1100000</v>
      </c>
      <c r="AU380" s="92">
        <f t="shared" si="193"/>
        <v>2809.6935011009</v>
      </c>
    </row>
    <row r="381" spans="1:47">
      <c r="A381" s="16">
        <v>42277</v>
      </c>
      <c r="B381" s="1">
        <f t="shared" si="229"/>
        <v>3814.1409199018999</v>
      </c>
      <c r="D381" s="33">
        <v>2250000</v>
      </c>
      <c r="E381" s="17">
        <f t="shared" si="194"/>
        <v>1.6951737421786224</v>
      </c>
      <c r="F381" s="52">
        <f t="shared" si="195"/>
        <v>1.898184583370049</v>
      </c>
      <c r="G381" s="22">
        <v>1172.53</v>
      </c>
      <c r="H381" s="1">
        <f t="shared" si="206"/>
        <v>1339.3695984999999</v>
      </c>
      <c r="I381" s="1">
        <f t="shared" si="215"/>
        <v>355.21956799999998</v>
      </c>
      <c r="J381" s="5">
        <f t="shared" si="216"/>
        <v>734</v>
      </c>
      <c r="K381" s="22">
        <v>213.02175340190001</v>
      </c>
      <c r="L381" s="23">
        <v>1217000</v>
      </c>
      <c r="M381" s="24"/>
      <c r="N381" s="5">
        <f t="shared" ref="N381:N387" si="230">SUM(P381:T381)</f>
        <v>1185.0246240000001</v>
      </c>
      <c r="O381" s="5">
        <f t="shared" ref="O381:O387" si="231">N381/L381*1000</f>
        <v>0.97372606737880041</v>
      </c>
      <c r="P381" s="5">
        <f t="shared" ref="P381:P437" si="232">V381</f>
        <v>318</v>
      </c>
      <c r="Q381" s="5">
        <f t="shared" ref="Q381:Q437" si="233">Y381*AN381+AC381*AO381</f>
        <v>312.43354250000004</v>
      </c>
      <c r="R381" s="5">
        <f t="shared" si="227"/>
        <v>158.8110815</v>
      </c>
      <c r="S381" s="5">
        <f t="shared" si="228"/>
        <v>335.78</v>
      </c>
      <c r="T381" s="39">
        <v>60</v>
      </c>
      <c r="U381" s="26">
        <v>554</v>
      </c>
      <c r="V381" s="26">
        <v>318</v>
      </c>
      <c r="W381" s="26">
        <v>274</v>
      </c>
      <c r="X381" s="27"/>
      <c r="Y381" s="27"/>
      <c r="Z381" s="27"/>
      <c r="AA381" s="29">
        <v>1149.92</v>
      </c>
      <c r="AB381" s="29">
        <v>0</v>
      </c>
      <c r="AC381" s="29">
        <v>349.85</v>
      </c>
      <c r="AD381" s="28">
        <v>107.83</v>
      </c>
      <c r="AE381" s="29">
        <v>305.68</v>
      </c>
      <c r="AF381" s="29"/>
      <c r="AG381" s="30"/>
      <c r="AH381" s="41">
        <v>335.78</v>
      </c>
      <c r="AI381" s="41">
        <v>734</v>
      </c>
      <c r="AJ381" s="30"/>
      <c r="AK381" s="30"/>
      <c r="AL381" s="30">
        <v>17.68</v>
      </c>
      <c r="AM381" s="30">
        <v>4.4000000000000004</v>
      </c>
      <c r="AN381" s="32"/>
      <c r="AO381" s="32">
        <v>0.89305000000000001</v>
      </c>
      <c r="AQ381" s="39">
        <v>0</v>
      </c>
      <c r="AR381" s="42">
        <v>70</v>
      </c>
      <c r="AT381" s="37">
        <f t="shared" si="192"/>
        <v>1033000</v>
      </c>
      <c r="AU381" s="92">
        <f t="shared" si="193"/>
        <v>2629.1162959018998</v>
      </c>
    </row>
    <row r="382" spans="1:47">
      <c r="A382" s="16">
        <v>42278</v>
      </c>
      <c r="B382" s="1">
        <f t="shared" si="229"/>
        <v>3386.4918395885002</v>
      </c>
      <c r="D382" s="33">
        <v>2207000</v>
      </c>
      <c r="E382" s="17">
        <f t="shared" si="194"/>
        <v>1.5344321883047123</v>
      </c>
      <c r="F382" s="52">
        <f t="shared" si="195"/>
        <v>1.7212188588691975</v>
      </c>
      <c r="G382" s="22">
        <v>1025.3900000000001</v>
      </c>
      <c r="H382" s="1">
        <f t="shared" si="206"/>
        <v>1168.7124504000001</v>
      </c>
      <c r="I382" s="1">
        <f t="shared" si="215"/>
        <v>257.17415039999997</v>
      </c>
      <c r="J382" s="5">
        <f t="shared" si="216"/>
        <v>752.31</v>
      </c>
      <c r="K382" s="22">
        <v>182.90523878849999</v>
      </c>
      <c r="L382" s="23">
        <v>1175000</v>
      </c>
      <c r="M382" s="24"/>
      <c r="N382" s="5">
        <f t="shared" si="230"/>
        <v>1072.9922388</v>
      </c>
      <c r="O382" s="5">
        <f t="shared" si="231"/>
        <v>0.91318488408510634</v>
      </c>
      <c r="P382" s="5">
        <f t="shared" si="232"/>
        <v>255.36</v>
      </c>
      <c r="Q382" s="5">
        <f t="shared" si="233"/>
        <v>350.12877000000003</v>
      </c>
      <c r="R382" s="5">
        <f t="shared" si="227"/>
        <v>123.5234688</v>
      </c>
      <c r="S382" s="5">
        <f t="shared" si="228"/>
        <v>288.98</v>
      </c>
      <c r="T382" s="39">
        <v>55</v>
      </c>
      <c r="U382" s="26">
        <v>500.39</v>
      </c>
      <c r="V382" s="26">
        <v>255.36</v>
      </c>
      <c r="W382" s="26">
        <v>250.11</v>
      </c>
      <c r="X382" s="27"/>
      <c r="Y382" s="27"/>
      <c r="Z382" s="27"/>
      <c r="AA382" s="29">
        <v>918.23</v>
      </c>
      <c r="AB382" s="29">
        <v>0</v>
      </c>
      <c r="AC382" s="29">
        <v>392.75</v>
      </c>
      <c r="AD382" s="28">
        <v>72.39</v>
      </c>
      <c r="AE382" s="29">
        <v>205.67</v>
      </c>
      <c r="AF382" s="29"/>
      <c r="AG382" s="30"/>
      <c r="AH382" s="41">
        <v>288.98</v>
      </c>
      <c r="AI382" s="41">
        <v>752.31</v>
      </c>
      <c r="AJ382" s="30"/>
      <c r="AK382" s="30"/>
      <c r="AL382" s="30">
        <v>12.92</v>
      </c>
      <c r="AM382" s="30">
        <v>3.72</v>
      </c>
      <c r="AN382" s="32"/>
      <c r="AO382" s="32">
        <v>0.89148000000000005</v>
      </c>
      <c r="AQ382" s="39">
        <v>0</v>
      </c>
      <c r="AR382" s="42">
        <v>66.17</v>
      </c>
      <c r="AT382" s="37">
        <f t="shared" si="192"/>
        <v>1032000</v>
      </c>
      <c r="AU382" s="92">
        <f t="shared" si="193"/>
        <v>2313.4996007885002</v>
      </c>
    </row>
    <row r="383" spans="1:47">
      <c r="A383" s="16">
        <v>42279</v>
      </c>
      <c r="B383" s="1">
        <f t="shared" si="229"/>
        <v>3202.2970040016003</v>
      </c>
      <c r="D383" s="33">
        <v>2170000</v>
      </c>
      <c r="E383" s="17">
        <f t="shared" si="194"/>
        <v>1.4757129050698619</v>
      </c>
      <c r="F383" s="52">
        <f t="shared" si="195"/>
        <v>1.6482519155942701</v>
      </c>
      <c r="G383" s="22">
        <v>948.26</v>
      </c>
      <c r="H383" s="1">
        <f t="shared" si="206"/>
        <v>1111.2085116000001</v>
      </c>
      <c r="I383" s="1">
        <f t="shared" si="215"/>
        <v>228.99599640000002</v>
      </c>
      <c r="J383" s="5">
        <f t="shared" si="216"/>
        <v>711.67</v>
      </c>
      <c r="K383" s="22">
        <v>202.1624960016</v>
      </c>
      <c r="L383" s="23">
        <v>1172000</v>
      </c>
      <c r="M383" s="24"/>
      <c r="N383" s="5">
        <f t="shared" si="230"/>
        <v>1151.3459188000002</v>
      </c>
      <c r="O383" s="5">
        <f t="shared" si="231"/>
        <v>0.98237706382252576</v>
      </c>
      <c r="P383" s="5">
        <f t="shared" si="232"/>
        <v>235</v>
      </c>
      <c r="Q383" s="5">
        <f t="shared" si="233"/>
        <v>349.78361760000001</v>
      </c>
      <c r="R383" s="5">
        <f t="shared" si="227"/>
        <v>119.89230119999999</v>
      </c>
      <c r="S383" s="5">
        <f t="shared" si="228"/>
        <v>387.67</v>
      </c>
      <c r="T383" s="39">
        <v>59</v>
      </c>
      <c r="U383" s="26">
        <v>470</v>
      </c>
      <c r="V383" s="26">
        <v>235</v>
      </c>
      <c r="W383" s="26">
        <v>221</v>
      </c>
      <c r="X383" s="27"/>
      <c r="Y383" s="27"/>
      <c r="Z383" s="27"/>
      <c r="AA383" s="29">
        <v>850.45</v>
      </c>
      <c r="AB383" s="29">
        <v>0</v>
      </c>
      <c r="AC383" s="29">
        <v>390.68</v>
      </c>
      <c r="AD383" s="28">
        <v>61.98</v>
      </c>
      <c r="AE383" s="29">
        <v>165.63</v>
      </c>
      <c r="AF383" s="29"/>
      <c r="AG383" s="30"/>
      <c r="AH383" s="41">
        <v>387.67</v>
      </c>
      <c r="AI383" s="41">
        <v>711.67</v>
      </c>
      <c r="AJ383" s="30"/>
      <c r="AK383" s="30"/>
      <c r="AL383" s="30">
        <v>13.28</v>
      </c>
      <c r="AM383" s="30">
        <v>4.93</v>
      </c>
      <c r="AN383" s="32"/>
      <c r="AO383" s="32">
        <v>0.89532</v>
      </c>
      <c r="AQ383" s="39">
        <v>0</v>
      </c>
      <c r="AR383" s="42">
        <v>71.930000000000007</v>
      </c>
      <c r="AT383" s="37">
        <f t="shared" si="192"/>
        <v>998000</v>
      </c>
      <c r="AU383" s="92">
        <f t="shared" si="193"/>
        <v>2050.9510852016001</v>
      </c>
    </row>
    <row r="384" spans="1:47">
      <c r="A384" s="16">
        <v>42280</v>
      </c>
      <c r="B384" s="1">
        <f t="shared" si="229"/>
        <v>2704.4550460021001</v>
      </c>
      <c r="D384" s="33">
        <v>1741000</v>
      </c>
      <c r="E384" s="17">
        <f t="shared" si="194"/>
        <v>1.5533917553142447</v>
      </c>
      <c r="F384" s="52">
        <f t="shared" si="195"/>
        <v>1.7405339674998259</v>
      </c>
      <c r="G384" s="22">
        <v>821.56</v>
      </c>
      <c r="H384" s="1">
        <f t="shared" si="206"/>
        <v>880.21732480000003</v>
      </c>
      <c r="I384" s="1">
        <f t="shared" si="215"/>
        <v>206.30567680000001</v>
      </c>
      <c r="J384" s="5">
        <f t="shared" si="216"/>
        <v>599.64</v>
      </c>
      <c r="K384" s="22">
        <v>196.7320444021</v>
      </c>
      <c r="L384" s="23">
        <v>1059000</v>
      </c>
      <c r="M384" s="24"/>
      <c r="N384" s="5">
        <f t="shared" si="230"/>
        <v>1054.0303072000002</v>
      </c>
      <c r="O384" s="5">
        <f t="shared" si="231"/>
        <v>0.99530718338054791</v>
      </c>
      <c r="P384" s="5">
        <f t="shared" si="232"/>
        <v>210</v>
      </c>
      <c r="Q384" s="5">
        <f t="shared" si="233"/>
        <v>307.76280320000001</v>
      </c>
      <c r="R384" s="5">
        <f t="shared" si="227"/>
        <v>122.53750400000001</v>
      </c>
      <c r="S384" s="5">
        <f t="shared" si="228"/>
        <v>345.73</v>
      </c>
      <c r="T384" s="39">
        <v>68</v>
      </c>
      <c r="U384" s="26">
        <v>374.28</v>
      </c>
      <c r="V384" s="26">
        <v>210</v>
      </c>
      <c r="W384" s="26">
        <v>217</v>
      </c>
      <c r="X384" s="27"/>
      <c r="Y384" s="27"/>
      <c r="Z384" s="27"/>
      <c r="AA384" s="29">
        <v>641.41999999999996</v>
      </c>
      <c r="AB384" s="29">
        <v>0</v>
      </c>
      <c r="AC384" s="29">
        <v>344.84</v>
      </c>
      <c r="AD384" s="28">
        <v>69.430000000000007</v>
      </c>
      <c r="AE384" s="29">
        <v>146.12</v>
      </c>
      <c r="AF384" s="29"/>
      <c r="AG384" s="30"/>
      <c r="AH384" s="41">
        <v>345.73</v>
      </c>
      <c r="AI384" s="41">
        <v>599.64</v>
      </c>
      <c r="AJ384" s="30"/>
      <c r="AK384" s="30"/>
      <c r="AL384" s="30">
        <v>13.54</v>
      </c>
      <c r="AM384" s="30">
        <v>3.63</v>
      </c>
      <c r="AN384" s="32"/>
      <c r="AO384" s="32">
        <v>0.89248000000000005</v>
      </c>
      <c r="AQ384" s="39">
        <v>0</v>
      </c>
      <c r="AR384" s="42">
        <v>67.87</v>
      </c>
      <c r="AT384" s="37">
        <f t="shared" si="192"/>
        <v>682000</v>
      </c>
      <c r="AU384" s="92">
        <f t="shared" si="193"/>
        <v>1650.4247388020999</v>
      </c>
    </row>
    <row r="385" spans="1:47">
      <c r="A385" s="16">
        <v>42281</v>
      </c>
      <c r="B385" s="1">
        <f t="shared" si="229"/>
        <v>2621.1360628954999</v>
      </c>
      <c r="D385" s="33">
        <v>1706000</v>
      </c>
      <c r="E385" s="17">
        <f t="shared" si="194"/>
        <v>1.5364220767265533</v>
      </c>
      <c r="F385" s="52">
        <f t="shared" si="195"/>
        <v>1.7231996912624952</v>
      </c>
      <c r="G385" s="22">
        <v>754.82</v>
      </c>
      <c r="H385" s="1">
        <f t="shared" si="206"/>
        <v>825.97858789999998</v>
      </c>
      <c r="I385" s="1">
        <f t="shared" si="215"/>
        <v>224.28449549999999</v>
      </c>
      <c r="J385" s="5">
        <f t="shared" si="216"/>
        <v>625.54</v>
      </c>
      <c r="K385" s="22">
        <v>190.51297949549999</v>
      </c>
      <c r="L385" s="23">
        <v>1039000</v>
      </c>
      <c r="M385" s="24"/>
      <c r="N385" s="5">
        <f t="shared" si="230"/>
        <v>1041.8596613</v>
      </c>
      <c r="O385" s="5">
        <f t="shared" si="231"/>
        <v>1.0027523207892204</v>
      </c>
      <c r="P385" s="5">
        <f t="shared" si="232"/>
        <v>201</v>
      </c>
      <c r="Q385" s="5">
        <f t="shared" si="233"/>
        <v>277.94158530000004</v>
      </c>
      <c r="R385" s="5">
        <f t="shared" si="227"/>
        <v>135.16807599999999</v>
      </c>
      <c r="S385" s="5">
        <f t="shared" si="228"/>
        <v>360.75</v>
      </c>
      <c r="T385" s="39">
        <v>67</v>
      </c>
      <c r="U385" s="26">
        <v>356.14</v>
      </c>
      <c r="V385" s="26">
        <v>201</v>
      </c>
      <c r="W385" s="26">
        <v>179</v>
      </c>
      <c r="X385" s="27"/>
      <c r="Y385" s="27"/>
      <c r="Z385" s="27"/>
      <c r="AA385" s="29">
        <v>614.66</v>
      </c>
      <c r="AB385" s="29">
        <v>0</v>
      </c>
      <c r="AC385" s="29">
        <v>311.73</v>
      </c>
      <c r="AD385" s="28">
        <v>92.5</v>
      </c>
      <c r="AE385" s="29">
        <v>175.44</v>
      </c>
      <c r="AF385" s="29"/>
      <c r="AG385" s="30"/>
      <c r="AH385" s="41">
        <v>360.75</v>
      </c>
      <c r="AI385" s="41">
        <v>625.54</v>
      </c>
      <c r="AJ385" s="30"/>
      <c r="AK385" s="30"/>
      <c r="AL385" s="30">
        <v>13.54</v>
      </c>
      <c r="AM385" s="30">
        <v>3.47</v>
      </c>
      <c r="AN385" s="32"/>
      <c r="AO385" s="32">
        <v>0.89161000000000001</v>
      </c>
      <c r="AQ385" s="39">
        <v>0</v>
      </c>
      <c r="AR385" s="42">
        <v>59.1</v>
      </c>
      <c r="AT385" s="37">
        <f t="shared" si="192"/>
        <v>667000</v>
      </c>
      <c r="AU385" s="92">
        <f t="shared" si="193"/>
        <v>1579.2764015954999</v>
      </c>
    </row>
    <row r="386" spans="1:47">
      <c r="A386" s="16">
        <v>42282</v>
      </c>
      <c r="B386" s="1">
        <f t="shared" si="229"/>
        <v>3416.4525105508997</v>
      </c>
      <c r="D386" s="33">
        <v>2411000</v>
      </c>
      <c r="E386" s="17">
        <f t="shared" si="194"/>
        <v>1.4170271715267106</v>
      </c>
      <c r="F386" s="52">
        <f t="shared" si="195"/>
        <v>1.5892903528748115</v>
      </c>
      <c r="G386" s="22">
        <v>1014.18</v>
      </c>
      <c r="H386" s="1">
        <f t="shared" si="206"/>
        <v>1108.4228037</v>
      </c>
      <c r="I386" s="1">
        <f t="shared" si="215"/>
        <v>349.99258939999999</v>
      </c>
      <c r="J386" s="5">
        <f t="shared" si="216"/>
        <v>696.47</v>
      </c>
      <c r="K386" s="22">
        <v>247.38711745090001</v>
      </c>
      <c r="L386" s="23">
        <v>1242000</v>
      </c>
      <c r="M386" s="24"/>
      <c r="N386" s="5">
        <f t="shared" si="230"/>
        <v>1113.5773718</v>
      </c>
      <c r="O386" s="5">
        <f t="shared" si="231"/>
        <v>0.89660013832528174</v>
      </c>
      <c r="P386" s="5">
        <f t="shared" si="232"/>
        <v>237</v>
      </c>
      <c r="Q386" s="5">
        <f t="shared" si="233"/>
        <v>266.81429250000002</v>
      </c>
      <c r="R386" s="5">
        <f t="shared" si="227"/>
        <v>175.76307929999999</v>
      </c>
      <c r="S386" s="5">
        <f t="shared" si="228"/>
        <v>364</v>
      </c>
      <c r="T386" s="39">
        <v>70</v>
      </c>
      <c r="U386" s="26">
        <v>500.19</v>
      </c>
      <c r="V386" s="26">
        <v>237</v>
      </c>
      <c r="W386" s="26">
        <v>247</v>
      </c>
      <c r="X386" s="27"/>
      <c r="Y386" s="27"/>
      <c r="Z386" s="27"/>
      <c r="AA386" s="29">
        <v>943.92</v>
      </c>
      <c r="AB386" s="29">
        <v>0</v>
      </c>
      <c r="AC386" s="29">
        <v>299.25</v>
      </c>
      <c r="AD386" s="28">
        <v>127</v>
      </c>
      <c r="AE386" s="29">
        <v>305.51</v>
      </c>
      <c r="AF386" s="29"/>
      <c r="AG386" s="30"/>
      <c r="AH386" s="41">
        <v>364</v>
      </c>
      <c r="AI386" s="41">
        <v>696.47</v>
      </c>
      <c r="AJ386" s="30"/>
      <c r="AK386" s="30"/>
      <c r="AL386" s="30">
        <v>12.5</v>
      </c>
      <c r="AM386" s="30">
        <v>4.4000000000000004</v>
      </c>
      <c r="AN386" s="32"/>
      <c r="AO386" s="32">
        <v>0.89161000000000001</v>
      </c>
      <c r="AQ386" s="39">
        <v>0</v>
      </c>
      <c r="AR386" s="42">
        <v>70.13</v>
      </c>
      <c r="AT386" s="37">
        <f t="shared" si="192"/>
        <v>1169000</v>
      </c>
      <c r="AU386" s="92">
        <f t="shared" si="193"/>
        <v>2302.8751387508996</v>
      </c>
    </row>
    <row r="387" spans="1:47">
      <c r="A387" s="16">
        <v>42283</v>
      </c>
      <c r="B387" s="1">
        <f t="shared" si="229"/>
        <v>3454.6462548979002</v>
      </c>
      <c r="D387" s="33">
        <v>2457000</v>
      </c>
      <c r="E387" s="17">
        <f t="shared" si="194"/>
        <v>1.4060424317858771</v>
      </c>
      <c r="F387" s="52">
        <f t="shared" si="195"/>
        <v>1.5779436084953617</v>
      </c>
      <c r="G387" s="22">
        <v>1060.69</v>
      </c>
      <c r="H387" s="1">
        <f t="shared" si="206"/>
        <v>1147.0348062</v>
      </c>
      <c r="I387" s="1">
        <f t="shared" si="215"/>
        <v>337.81866719999999</v>
      </c>
      <c r="J387" s="5">
        <f t="shared" si="216"/>
        <v>630.98</v>
      </c>
      <c r="K387" s="22">
        <v>278.12278149790001</v>
      </c>
      <c r="L387" s="23">
        <v>1247000</v>
      </c>
      <c r="M387" s="24"/>
      <c r="N387" s="5">
        <f t="shared" si="230"/>
        <v>1155.4273698</v>
      </c>
      <c r="O387" s="5">
        <f t="shared" si="231"/>
        <v>0.92656565340817965</v>
      </c>
      <c r="P387" s="5">
        <f t="shared" si="232"/>
        <v>259</v>
      </c>
      <c r="Q387" s="5">
        <f t="shared" si="233"/>
        <v>277.99289879999998</v>
      </c>
      <c r="R387" s="5">
        <f t="shared" si="227"/>
        <v>187.434471</v>
      </c>
      <c r="S387" s="5">
        <f t="shared" si="228"/>
        <v>346</v>
      </c>
      <c r="T387" s="39">
        <v>85</v>
      </c>
      <c r="U387" s="26">
        <v>520</v>
      </c>
      <c r="V387" s="26">
        <v>259</v>
      </c>
      <c r="W387" s="26">
        <v>256</v>
      </c>
      <c r="X387" s="27"/>
      <c r="Y387" s="27"/>
      <c r="Z387" s="27"/>
      <c r="AA387" s="29">
        <v>975.29</v>
      </c>
      <c r="AB387" s="29">
        <v>0</v>
      </c>
      <c r="AC387" s="29">
        <v>311.98</v>
      </c>
      <c r="AD387" s="28">
        <v>127.01</v>
      </c>
      <c r="AE387" s="29">
        <v>275.77999999999997</v>
      </c>
      <c r="AF387" s="29"/>
      <c r="AG387" s="30"/>
      <c r="AH387" s="41">
        <v>346</v>
      </c>
      <c r="AI387" s="41">
        <v>630.98</v>
      </c>
      <c r="AJ387" s="30"/>
      <c r="AK387" s="30"/>
      <c r="AL387" s="30">
        <v>15.7</v>
      </c>
      <c r="AM387" s="30">
        <v>4.3</v>
      </c>
      <c r="AN387" s="32"/>
      <c r="AO387" s="32">
        <v>0.89105999999999996</v>
      </c>
      <c r="AQ387" s="39">
        <v>0</v>
      </c>
      <c r="AR387" s="42">
        <v>83.34</v>
      </c>
      <c r="AT387" s="37">
        <f t="shared" si="192"/>
        <v>1210000</v>
      </c>
      <c r="AU387" s="92">
        <f t="shared" si="193"/>
        <v>2299.2188850979001</v>
      </c>
    </row>
    <row r="388" spans="1:47">
      <c r="A388" s="16">
        <v>42284</v>
      </c>
      <c r="B388" s="1">
        <f t="shared" si="229"/>
        <v>3588.0377194808998</v>
      </c>
      <c r="D388" s="33">
        <v>2558000</v>
      </c>
      <c r="E388" s="17">
        <f t="shared" si="194"/>
        <v>1.4026730725101251</v>
      </c>
      <c r="F388" s="52">
        <f t="shared" si="195"/>
        <v>1.5734736356611421</v>
      </c>
      <c r="G388" s="22">
        <v>1094.73</v>
      </c>
      <c r="H388" s="1">
        <f t="shared" si="206"/>
        <v>1205.8109279999999</v>
      </c>
      <c r="I388" s="1">
        <f t="shared" si="215"/>
        <v>345.01789350000001</v>
      </c>
      <c r="J388" s="5">
        <f t="shared" si="216"/>
        <v>669.63</v>
      </c>
      <c r="K388" s="22">
        <v>272.84889798090001</v>
      </c>
      <c r="L388" s="23">
        <v>1312000</v>
      </c>
      <c r="M388" s="24"/>
      <c r="N388" s="5">
        <f t="shared" ref="N388:N413" si="234">SUM(P388:T388)</f>
        <v>1170.9452114999999</v>
      </c>
      <c r="O388" s="5">
        <f t="shared" ref="O388:O413" si="235">N388/L388*1000</f>
        <v>0.89248872827743897</v>
      </c>
      <c r="P388" s="5">
        <f t="shared" si="232"/>
        <v>267</v>
      </c>
      <c r="Q388" s="5">
        <f t="shared" si="233"/>
        <v>284.92524900000001</v>
      </c>
      <c r="R388" s="5">
        <f t="shared" si="227"/>
        <v>176.7299625</v>
      </c>
      <c r="S388" s="5">
        <f t="shared" si="228"/>
        <v>349.29</v>
      </c>
      <c r="T388" s="39">
        <v>93</v>
      </c>
      <c r="U388" s="26">
        <v>546</v>
      </c>
      <c r="V388" s="26">
        <v>267</v>
      </c>
      <c r="W388" s="26">
        <v>266</v>
      </c>
      <c r="X388" s="27"/>
      <c r="Y388" s="27"/>
      <c r="Z388" s="27"/>
      <c r="AA388" s="29">
        <v>1033.02</v>
      </c>
      <c r="AB388" s="29">
        <v>0</v>
      </c>
      <c r="AC388" s="29">
        <v>319.62</v>
      </c>
      <c r="AD388" s="28">
        <v>127</v>
      </c>
      <c r="AE388" s="29">
        <v>297</v>
      </c>
      <c r="AF388" s="29"/>
      <c r="AG388" s="30"/>
      <c r="AH388" s="41">
        <v>349.29</v>
      </c>
      <c r="AI388" s="41">
        <v>669.63</v>
      </c>
      <c r="AJ388" s="30"/>
      <c r="AK388" s="30"/>
      <c r="AL388" s="30">
        <v>13.61</v>
      </c>
      <c r="AM388" s="30">
        <v>5.17</v>
      </c>
      <c r="AN388" s="32"/>
      <c r="AO388" s="32">
        <v>0.89144999999999996</v>
      </c>
      <c r="AQ388" s="39">
        <v>0</v>
      </c>
      <c r="AR388" s="42">
        <v>71.25</v>
      </c>
      <c r="AT388" s="37">
        <f t="shared" ref="AT388:AT451" si="236">D388-L388</f>
        <v>1246000</v>
      </c>
      <c r="AU388" s="92">
        <f t="shared" ref="AU388:AU451" si="237">B388-N388</f>
        <v>2417.0925079808999</v>
      </c>
    </row>
    <row r="389" spans="1:47">
      <c r="A389" s="16">
        <v>42285</v>
      </c>
      <c r="B389" s="1">
        <f t="shared" si="229"/>
        <v>3410.9565672179997</v>
      </c>
      <c r="D389" s="33">
        <v>2450000</v>
      </c>
      <c r="E389" s="17">
        <f t="shared" si="194"/>
        <v>1.3922271702930611</v>
      </c>
      <c r="F389" s="52">
        <f t="shared" si="195"/>
        <v>1.5670116497006743</v>
      </c>
      <c r="G389" s="22">
        <v>1039.75</v>
      </c>
      <c r="H389" s="1">
        <f t="shared" si="206"/>
        <v>1168.9290528000001</v>
      </c>
      <c r="I389" s="1">
        <f t="shared" si="215"/>
        <v>299.06452060000004</v>
      </c>
      <c r="J389" s="5">
        <f t="shared" si="216"/>
        <v>626.28</v>
      </c>
      <c r="K389" s="22">
        <v>276.932993818</v>
      </c>
      <c r="L389" s="23">
        <v>1276000</v>
      </c>
      <c r="M389" s="24"/>
      <c r="N389" s="5">
        <f t="shared" si="234"/>
        <v>1158.7775322000002</v>
      </c>
      <c r="O389" s="5">
        <f t="shared" si="235"/>
        <v>0.90813286222570555</v>
      </c>
      <c r="P389" s="5">
        <f t="shared" si="232"/>
        <v>273</v>
      </c>
      <c r="Q389" s="5">
        <f t="shared" si="233"/>
        <v>306.15443139999996</v>
      </c>
      <c r="R389" s="5">
        <f t="shared" si="227"/>
        <v>163.90310080000003</v>
      </c>
      <c r="S389" s="5">
        <f t="shared" si="228"/>
        <v>323.72000000000003</v>
      </c>
      <c r="T389" s="39">
        <v>92</v>
      </c>
      <c r="U389" s="26">
        <v>499</v>
      </c>
      <c r="V389" s="26">
        <v>273</v>
      </c>
      <c r="W389" s="26">
        <v>234</v>
      </c>
      <c r="X389" s="27"/>
      <c r="Y389" s="27"/>
      <c r="Z389" s="27"/>
      <c r="AA389" s="29">
        <v>971.09</v>
      </c>
      <c r="AB389" s="29">
        <v>0</v>
      </c>
      <c r="AC389" s="29">
        <v>344.59</v>
      </c>
      <c r="AD389" s="28">
        <v>112</v>
      </c>
      <c r="AE389" s="29">
        <v>246.5</v>
      </c>
      <c r="AF389" s="29"/>
      <c r="AG389" s="30"/>
      <c r="AH389" s="41">
        <v>323.72000000000003</v>
      </c>
      <c r="AI389" s="41">
        <v>626.28</v>
      </c>
      <c r="AJ389" s="30"/>
      <c r="AK389" s="30"/>
      <c r="AL389" s="30">
        <v>13.5</v>
      </c>
      <c r="AM389" s="30">
        <v>4.13</v>
      </c>
      <c r="AN389" s="32"/>
      <c r="AO389" s="32">
        <v>0.88846000000000003</v>
      </c>
      <c r="AQ389" s="39">
        <v>0</v>
      </c>
      <c r="AR389" s="42">
        <v>72.48</v>
      </c>
      <c r="AT389" s="37">
        <f t="shared" si="236"/>
        <v>1174000</v>
      </c>
      <c r="AU389" s="92">
        <f t="shared" si="237"/>
        <v>2252.1790350179995</v>
      </c>
    </row>
    <row r="390" spans="1:47">
      <c r="A390" s="16">
        <v>42286</v>
      </c>
      <c r="B390" s="1">
        <f t="shared" si="229"/>
        <v>3649.8181828873003</v>
      </c>
      <c r="D390" s="33">
        <v>2462000</v>
      </c>
      <c r="E390" s="17">
        <f t="shared" si="194"/>
        <v>1.4824606754213243</v>
      </c>
      <c r="F390" s="52">
        <f t="shared" si="195"/>
        <v>1.6703782258268445</v>
      </c>
      <c r="G390" s="22">
        <v>1110.1600000000001</v>
      </c>
      <c r="H390" s="1">
        <f t="shared" si="206"/>
        <v>1215.6087499999999</v>
      </c>
      <c r="I390" s="1">
        <f t="shared" si="215"/>
        <v>309.94162499999999</v>
      </c>
      <c r="J390" s="5">
        <f t="shared" si="216"/>
        <v>633.04</v>
      </c>
      <c r="K390" s="22">
        <v>381.06780788729998</v>
      </c>
      <c r="L390" s="23">
        <v>1291000</v>
      </c>
      <c r="M390" s="24"/>
      <c r="N390" s="5">
        <f t="shared" si="234"/>
        <v>1195.4591250000001</v>
      </c>
      <c r="O390" s="5">
        <f t="shared" si="235"/>
        <v>0.92599467467079788</v>
      </c>
      <c r="P390" s="5">
        <f t="shared" si="232"/>
        <v>278</v>
      </c>
      <c r="Q390" s="5">
        <f t="shared" si="233"/>
        <v>320.38749999999999</v>
      </c>
      <c r="R390" s="5">
        <f t="shared" si="227"/>
        <v>153.03162499999999</v>
      </c>
      <c r="S390" s="5">
        <f t="shared" si="228"/>
        <v>354.04</v>
      </c>
      <c r="T390" s="39">
        <v>90</v>
      </c>
      <c r="U390" s="26">
        <v>571</v>
      </c>
      <c r="V390" s="26">
        <v>278</v>
      </c>
      <c r="W390" s="26">
        <v>252</v>
      </c>
      <c r="X390" s="27"/>
      <c r="Y390" s="27"/>
      <c r="Z390" s="27"/>
      <c r="AA390" s="29">
        <v>1008.7</v>
      </c>
      <c r="AB390" s="29">
        <v>0</v>
      </c>
      <c r="AC390" s="29">
        <v>361</v>
      </c>
      <c r="AD390" s="28">
        <v>101.49</v>
      </c>
      <c r="AE390" s="29">
        <v>260</v>
      </c>
      <c r="AF390" s="29"/>
      <c r="AG390" s="30"/>
      <c r="AH390" s="41">
        <v>354.04</v>
      </c>
      <c r="AI390" s="41">
        <v>633.04</v>
      </c>
      <c r="AJ390" s="30"/>
      <c r="AK390" s="30"/>
      <c r="AL390" s="30">
        <v>14</v>
      </c>
      <c r="AM390" s="30">
        <v>4.29</v>
      </c>
      <c r="AN390" s="32"/>
      <c r="AO390" s="32">
        <v>0.88749999999999996</v>
      </c>
      <c r="AQ390" s="39">
        <v>0</v>
      </c>
      <c r="AR390" s="42">
        <v>70.94</v>
      </c>
      <c r="AT390" s="37">
        <f t="shared" si="236"/>
        <v>1171000</v>
      </c>
      <c r="AU390" s="92">
        <f t="shared" si="237"/>
        <v>2454.3590578873</v>
      </c>
    </row>
    <row r="391" spans="1:47">
      <c r="A391" s="16">
        <v>42287</v>
      </c>
      <c r="B391" s="1">
        <f t="shared" si="229"/>
        <v>3138.6721720791002</v>
      </c>
      <c r="D391" s="33">
        <v>1976000</v>
      </c>
      <c r="E391" s="17">
        <f t="shared" si="194"/>
        <v>1.5883968482181681</v>
      </c>
      <c r="F391" s="52">
        <f t="shared" si="195"/>
        <v>1.7986805967887396</v>
      </c>
      <c r="G391" s="22">
        <v>954.88</v>
      </c>
      <c r="H391" s="1">
        <f t="shared" si="206"/>
        <v>1037.5512718999998</v>
      </c>
      <c r="I391" s="1">
        <f t="shared" si="215"/>
        <v>254.55952340000002</v>
      </c>
      <c r="J391" s="5">
        <f t="shared" si="216"/>
        <v>649.98</v>
      </c>
      <c r="K391" s="22">
        <v>241.7013767791</v>
      </c>
      <c r="L391" s="23">
        <v>1178000</v>
      </c>
      <c r="M391" s="24"/>
      <c r="N391" s="5">
        <f t="shared" si="234"/>
        <v>1250.2122097000001</v>
      </c>
      <c r="O391" s="5">
        <f t="shared" si="235"/>
        <v>1.0613006873514432</v>
      </c>
      <c r="P391" s="5">
        <f t="shared" si="232"/>
        <v>287</v>
      </c>
      <c r="Q391" s="5">
        <f t="shared" si="233"/>
        <v>323.8644266</v>
      </c>
      <c r="R391" s="5">
        <f t="shared" si="227"/>
        <v>145.34778310000002</v>
      </c>
      <c r="S391" s="5">
        <f t="shared" si="228"/>
        <v>409</v>
      </c>
      <c r="T391" s="39">
        <v>85</v>
      </c>
      <c r="U391" s="26">
        <v>423.64</v>
      </c>
      <c r="V391" s="26">
        <v>287</v>
      </c>
      <c r="W391" s="26">
        <v>214</v>
      </c>
      <c r="X391" s="27"/>
      <c r="Y391" s="27"/>
      <c r="Z391" s="27"/>
      <c r="AA391" s="29">
        <v>808.17</v>
      </c>
      <c r="AB391" s="29">
        <v>0</v>
      </c>
      <c r="AC391" s="29">
        <v>366.74</v>
      </c>
      <c r="AD391" s="28">
        <v>99</v>
      </c>
      <c r="AE391" s="29">
        <v>205.27</v>
      </c>
      <c r="AF391" s="29"/>
      <c r="AG391" s="30"/>
      <c r="AH391" s="41">
        <v>409</v>
      </c>
      <c r="AI391" s="41">
        <v>649.98</v>
      </c>
      <c r="AJ391" s="30"/>
      <c r="AK391" s="30"/>
      <c r="AL391" s="30">
        <v>12.99</v>
      </c>
      <c r="AM391" s="30">
        <v>4.41</v>
      </c>
      <c r="AN391" s="32"/>
      <c r="AO391" s="32">
        <v>0.88309000000000004</v>
      </c>
      <c r="AQ391" s="39">
        <v>0</v>
      </c>
      <c r="AR391" s="42">
        <v>65.59</v>
      </c>
      <c r="AT391" s="37">
        <f t="shared" si="236"/>
        <v>798000</v>
      </c>
      <c r="AU391" s="92">
        <f t="shared" si="237"/>
        <v>1888.4599623791</v>
      </c>
    </row>
    <row r="392" spans="1:47">
      <c r="A392" s="16">
        <v>42288</v>
      </c>
      <c r="B392" s="1">
        <f t="shared" si="229"/>
        <v>2952.8626701629</v>
      </c>
      <c r="D392" s="33">
        <v>1830000</v>
      </c>
      <c r="E392" s="17">
        <f t="shared" si="194"/>
        <v>1.6135861585589617</v>
      </c>
      <c r="F392" s="52">
        <f t="shared" si="195"/>
        <v>1.8330373955547801</v>
      </c>
      <c r="G392" s="22">
        <v>963.17</v>
      </c>
      <c r="H392" s="1">
        <f t="shared" si="206"/>
        <v>913.5017671999999</v>
      </c>
      <c r="I392" s="1">
        <f t="shared" si="215"/>
        <v>252.43789559999996</v>
      </c>
      <c r="J392" s="5">
        <f t="shared" si="216"/>
        <v>582.15</v>
      </c>
      <c r="K392" s="22">
        <v>241.6030073629</v>
      </c>
      <c r="L392" s="23">
        <v>1140000</v>
      </c>
      <c r="M392" s="24"/>
      <c r="N392" s="5">
        <f t="shared" si="234"/>
        <v>1141.2755708</v>
      </c>
      <c r="O392" s="5">
        <f t="shared" si="235"/>
        <v>1.0011189217543859</v>
      </c>
      <c r="P392" s="5">
        <f t="shared" si="232"/>
        <v>264</v>
      </c>
      <c r="Q392" s="5">
        <f t="shared" si="233"/>
        <v>291.2494408</v>
      </c>
      <c r="R392" s="5">
        <f t="shared" si="227"/>
        <v>145.02612999999999</v>
      </c>
      <c r="S392" s="5">
        <f t="shared" si="228"/>
        <v>356</v>
      </c>
      <c r="T392" s="39">
        <v>85</v>
      </c>
      <c r="U392" s="26">
        <v>466</v>
      </c>
      <c r="V392" s="26">
        <v>264</v>
      </c>
      <c r="W392" s="26">
        <v>202</v>
      </c>
      <c r="X392" s="27"/>
      <c r="Y392" s="27"/>
      <c r="Z392" s="27"/>
      <c r="AA392" s="29">
        <v>706.88</v>
      </c>
      <c r="AB392" s="29">
        <v>0</v>
      </c>
      <c r="AC392" s="29">
        <v>330.86</v>
      </c>
      <c r="AD392" s="28">
        <v>100</v>
      </c>
      <c r="AE392" s="29">
        <v>205</v>
      </c>
      <c r="AF392" s="29"/>
      <c r="AG392" s="30"/>
      <c r="AH392" s="41">
        <v>356</v>
      </c>
      <c r="AI392" s="41">
        <v>582.15</v>
      </c>
      <c r="AJ392" s="30"/>
      <c r="AK392" s="30"/>
      <c r="AL392" s="30">
        <v>12.6</v>
      </c>
      <c r="AM392" s="30">
        <v>4.42</v>
      </c>
      <c r="AN392" s="32"/>
      <c r="AO392" s="32">
        <v>0.88027999999999995</v>
      </c>
      <c r="AQ392" s="39">
        <v>0</v>
      </c>
      <c r="AR392" s="42">
        <v>64.75</v>
      </c>
      <c r="AT392" s="37">
        <f t="shared" si="236"/>
        <v>690000</v>
      </c>
      <c r="AU392" s="92">
        <f t="shared" si="237"/>
        <v>1811.5870993629001</v>
      </c>
    </row>
    <row r="393" spans="1:47">
      <c r="A393" s="16">
        <v>42289</v>
      </c>
      <c r="B393" s="1">
        <f t="shared" si="229"/>
        <v>3653.9594632992998</v>
      </c>
      <c r="D393" s="33">
        <v>2433000</v>
      </c>
      <c r="E393" s="17">
        <f t="shared" si="194"/>
        <v>1.5018329072335799</v>
      </c>
      <c r="F393" s="52">
        <f t="shared" si="195"/>
        <v>1.7060854583014267</v>
      </c>
      <c r="G393" s="22">
        <v>1152.8399999999999</v>
      </c>
      <c r="H393" s="1">
        <f t="shared" si="206"/>
        <v>1161.5910796000001</v>
      </c>
      <c r="I393" s="1">
        <f t="shared" si="215"/>
        <v>342.0944136</v>
      </c>
      <c r="J393" s="5">
        <f t="shared" si="216"/>
        <v>686.87</v>
      </c>
      <c r="K393" s="22">
        <v>310.56397009929998</v>
      </c>
      <c r="L393" s="23">
        <v>1231000</v>
      </c>
      <c r="M393" s="24"/>
      <c r="N393" s="5">
        <f t="shared" si="234"/>
        <v>1205.3441616</v>
      </c>
      <c r="O393" s="5">
        <f t="shared" si="235"/>
        <v>0.97915853907392369</v>
      </c>
      <c r="P393" s="5">
        <f t="shared" si="232"/>
        <v>287</v>
      </c>
      <c r="Q393" s="5">
        <f t="shared" si="233"/>
        <v>292.66669160000004</v>
      </c>
      <c r="R393" s="5">
        <f t="shared" si="227"/>
        <v>180.67747</v>
      </c>
      <c r="S393" s="5">
        <f t="shared" si="228"/>
        <v>360</v>
      </c>
      <c r="T393" s="39">
        <v>85</v>
      </c>
      <c r="U393" s="26">
        <v>578</v>
      </c>
      <c r="V393" s="26">
        <v>287</v>
      </c>
      <c r="W393" s="26">
        <v>257</v>
      </c>
      <c r="X393" s="27"/>
      <c r="Y393" s="27"/>
      <c r="Z393" s="27"/>
      <c r="AA393" s="29">
        <v>987.1</v>
      </c>
      <c r="AB393" s="29">
        <v>0</v>
      </c>
      <c r="AC393" s="29">
        <v>332.47</v>
      </c>
      <c r="AD393" s="28">
        <v>132.75</v>
      </c>
      <c r="AE393" s="29">
        <v>298.24</v>
      </c>
      <c r="AF393" s="29"/>
      <c r="AG393" s="30"/>
      <c r="AH393" s="41">
        <v>360</v>
      </c>
      <c r="AI393" s="41">
        <v>686.87</v>
      </c>
      <c r="AJ393" s="30"/>
      <c r="AK393" s="30"/>
      <c r="AL393" s="30">
        <v>12.33</v>
      </c>
      <c r="AM393" s="30">
        <v>5.55</v>
      </c>
      <c r="AN393" s="32"/>
      <c r="AO393" s="32">
        <v>0.88027999999999995</v>
      </c>
      <c r="AQ393" s="39">
        <v>0</v>
      </c>
      <c r="AR393" s="42">
        <v>72.5</v>
      </c>
      <c r="AT393" s="37">
        <f t="shared" si="236"/>
        <v>1202000</v>
      </c>
      <c r="AU393" s="92">
        <f t="shared" si="237"/>
        <v>2448.6153016992998</v>
      </c>
    </row>
    <row r="394" spans="1:47">
      <c r="A394" s="16">
        <v>42290</v>
      </c>
      <c r="B394" s="1">
        <f t="shared" si="229"/>
        <v>3803.4324820177999</v>
      </c>
      <c r="D394" s="33">
        <v>2646000</v>
      </c>
      <c r="E394" s="17">
        <f t="shared" si="194"/>
        <v>1.4374272418812546</v>
      </c>
      <c r="F394" s="52">
        <f t="shared" si="195"/>
        <v>1.6346102799518458</v>
      </c>
      <c r="G394" s="22">
        <v>1112.22</v>
      </c>
      <c r="H394" s="1">
        <f t="shared" si="206"/>
        <v>1258.3608826</v>
      </c>
      <c r="I394" s="1">
        <f t="shared" si="215"/>
        <v>408.52012719999999</v>
      </c>
      <c r="J394" s="5">
        <f t="shared" si="216"/>
        <v>734.66</v>
      </c>
      <c r="K394" s="22">
        <v>289.67147221779999</v>
      </c>
      <c r="L394" s="23">
        <v>1352000</v>
      </c>
      <c r="M394" s="24"/>
      <c r="N394" s="5">
        <f t="shared" si="234"/>
        <v>1369.3383274</v>
      </c>
      <c r="O394" s="5">
        <f t="shared" si="235"/>
        <v>1.0128242066568047</v>
      </c>
      <c r="P394" s="5">
        <f t="shared" si="232"/>
        <v>328</v>
      </c>
      <c r="Q394" s="5">
        <f t="shared" si="233"/>
        <v>314.71772929999997</v>
      </c>
      <c r="R394" s="5">
        <f t="shared" si="227"/>
        <v>214.6805981</v>
      </c>
      <c r="S394" s="5">
        <f t="shared" si="228"/>
        <v>426.94</v>
      </c>
      <c r="T394" s="39">
        <v>85</v>
      </c>
      <c r="U394" s="26">
        <v>528</v>
      </c>
      <c r="V394" s="26">
        <v>328</v>
      </c>
      <c r="W394" s="26">
        <v>226</v>
      </c>
      <c r="X394" s="27"/>
      <c r="Y394" s="27"/>
      <c r="Z394" s="27"/>
      <c r="AA394" s="29">
        <v>1073.0899999999999</v>
      </c>
      <c r="AB394" s="29">
        <v>0</v>
      </c>
      <c r="AC394" s="29">
        <v>357.89</v>
      </c>
      <c r="AD394" s="28">
        <v>160</v>
      </c>
      <c r="AE394" s="29">
        <v>359.1</v>
      </c>
      <c r="AF394" s="29"/>
      <c r="AG394" s="30"/>
      <c r="AH394" s="41">
        <v>426.94</v>
      </c>
      <c r="AI394" s="41">
        <v>734.66</v>
      </c>
      <c r="AJ394" s="30"/>
      <c r="AK394" s="30"/>
      <c r="AL394" s="30">
        <v>15.12</v>
      </c>
      <c r="AM394" s="30">
        <v>6.21</v>
      </c>
      <c r="AN394" s="32"/>
      <c r="AO394" s="32">
        <v>0.87936999999999999</v>
      </c>
      <c r="AQ394" s="39">
        <v>0</v>
      </c>
      <c r="AR394" s="42">
        <v>84.13</v>
      </c>
      <c r="AT394" s="37">
        <f t="shared" si="236"/>
        <v>1294000</v>
      </c>
      <c r="AU394" s="92">
        <f t="shared" si="237"/>
        <v>2434.0941546178001</v>
      </c>
    </row>
    <row r="395" spans="1:47">
      <c r="A395" s="16">
        <v>42291</v>
      </c>
      <c r="B395" s="1">
        <f t="shared" si="229"/>
        <v>3891.8829789093002</v>
      </c>
      <c r="D395" s="33">
        <v>2701000</v>
      </c>
      <c r="E395" s="17">
        <f t="shared" si="194"/>
        <v>1.4409044720138098</v>
      </c>
      <c r="F395" s="52">
        <f t="shared" si="195"/>
        <v>1.6388626972097788</v>
      </c>
      <c r="G395" s="22">
        <v>1167.53</v>
      </c>
      <c r="H395" s="1">
        <f t="shared" si="206"/>
        <v>1324.2045573000003</v>
      </c>
      <c r="I395" s="1">
        <f t="shared" si="215"/>
        <v>346.03067970000001</v>
      </c>
      <c r="J395" s="5">
        <f t="shared" si="216"/>
        <v>800.04</v>
      </c>
      <c r="K395" s="22">
        <v>254.07774190929999</v>
      </c>
      <c r="L395" s="23">
        <v>1432000</v>
      </c>
      <c r="M395" s="24"/>
      <c r="N395" s="5">
        <f t="shared" si="234"/>
        <v>1420.2994490999999</v>
      </c>
      <c r="O395" s="5">
        <f t="shared" si="235"/>
        <v>0.99182922423184339</v>
      </c>
      <c r="P395" s="5">
        <f t="shared" si="232"/>
        <v>333</v>
      </c>
      <c r="Q395" s="5">
        <f t="shared" si="233"/>
        <v>341.25656939999999</v>
      </c>
      <c r="R395" s="5">
        <f t="shared" si="227"/>
        <v>187.7728797</v>
      </c>
      <c r="S395" s="5">
        <f t="shared" si="228"/>
        <v>482.27</v>
      </c>
      <c r="T395" s="39">
        <v>76</v>
      </c>
      <c r="U395" s="26">
        <v>547</v>
      </c>
      <c r="V395" s="26">
        <v>333</v>
      </c>
      <c r="W395" s="26">
        <v>249</v>
      </c>
      <c r="X395" s="27"/>
      <c r="Y395" s="27"/>
      <c r="Z395" s="27"/>
      <c r="AA395" s="29">
        <v>1117.99</v>
      </c>
      <c r="AB395" s="29">
        <v>0</v>
      </c>
      <c r="AC395" s="29">
        <v>388.14</v>
      </c>
      <c r="AD395" s="28">
        <v>136.83000000000001</v>
      </c>
      <c r="AE395" s="29">
        <v>295.2</v>
      </c>
      <c r="AF395" s="29"/>
      <c r="AG395" s="30"/>
      <c r="AH395" s="41">
        <v>482.27</v>
      </c>
      <c r="AI395" s="41">
        <v>800.04</v>
      </c>
      <c r="AJ395" s="30"/>
      <c r="AK395" s="30"/>
      <c r="AL395" s="30">
        <v>16.62</v>
      </c>
      <c r="AM395" s="30">
        <v>5.01</v>
      </c>
      <c r="AN395" s="32"/>
      <c r="AO395" s="32">
        <v>0.87921000000000005</v>
      </c>
      <c r="AQ395" s="39">
        <v>0</v>
      </c>
      <c r="AR395" s="42">
        <v>76.739999999999995</v>
      </c>
      <c r="AT395" s="37">
        <f t="shared" si="236"/>
        <v>1269000</v>
      </c>
      <c r="AU395" s="92">
        <f t="shared" si="237"/>
        <v>2471.5835298093002</v>
      </c>
    </row>
    <row r="396" spans="1:47">
      <c r="A396" s="16">
        <v>42292</v>
      </c>
      <c r="B396" s="1">
        <f t="shared" si="229"/>
        <v>3803.5620651423997</v>
      </c>
      <c r="D396" s="33">
        <v>2557000</v>
      </c>
      <c r="E396" s="17">
        <f t="shared" si="194"/>
        <v>1.4875096070169729</v>
      </c>
      <c r="F396" s="52">
        <f t="shared" si="195"/>
        <v>1.6918706645931834</v>
      </c>
      <c r="G396" s="22">
        <v>1169.06</v>
      </c>
      <c r="H396" s="1">
        <f t="shared" si="206"/>
        <v>1264.4622378000001</v>
      </c>
      <c r="I396" s="1">
        <f t="shared" si="215"/>
        <v>357.99672779999997</v>
      </c>
      <c r="J396" s="5">
        <f t="shared" si="216"/>
        <v>760.66</v>
      </c>
      <c r="K396" s="22">
        <v>251.3830995424</v>
      </c>
      <c r="L396" s="23">
        <v>1350000</v>
      </c>
      <c r="M396" s="24"/>
      <c r="N396" s="5">
        <f t="shared" si="234"/>
        <v>1307.2649418999999</v>
      </c>
      <c r="O396" s="5">
        <f t="shared" si="235"/>
        <v>0.9683444014074073</v>
      </c>
      <c r="P396" s="5">
        <f t="shared" si="232"/>
        <v>304</v>
      </c>
      <c r="Q396" s="5">
        <f t="shared" si="233"/>
        <v>342.9182763</v>
      </c>
      <c r="R396" s="5">
        <f t="shared" si="227"/>
        <v>189.34666560000002</v>
      </c>
      <c r="S396" s="5">
        <f t="shared" si="228"/>
        <v>396</v>
      </c>
      <c r="T396" s="39">
        <v>75</v>
      </c>
      <c r="U396" s="26">
        <v>538</v>
      </c>
      <c r="V396" s="26">
        <v>304</v>
      </c>
      <c r="W396" s="26">
        <v>284</v>
      </c>
      <c r="X396" s="27"/>
      <c r="Y396" s="27"/>
      <c r="Z396" s="27"/>
      <c r="AA396" s="29">
        <v>1048.1500000000001</v>
      </c>
      <c r="AB396" s="29">
        <v>0</v>
      </c>
      <c r="AC396" s="29">
        <v>390.03</v>
      </c>
      <c r="AD396" s="28">
        <v>130</v>
      </c>
      <c r="AE396" s="29">
        <v>298.33</v>
      </c>
      <c r="AF396" s="29"/>
      <c r="AG396" s="30"/>
      <c r="AH396" s="41">
        <v>396</v>
      </c>
      <c r="AI396" s="41">
        <v>760.66</v>
      </c>
      <c r="AJ396" s="30"/>
      <c r="AK396" s="30"/>
      <c r="AL396" s="30">
        <v>18.97</v>
      </c>
      <c r="AM396" s="30">
        <v>4.5199999999999996</v>
      </c>
      <c r="AN396" s="32"/>
      <c r="AO396" s="32">
        <v>0.87921000000000005</v>
      </c>
      <c r="AQ396" s="39">
        <v>0</v>
      </c>
      <c r="AR396" s="42">
        <v>85.36</v>
      </c>
      <c r="AT396" s="37">
        <f t="shared" si="236"/>
        <v>1207000</v>
      </c>
      <c r="AU396" s="92">
        <f t="shared" si="237"/>
        <v>2496.2971232423997</v>
      </c>
    </row>
    <row r="397" spans="1:47">
      <c r="A397" s="16">
        <v>42293</v>
      </c>
      <c r="B397" s="1">
        <f t="shared" si="229"/>
        <v>3526.1161425728001</v>
      </c>
      <c r="D397" s="33">
        <v>2501000</v>
      </c>
      <c r="E397" s="17">
        <f t="shared" si="194"/>
        <v>1.4098825040275091</v>
      </c>
      <c r="F397" s="52">
        <f t="shared" si="195"/>
        <v>1.6127503735115236</v>
      </c>
      <c r="G397" s="22">
        <v>1102.6400000000001</v>
      </c>
      <c r="H397" s="1">
        <f t="shared" si="206"/>
        <v>1174.9120137</v>
      </c>
      <c r="I397" s="1">
        <f t="shared" si="215"/>
        <v>310.90404439999998</v>
      </c>
      <c r="J397" s="5">
        <f t="shared" si="216"/>
        <v>709.53</v>
      </c>
      <c r="K397" s="22">
        <v>228.13008447280001</v>
      </c>
      <c r="L397" s="23">
        <v>1317000</v>
      </c>
      <c r="M397" s="24"/>
      <c r="N397" s="5">
        <f t="shared" si="234"/>
        <v>1251.4954428999999</v>
      </c>
      <c r="O397" s="5">
        <f t="shared" si="235"/>
        <v>0.95026229529233108</v>
      </c>
      <c r="P397" s="5">
        <f t="shared" si="232"/>
        <v>321</v>
      </c>
      <c r="Q397" s="5">
        <f t="shared" si="233"/>
        <v>316.51647260000004</v>
      </c>
      <c r="R397" s="5">
        <f t="shared" si="227"/>
        <v>162.97897030000001</v>
      </c>
      <c r="S397" s="5">
        <f t="shared" si="228"/>
        <v>381</v>
      </c>
      <c r="T397" s="39">
        <v>70</v>
      </c>
      <c r="U397" s="26">
        <v>514</v>
      </c>
      <c r="V397" s="26">
        <v>321</v>
      </c>
      <c r="W397" s="26">
        <v>232</v>
      </c>
      <c r="X397" s="27"/>
      <c r="Y397" s="27"/>
      <c r="Z397" s="27"/>
      <c r="AA397" s="29">
        <v>981.91</v>
      </c>
      <c r="AB397" s="29">
        <v>0</v>
      </c>
      <c r="AC397" s="29">
        <v>362.06</v>
      </c>
      <c r="AD397" s="28">
        <v>110</v>
      </c>
      <c r="AE397" s="29">
        <v>258</v>
      </c>
      <c r="AF397" s="29"/>
      <c r="AG397" s="30"/>
      <c r="AH397" s="41">
        <v>381</v>
      </c>
      <c r="AI397" s="41">
        <v>709.53</v>
      </c>
      <c r="AJ397" s="30"/>
      <c r="AK397" s="30"/>
      <c r="AL397" s="30">
        <v>16.89</v>
      </c>
      <c r="AM397" s="30">
        <v>4.32</v>
      </c>
      <c r="AN397" s="32"/>
      <c r="AO397" s="32">
        <v>0.87421000000000004</v>
      </c>
      <c r="AQ397" s="39">
        <v>0</v>
      </c>
      <c r="AR397" s="42">
        <v>76.430000000000007</v>
      </c>
      <c r="AT397" s="37">
        <f t="shared" si="236"/>
        <v>1184000</v>
      </c>
      <c r="AU397" s="92">
        <f t="shared" si="237"/>
        <v>2274.6206996728001</v>
      </c>
    </row>
    <row r="398" spans="1:47">
      <c r="A398" s="16">
        <v>42294</v>
      </c>
      <c r="B398" s="1">
        <f t="shared" si="229"/>
        <v>2818.6497808804997</v>
      </c>
      <c r="D398" s="33">
        <v>1861000</v>
      </c>
      <c r="E398" s="17">
        <f t="shared" si="194"/>
        <v>1.5145888129395484</v>
      </c>
      <c r="F398" s="52">
        <f t="shared" si="195"/>
        <v>1.7222000260839712</v>
      </c>
      <c r="G398" s="22">
        <v>881.08</v>
      </c>
      <c r="H398" s="1">
        <f t="shared" si="206"/>
        <v>931.66294649999986</v>
      </c>
      <c r="I398" s="1">
        <f t="shared" si="215"/>
        <v>222.78227399999997</v>
      </c>
      <c r="J398" s="5">
        <f t="shared" si="216"/>
        <v>620.22</v>
      </c>
      <c r="K398" s="22">
        <v>162.90456038049999</v>
      </c>
      <c r="L398" s="23">
        <v>1116000</v>
      </c>
      <c r="M398" s="24"/>
      <c r="N398" s="5">
        <f t="shared" si="234"/>
        <v>1146.0518940000002</v>
      </c>
      <c r="O398" s="5">
        <f t="shared" si="235"/>
        <v>1.0269282204301076</v>
      </c>
      <c r="P398" s="5">
        <f t="shared" si="232"/>
        <v>270</v>
      </c>
      <c r="Q398" s="5">
        <f t="shared" si="233"/>
        <v>305.01964349999997</v>
      </c>
      <c r="R398" s="5">
        <f t="shared" si="227"/>
        <v>139.0322505</v>
      </c>
      <c r="S398" s="5">
        <f t="shared" si="228"/>
        <v>367</v>
      </c>
      <c r="T398" s="39">
        <v>65</v>
      </c>
      <c r="U398" s="26">
        <v>362</v>
      </c>
      <c r="V398" s="26">
        <v>270</v>
      </c>
      <c r="W398" s="26">
        <v>218</v>
      </c>
      <c r="X398" s="27"/>
      <c r="Y398" s="27"/>
      <c r="Z398" s="27"/>
      <c r="AA398" s="29">
        <v>712.54</v>
      </c>
      <c r="AB398" s="29">
        <v>0</v>
      </c>
      <c r="AC398" s="29">
        <v>346.83</v>
      </c>
      <c r="AD398" s="28">
        <v>79.930000000000007</v>
      </c>
      <c r="AE398" s="29">
        <v>154.66</v>
      </c>
      <c r="AF398" s="29"/>
      <c r="AG398" s="30"/>
      <c r="AH398" s="41">
        <v>367</v>
      </c>
      <c r="AI398" s="41">
        <v>620.22</v>
      </c>
      <c r="AJ398" s="30"/>
      <c r="AK398" s="30"/>
      <c r="AL398" s="30">
        <v>16.239999999999998</v>
      </c>
      <c r="AM398" s="30">
        <v>4.26</v>
      </c>
      <c r="AN398" s="32"/>
      <c r="AO398" s="32">
        <v>0.87944999999999995</v>
      </c>
      <c r="AQ398" s="39">
        <v>0</v>
      </c>
      <c r="AR398" s="42">
        <v>78.16</v>
      </c>
      <c r="AT398" s="37">
        <f t="shared" si="236"/>
        <v>745000</v>
      </c>
      <c r="AU398" s="92">
        <f t="shared" si="237"/>
        <v>1672.5978868804996</v>
      </c>
    </row>
    <row r="399" spans="1:47">
      <c r="A399" s="16">
        <v>42295</v>
      </c>
      <c r="B399" s="1">
        <f t="shared" si="229"/>
        <v>2768.3521263166999</v>
      </c>
      <c r="D399" s="33">
        <v>1781000</v>
      </c>
      <c r="E399" s="17">
        <f t="shared" si="194"/>
        <v>1.5543807559330152</v>
      </c>
      <c r="F399" s="52">
        <f t="shared" si="195"/>
        <v>1.7649178003349744</v>
      </c>
      <c r="G399" s="22">
        <v>850.5</v>
      </c>
      <c r="H399" s="1">
        <f t="shared" si="206"/>
        <v>886.0294884000001</v>
      </c>
      <c r="I399" s="1">
        <f t="shared" si="215"/>
        <v>253.17770370000002</v>
      </c>
      <c r="J399" s="5">
        <f t="shared" si="216"/>
        <v>613.35</v>
      </c>
      <c r="K399" s="22">
        <v>165.2949342167</v>
      </c>
      <c r="L399" s="23">
        <v>1025000</v>
      </c>
      <c r="M399" s="24"/>
      <c r="N399" s="5">
        <f t="shared" si="234"/>
        <v>1120.7905572999998</v>
      </c>
      <c r="O399" s="5">
        <f t="shared" si="235"/>
        <v>1.0934542022439022</v>
      </c>
      <c r="P399" s="5">
        <f t="shared" si="232"/>
        <v>266</v>
      </c>
      <c r="Q399" s="5">
        <f t="shared" si="233"/>
        <v>292.3692987</v>
      </c>
      <c r="R399" s="5">
        <f t="shared" si="227"/>
        <v>149.42125859999999</v>
      </c>
      <c r="S399" s="5">
        <f t="shared" si="228"/>
        <v>348</v>
      </c>
      <c r="T399" s="39">
        <v>65</v>
      </c>
      <c r="U399" s="26">
        <v>369</v>
      </c>
      <c r="V399" s="26">
        <v>266</v>
      </c>
      <c r="W399" s="26">
        <v>191</v>
      </c>
      <c r="X399" s="27"/>
      <c r="Y399" s="27"/>
      <c r="Z399" s="27"/>
      <c r="AA399" s="29">
        <v>674.07</v>
      </c>
      <c r="AB399" s="29">
        <v>0</v>
      </c>
      <c r="AC399" s="29">
        <v>331.97</v>
      </c>
      <c r="AD399" s="28">
        <v>92</v>
      </c>
      <c r="AE399" s="29">
        <v>189.84</v>
      </c>
      <c r="AF399" s="29"/>
      <c r="AG399" s="30"/>
      <c r="AH399" s="41">
        <v>348</v>
      </c>
      <c r="AI399" s="41">
        <v>613.35</v>
      </c>
      <c r="AJ399" s="30"/>
      <c r="AK399" s="30"/>
      <c r="AL399" s="30">
        <v>15.25</v>
      </c>
      <c r="AM399" s="30">
        <v>4.72</v>
      </c>
      <c r="AN399" s="32"/>
      <c r="AO399" s="32">
        <v>0.88070999999999999</v>
      </c>
      <c r="AQ399" s="39">
        <v>0</v>
      </c>
      <c r="AR399" s="42">
        <v>77.66</v>
      </c>
      <c r="AT399" s="37">
        <f t="shared" si="236"/>
        <v>756000</v>
      </c>
      <c r="AU399" s="92">
        <f t="shared" si="237"/>
        <v>1647.5615690167001</v>
      </c>
    </row>
    <row r="400" spans="1:47">
      <c r="A400" s="16">
        <v>42296</v>
      </c>
      <c r="B400" s="1">
        <f t="shared" si="229"/>
        <v>3363.1401027413003</v>
      </c>
      <c r="D400" s="33">
        <v>2283000</v>
      </c>
      <c r="E400" s="17">
        <f t="shared" si="194"/>
        <v>1.473123128664608</v>
      </c>
      <c r="F400" s="52">
        <f t="shared" si="195"/>
        <v>1.6726540276193163</v>
      </c>
      <c r="G400" s="22">
        <v>1089</v>
      </c>
      <c r="H400" s="1">
        <f t="shared" si="206"/>
        <v>1125.6618722999999</v>
      </c>
      <c r="I400" s="1">
        <f t="shared" si="215"/>
        <v>279.21149129999998</v>
      </c>
      <c r="J400" s="5">
        <f t="shared" si="216"/>
        <v>660.03</v>
      </c>
      <c r="K400" s="22">
        <v>209.23673914130001</v>
      </c>
      <c r="L400" s="23">
        <v>1140000</v>
      </c>
      <c r="M400" s="24"/>
      <c r="N400" s="5">
        <f t="shared" si="234"/>
        <v>1203.381625</v>
      </c>
      <c r="O400" s="5">
        <f t="shared" si="235"/>
        <v>1.0555979166666667</v>
      </c>
      <c r="P400" s="5">
        <f t="shared" si="232"/>
        <v>295</v>
      </c>
      <c r="Q400" s="5">
        <f t="shared" si="233"/>
        <v>313.39184639999996</v>
      </c>
      <c r="R400" s="5">
        <f t="shared" si="227"/>
        <v>159.98977859999999</v>
      </c>
      <c r="S400" s="5">
        <f t="shared" si="228"/>
        <v>360</v>
      </c>
      <c r="T400" s="39">
        <v>75</v>
      </c>
      <c r="U400" s="26">
        <v>508</v>
      </c>
      <c r="V400" s="26">
        <v>295</v>
      </c>
      <c r="W400" s="26">
        <v>252</v>
      </c>
      <c r="X400" s="27"/>
      <c r="Y400" s="27"/>
      <c r="Z400" s="27"/>
      <c r="AA400" s="29">
        <v>922.29</v>
      </c>
      <c r="AB400" s="29">
        <v>0</v>
      </c>
      <c r="AC400" s="29">
        <v>355.84</v>
      </c>
      <c r="AD400" s="28">
        <v>95</v>
      </c>
      <c r="AE400" s="29">
        <v>207</v>
      </c>
      <c r="AF400" s="29"/>
      <c r="AG400" s="30"/>
      <c r="AH400" s="41">
        <v>360</v>
      </c>
      <c r="AI400" s="41">
        <v>660.03</v>
      </c>
      <c r="AJ400" s="30"/>
      <c r="AK400" s="30"/>
      <c r="AL400" s="30">
        <v>17.48</v>
      </c>
      <c r="AM400" s="30">
        <v>5.89</v>
      </c>
      <c r="AN400" s="32"/>
      <c r="AO400" s="32">
        <v>0.88070999999999999</v>
      </c>
      <c r="AQ400" s="39">
        <v>0</v>
      </c>
      <c r="AR400" s="42">
        <v>86.66</v>
      </c>
      <c r="AT400" s="37">
        <f t="shared" si="236"/>
        <v>1143000</v>
      </c>
      <c r="AU400" s="92">
        <f t="shared" si="237"/>
        <v>2159.7584777413003</v>
      </c>
    </row>
    <row r="401" spans="1:47">
      <c r="A401" s="16">
        <v>42297</v>
      </c>
      <c r="B401" s="1">
        <f t="shared" si="229"/>
        <v>3493.7468707558996</v>
      </c>
      <c r="D401" s="33">
        <v>2338000</v>
      </c>
      <c r="E401" s="17">
        <f t="shared" si="194"/>
        <v>1.494331424617579</v>
      </c>
      <c r="F401" s="52">
        <f t="shared" si="195"/>
        <v>1.6953104822934699</v>
      </c>
      <c r="G401" s="22">
        <v>1110</v>
      </c>
      <c r="H401" s="1">
        <f t="shared" si="206"/>
        <v>1164.1750875</v>
      </c>
      <c r="I401" s="1">
        <f t="shared" si="215"/>
        <v>337.542463</v>
      </c>
      <c r="J401" s="5">
        <f t="shared" si="216"/>
        <v>669.72</v>
      </c>
      <c r="K401" s="22">
        <v>212.30932025589999</v>
      </c>
      <c r="L401" s="23">
        <v>1162000</v>
      </c>
      <c r="M401" s="24"/>
      <c r="N401" s="5">
        <f t="shared" si="234"/>
        <v>1250.119876</v>
      </c>
      <c r="O401" s="5">
        <f t="shared" si="235"/>
        <v>1.075834660929432</v>
      </c>
      <c r="P401" s="5">
        <f t="shared" si="232"/>
        <v>297</v>
      </c>
      <c r="Q401" s="5">
        <f t="shared" si="233"/>
        <v>338.60020299999996</v>
      </c>
      <c r="R401" s="5">
        <f t="shared" si="227"/>
        <v>187.51967300000001</v>
      </c>
      <c r="S401" s="5">
        <f t="shared" si="228"/>
        <v>347</v>
      </c>
      <c r="T401" s="39">
        <v>80</v>
      </c>
      <c r="U401" s="26">
        <v>497</v>
      </c>
      <c r="V401" s="26">
        <v>297</v>
      </c>
      <c r="W401" s="26">
        <v>288</v>
      </c>
      <c r="X401" s="27"/>
      <c r="Y401" s="27"/>
      <c r="Z401" s="27"/>
      <c r="AA401" s="29">
        <v>936.61</v>
      </c>
      <c r="AB401" s="29">
        <v>0</v>
      </c>
      <c r="AC401" s="29">
        <v>384.14</v>
      </c>
      <c r="AD401" s="28">
        <v>125</v>
      </c>
      <c r="AE401" s="29">
        <v>272.54000000000002</v>
      </c>
      <c r="AF401" s="29"/>
      <c r="AG401" s="30"/>
      <c r="AH401" s="41">
        <v>347</v>
      </c>
      <c r="AI401" s="41">
        <v>669.72</v>
      </c>
      <c r="AJ401" s="30"/>
      <c r="AK401" s="30"/>
      <c r="AL401" s="30">
        <v>18.010000000000002</v>
      </c>
      <c r="AM401" s="30">
        <v>4.6500000000000004</v>
      </c>
      <c r="AN401" s="32"/>
      <c r="AO401" s="32">
        <v>0.88144999999999996</v>
      </c>
      <c r="AQ401" s="39">
        <v>0</v>
      </c>
      <c r="AR401" s="42">
        <v>87.74</v>
      </c>
      <c r="AT401" s="37">
        <f t="shared" si="236"/>
        <v>1176000</v>
      </c>
      <c r="AU401" s="92">
        <f t="shared" si="237"/>
        <v>2243.6269947558994</v>
      </c>
    </row>
    <row r="402" spans="1:47">
      <c r="A402" s="16">
        <v>42298</v>
      </c>
      <c r="B402" s="1">
        <f t="shared" si="229"/>
        <v>3449.2025739799997</v>
      </c>
      <c r="D402" s="33">
        <v>2304000</v>
      </c>
      <c r="E402" s="17">
        <f t="shared" si="194"/>
        <v>1.4970497282899304</v>
      </c>
      <c r="F402" s="52">
        <f t="shared" si="195"/>
        <v>1.6985099993078325</v>
      </c>
      <c r="G402" s="22">
        <v>1146</v>
      </c>
      <c r="H402" s="1">
        <f t="shared" si="206"/>
        <v>1124.65364</v>
      </c>
      <c r="I402" s="1">
        <f t="shared" si="215"/>
        <v>319.30996919999995</v>
      </c>
      <c r="J402" s="5">
        <f t="shared" si="216"/>
        <v>656.49</v>
      </c>
      <c r="K402" s="22">
        <v>202.74896477999999</v>
      </c>
      <c r="L402" s="23">
        <v>1150000</v>
      </c>
      <c r="M402" s="24"/>
      <c r="N402" s="5">
        <f t="shared" si="234"/>
        <v>1200.8403014</v>
      </c>
      <c r="O402" s="5">
        <f t="shared" si="235"/>
        <v>1.0442089577391305</v>
      </c>
      <c r="P402" s="5">
        <f t="shared" si="232"/>
        <v>320</v>
      </c>
      <c r="Q402" s="5">
        <f t="shared" si="233"/>
        <v>289.09591999999998</v>
      </c>
      <c r="R402" s="5">
        <f t="shared" si="227"/>
        <v>174.74438139999998</v>
      </c>
      <c r="S402" s="5">
        <f t="shared" si="228"/>
        <v>337</v>
      </c>
      <c r="T402" s="39">
        <v>80</v>
      </c>
      <c r="U402" s="26">
        <v>518</v>
      </c>
      <c r="V402" s="26">
        <v>320</v>
      </c>
      <c r="W402" s="26">
        <v>265</v>
      </c>
      <c r="X402" s="27"/>
      <c r="Y402" s="27"/>
      <c r="Z402" s="27"/>
      <c r="AA402" s="29">
        <v>948</v>
      </c>
      <c r="AB402" s="29">
        <v>0</v>
      </c>
      <c r="AC402" s="29">
        <v>328</v>
      </c>
      <c r="AD402" s="28">
        <v>121</v>
      </c>
      <c r="AE402" s="29">
        <v>262</v>
      </c>
      <c r="AF402" s="29"/>
      <c r="AG402" s="30"/>
      <c r="AH402" s="41">
        <v>337</v>
      </c>
      <c r="AI402" s="41">
        <v>656.49</v>
      </c>
      <c r="AJ402" s="30"/>
      <c r="AK402" s="30"/>
      <c r="AL402" s="30">
        <v>17.21</v>
      </c>
      <c r="AM402" s="30">
        <v>5.81</v>
      </c>
      <c r="AN402" s="32"/>
      <c r="AO402" s="32">
        <v>0.88139000000000001</v>
      </c>
      <c r="AQ402" s="39">
        <v>0</v>
      </c>
      <c r="AR402" s="42">
        <v>77.260000000000005</v>
      </c>
      <c r="AT402" s="37">
        <f t="shared" si="236"/>
        <v>1154000</v>
      </c>
      <c r="AU402" s="92">
        <f t="shared" si="237"/>
        <v>2248.3622725799996</v>
      </c>
    </row>
    <row r="403" spans="1:47">
      <c r="A403" s="16">
        <v>42299</v>
      </c>
      <c r="B403" s="1">
        <f t="shared" si="229"/>
        <v>3486.4524263148996</v>
      </c>
      <c r="D403" s="33">
        <v>2287000</v>
      </c>
      <c r="E403" s="17">
        <f t="shared" si="194"/>
        <v>1.5244654247113685</v>
      </c>
      <c r="F403" s="52">
        <f t="shared" si="195"/>
        <v>1.7307343438061902</v>
      </c>
      <c r="G403" s="22">
        <v>1171</v>
      </c>
      <c r="H403" s="1">
        <f t="shared" si="206"/>
        <v>1063.1497400000001</v>
      </c>
      <c r="I403" s="1">
        <f t="shared" si="215"/>
        <v>320.89153420000008</v>
      </c>
      <c r="J403" s="5">
        <f t="shared" si="216"/>
        <v>719.23</v>
      </c>
      <c r="K403" s="22">
        <v>212.18115211489999</v>
      </c>
      <c r="L403" s="23">
        <v>1177000</v>
      </c>
      <c r="M403" s="24"/>
      <c r="N403" s="5">
        <f t="shared" si="234"/>
        <v>1206.2155236000001</v>
      </c>
      <c r="O403" s="5">
        <f t="shared" si="235"/>
        <v>1.0248220251486833</v>
      </c>
      <c r="P403" s="5">
        <f t="shared" si="232"/>
        <v>299</v>
      </c>
      <c r="Q403" s="5">
        <f t="shared" si="233"/>
        <v>315.33356000000003</v>
      </c>
      <c r="R403" s="5">
        <f t="shared" si="227"/>
        <v>192.88196360000003</v>
      </c>
      <c r="S403" s="5">
        <f t="shared" si="228"/>
        <v>324</v>
      </c>
      <c r="T403" s="39">
        <v>75</v>
      </c>
      <c r="U403" s="26">
        <v>555</v>
      </c>
      <c r="V403" s="26">
        <v>299</v>
      </c>
      <c r="W403" s="26">
        <v>269</v>
      </c>
      <c r="X403" s="27"/>
      <c r="Y403" s="27"/>
      <c r="Z403" s="27"/>
      <c r="AA403" s="29">
        <v>849</v>
      </c>
      <c r="AB403" s="29">
        <v>0</v>
      </c>
      <c r="AC403" s="29">
        <v>358</v>
      </c>
      <c r="AD403" s="28">
        <v>140</v>
      </c>
      <c r="AE403" s="29">
        <v>263.26</v>
      </c>
      <c r="AF403" s="29"/>
      <c r="AG403" s="30"/>
      <c r="AH403" s="41">
        <v>324</v>
      </c>
      <c r="AI403" s="41">
        <v>719.23</v>
      </c>
      <c r="AJ403" s="30"/>
      <c r="AK403" s="30"/>
      <c r="AL403" s="30">
        <v>16.91</v>
      </c>
      <c r="AM403" s="30">
        <v>5.16</v>
      </c>
      <c r="AN403" s="32"/>
      <c r="AO403" s="32">
        <v>0.88082000000000005</v>
      </c>
      <c r="AQ403" s="39">
        <v>0</v>
      </c>
      <c r="AR403" s="42">
        <v>78.98</v>
      </c>
      <c r="AT403" s="37">
        <f t="shared" si="236"/>
        <v>1110000</v>
      </c>
      <c r="AU403" s="92">
        <f t="shared" si="237"/>
        <v>2280.2369027148998</v>
      </c>
    </row>
    <row r="404" spans="1:47">
      <c r="A404" s="16">
        <v>42300</v>
      </c>
      <c r="B404" s="1">
        <f t="shared" si="229"/>
        <v>3559.8676120758996</v>
      </c>
      <c r="D404" s="33">
        <v>2356000</v>
      </c>
      <c r="E404" s="17">
        <f t="shared" si="194"/>
        <v>1.5109794618318759</v>
      </c>
      <c r="F404" s="52">
        <f t="shared" si="195"/>
        <v>1.7023202589363182</v>
      </c>
      <c r="G404" s="22">
        <v>1184</v>
      </c>
      <c r="H404" s="1">
        <f t="shared" si="206"/>
        <v>1121.3405839999998</v>
      </c>
      <c r="I404" s="1">
        <f t="shared" si="215"/>
        <v>326.43265199999996</v>
      </c>
      <c r="J404" s="5">
        <f t="shared" si="216"/>
        <v>695.54</v>
      </c>
      <c r="K404" s="22">
        <v>232.5543760759</v>
      </c>
      <c r="L404" s="23">
        <v>1194000</v>
      </c>
      <c r="M404" s="24"/>
      <c r="N404" s="5">
        <f t="shared" si="234"/>
        <v>1296.9175879999998</v>
      </c>
      <c r="O404" s="5">
        <f t="shared" si="235"/>
        <v>1.086195634840871</v>
      </c>
      <c r="P404" s="5">
        <f t="shared" si="232"/>
        <v>332</v>
      </c>
      <c r="Q404" s="5">
        <f t="shared" si="233"/>
        <v>325.78470399999998</v>
      </c>
      <c r="R404" s="5">
        <f t="shared" si="227"/>
        <v>193.13288399999999</v>
      </c>
      <c r="S404" s="5">
        <f t="shared" si="228"/>
        <v>366</v>
      </c>
      <c r="T404" s="39">
        <v>80</v>
      </c>
      <c r="U404" s="26">
        <v>550</v>
      </c>
      <c r="V404" s="26">
        <v>332</v>
      </c>
      <c r="W404" s="26">
        <v>266</v>
      </c>
      <c r="X404" s="27"/>
      <c r="Y404" s="27"/>
      <c r="Z404" s="27"/>
      <c r="AA404" s="29">
        <v>896.3</v>
      </c>
      <c r="AB404" s="29">
        <v>0</v>
      </c>
      <c r="AC404" s="29">
        <v>367.04</v>
      </c>
      <c r="AD404" s="28">
        <v>139</v>
      </c>
      <c r="AE404" s="29">
        <v>265.89999999999998</v>
      </c>
      <c r="AF404" s="29"/>
      <c r="AG404" s="30"/>
      <c r="AH404" s="41">
        <v>366</v>
      </c>
      <c r="AI404" s="41">
        <v>695.54</v>
      </c>
      <c r="AJ404" s="30"/>
      <c r="AK404" s="30"/>
      <c r="AL404" s="30">
        <v>17.21</v>
      </c>
      <c r="AM404" s="30">
        <v>6.07</v>
      </c>
      <c r="AN404" s="32"/>
      <c r="AO404" s="32">
        <v>0.88759999999999994</v>
      </c>
      <c r="AQ404" s="39">
        <v>0</v>
      </c>
      <c r="AR404" s="42">
        <v>78.59</v>
      </c>
      <c r="AT404" s="37">
        <f t="shared" si="236"/>
        <v>1162000</v>
      </c>
      <c r="AU404" s="92">
        <f t="shared" si="237"/>
        <v>2262.9500240758998</v>
      </c>
    </row>
    <row r="405" spans="1:47">
      <c r="A405" s="16">
        <v>42301</v>
      </c>
      <c r="B405" s="1">
        <f t="shared" si="229"/>
        <v>3125.0965688399001</v>
      </c>
      <c r="D405" s="33">
        <v>1951000</v>
      </c>
      <c r="E405" s="17">
        <f t="shared" si="194"/>
        <v>1.6017921931521784</v>
      </c>
      <c r="F405" s="52">
        <f t="shared" si="195"/>
        <v>1.7755078845794299</v>
      </c>
      <c r="G405" s="22">
        <v>1043.6400000000001</v>
      </c>
      <c r="H405" s="1">
        <f t="shared" si="206"/>
        <v>988.41551760000004</v>
      </c>
      <c r="I405" s="1">
        <f t="shared" si="215"/>
        <v>306.2562552</v>
      </c>
      <c r="J405" s="5">
        <f t="shared" si="216"/>
        <v>618.41</v>
      </c>
      <c r="K405" s="22">
        <v>168.37479603989999</v>
      </c>
      <c r="L405" s="23">
        <v>1086000</v>
      </c>
      <c r="M405" s="24"/>
      <c r="N405" s="5">
        <f t="shared" si="234"/>
        <v>1267.7160816000001</v>
      </c>
      <c r="O405" s="5">
        <f t="shared" si="235"/>
        <v>1.1673260419889502</v>
      </c>
      <c r="P405" s="5">
        <f t="shared" si="232"/>
        <v>339</v>
      </c>
      <c r="Q405" s="5">
        <f t="shared" si="233"/>
        <v>300.96959759999999</v>
      </c>
      <c r="R405" s="5">
        <f t="shared" si="227"/>
        <v>192.74648400000001</v>
      </c>
      <c r="S405" s="5">
        <f t="shared" si="228"/>
        <v>370</v>
      </c>
      <c r="T405" s="39">
        <v>65</v>
      </c>
      <c r="U405" s="26">
        <v>425</v>
      </c>
      <c r="V405" s="26">
        <v>339</v>
      </c>
      <c r="W405" s="26">
        <v>247</v>
      </c>
      <c r="X405" s="27"/>
      <c r="Y405" s="27"/>
      <c r="Z405" s="27"/>
      <c r="AA405" s="29">
        <v>762</v>
      </c>
      <c r="AB405" s="29">
        <v>0</v>
      </c>
      <c r="AC405" s="29">
        <v>333.61</v>
      </c>
      <c r="AD405" s="28">
        <v>137</v>
      </c>
      <c r="AE405" s="29">
        <v>237.48</v>
      </c>
      <c r="AF405" s="29"/>
      <c r="AG405" s="30"/>
      <c r="AH405" s="41">
        <v>370</v>
      </c>
      <c r="AI405" s="41">
        <v>618.41</v>
      </c>
      <c r="AJ405" s="30"/>
      <c r="AK405" s="30"/>
      <c r="AL405" s="30">
        <v>19.239999999999998</v>
      </c>
      <c r="AM405" s="30">
        <v>6.1</v>
      </c>
      <c r="AN405" s="32"/>
      <c r="AO405" s="32">
        <v>0.90215999999999996</v>
      </c>
      <c r="AQ405" s="39">
        <v>0</v>
      </c>
      <c r="AR405" s="42">
        <v>76.650000000000006</v>
      </c>
      <c r="AT405" s="37">
        <f t="shared" si="236"/>
        <v>865000</v>
      </c>
      <c r="AU405" s="92">
        <f t="shared" si="237"/>
        <v>1857.3804872399</v>
      </c>
    </row>
    <row r="406" spans="1:47">
      <c r="A406" s="16">
        <v>42302</v>
      </c>
      <c r="B406" s="1">
        <f t="shared" si="229"/>
        <v>3055.3765971986995</v>
      </c>
      <c r="D406" s="33">
        <v>1955000</v>
      </c>
      <c r="E406" s="17">
        <f t="shared" si="194"/>
        <v>1.5628524793855241</v>
      </c>
      <c r="F406" s="52">
        <f t="shared" si="195"/>
        <v>1.7221894470242034</v>
      </c>
      <c r="G406" s="22">
        <v>946</v>
      </c>
      <c r="H406" s="1">
        <f t="shared" si="206"/>
        <v>926.22853679999992</v>
      </c>
      <c r="I406" s="1">
        <f t="shared" si="215"/>
        <v>343.34505799999994</v>
      </c>
      <c r="J406" s="5">
        <f t="shared" si="216"/>
        <v>662.58</v>
      </c>
      <c r="K406" s="22">
        <v>177.2230023987</v>
      </c>
      <c r="L406" s="23">
        <v>1069000</v>
      </c>
      <c r="M406" s="24"/>
      <c r="N406" s="5">
        <f t="shared" si="234"/>
        <v>1214.9166095999999</v>
      </c>
      <c r="O406" s="5">
        <f t="shared" si="235"/>
        <v>1.136498231618335</v>
      </c>
      <c r="P406" s="5">
        <f t="shared" si="232"/>
        <v>309</v>
      </c>
      <c r="Q406" s="5">
        <f t="shared" si="233"/>
        <v>269.74842999999998</v>
      </c>
      <c r="R406" s="5">
        <f t="shared" si="227"/>
        <v>197.16817959999997</v>
      </c>
      <c r="S406" s="5">
        <f t="shared" si="228"/>
        <v>374</v>
      </c>
      <c r="T406" s="39">
        <v>65</v>
      </c>
      <c r="U406" s="26">
        <v>419</v>
      </c>
      <c r="V406" s="26">
        <v>309</v>
      </c>
      <c r="W406" s="26">
        <v>197</v>
      </c>
      <c r="X406" s="27"/>
      <c r="Y406" s="27"/>
      <c r="Z406" s="27"/>
      <c r="AA406" s="29">
        <v>723.41</v>
      </c>
      <c r="AB406" s="29">
        <v>0</v>
      </c>
      <c r="AC406" s="29">
        <v>297.25</v>
      </c>
      <c r="AD406" s="28">
        <v>128</v>
      </c>
      <c r="AE406" s="29">
        <v>264.39</v>
      </c>
      <c r="AF406" s="29"/>
      <c r="AG406" s="30"/>
      <c r="AH406" s="41">
        <v>374</v>
      </c>
      <c r="AI406" s="41">
        <v>662.58</v>
      </c>
      <c r="AJ406" s="30"/>
      <c r="AK406" s="30"/>
      <c r="AL406" s="30">
        <v>20.62</v>
      </c>
      <c r="AM406" s="30">
        <v>4.07</v>
      </c>
      <c r="AN406" s="32"/>
      <c r="AO406" s="32">
        <v>0.90747999999999995</v>
      </c>
      <c r="AQ406" s="39">
        <v>0</v>
      </c>
      <c r="AR406" s="42">
        <v>89.27</v>
      </c>
      <c r="AT406" s="37">
        <f t="shared" si="236"/>
        <v>886000</v>
      </c>
      <c r="AU406" s="92">
        <f t="shared" si="237"/>
        <v>1840.4599875986996</v>
      </c>
    </row>
    <row r="407" spans="1:47">
      <c r="A407" s="16">
        <v>42303</v>
      </c>
      <c r="B407" s="1">
        <f t="shared" si="229"/>
        <v>3785.9447135761006</v>
      </c>
      <c r="D407" s="33">
        <v>2680000</v>
      </c>
      <c r="E407" s="17">
        <f t="shared" si="194"/>
        <v>1.4126659379015301</v>
      </c>
      <c r="F407" s="52">
        <f t="shared" si="195"/>
        <v>1.5566909881226365</v>
      </c>
      <c r="G407" s="22">
        <v>1195</v>
      </c>
      <c r="H407" s="1">
        <f t="shared" si="206"/>
        <v>1223.73678</v>
      </c>
      <c r="I407" s="1">
        <f t="shared" si="215"/>
        <v>420.07249200000001</v>
      </c>
      <c r="J407" s="5">
        <f t="shared" si="216"/>
        <v>693.11</v>
      </c>
      <c r="K407" s="22">
        <v>254.02544157610001</v>
      </c>
      <c r="L407" s="23">
        <v>1326000</v>
      </c>
      <c r="M407" s="24"/>
      <c r="N407" s="5">
        <f t="shared" si="234"/>
        <v>1316.5068476000001</v>
      </c>
      <c r="O407" s="5">
        <f t="shared" si="235"/>
        <v>0.9928407598793364</v>
      </c>
      <c r="P407" s="5">
        <f t="shared" si="232"/>
        <v>347</v>
      </c>
      <c r="Q407" s="5">
        <f t="shared" si="233"/>
        <v>302.91682400000002</v>
      </c>
      <c r="R407" s="5">
        <f t="shared" si="227"/>
        <v>215.59002359999999</v>
      </c>
      <c r="S407" s="5">
        <f t="shared" si="228"/>
        <v>376</v>
      </c>
      <c r="T407" s="39">
        <v>75</v>
      </c>
      <c r="U407" s="26">
        <v>554</v>
      </c>
      <c r="V407" s="26">
        <v>347</v>
      </c>
      <c r="W407" s="26">
        <v>256</v>
      </c>
      <c r="X407" s="27"/>
      <c r="Y407" s="27"/>
      <c r="Z407" s="27"/>
      <c r="AA407" s="29">
        <v>1014.7</v>
      </c>
      <c r="AB407" s="29">
        <v>0</v>
      </c>
      <c r="AC407" s="29">
        <v>333.8</v>
      </c>
      <c r="AD407" s="28">
        <v>155</v>
      </c>
      <c r="AE407" s="29">
        <v>360.85</v>
      </c>
      <c r="AF407" s="29"/>
      <c r="AG407" s="30"/>
      <c r="AH407" s="41">
        <v>376</v>
      </c>
      <c r="AI407" s="41">
        <v>693.11</v>
      </c>
      <c r="AJ407" s="30"/>
      <c r="AK407" s="30"/>
      <c r="AL407" s="30">
        <v>14.86</v>
      </c>
      <c r="AM407" s="30">
        <v>4.62</v>
      </c>
      <c r="AN407" s="32"/>
      <c r="AO407" s="32">
        <v>0.90747999999999995</v>
      </c>
      <c r="AQ407" s="39">
        <v>0</v>
      </c>
      <c r="AR407" s="42">
        <v>82.57</v>
      </c>
      <c r="AT407" s="37">
        <f t="shared" si="236"/>
        <v>1354000</v>
      </c>
      <c r="AU407" s="92">
        <f t="shared" si="237"/>
        <v>2469.4378659761005</v>
      </c>
    </row>
    <row r="408" spans="1:47">
      <c r="A408" s="16">
        <v>42304</v>
      </c>
      <c r="B408" s="1">
        <f t="shared" si="229"/>
        <v>3717.6096583673998</v>
      </c>
      <c r="D408" s="33">
        <v>2581000</v>
      </c>
      <c r="E408" s="17">
        <f t="shared" si="194"/>
        <v>1.4403756909598606</v>
      </c>
      <c r="F408" s="52">
        <f t="shared" si="195"/>
        <v>1.5894326884860857</v>
      </c>
      <c r="G408" s="22">
        <v>1205</v>
      </c>
      <c r="H408" s="1">
        <f t="shared" si="206"/>
        <v>1238.4130654000001</v>
      </c>
      <c r="I408" s="1">
        <f t="shared" si="215"/>
        <v>292.75437099999999</v>
      </c>
      <c r="J408" s="5">
        <f t="shared" si="216"/>
        <v>737.53</v>
      </c>
      <c r="K408" s="22">
        <v>243.9122219674</v>
      </c>
      <c r="L408" s="23">
        <v>1306000</v>
      </c>
      <c r="M408" s="24"/>
      <c r="N408" s="5">
        <f t="shared" si="234"/>
        <v>1325.2254768</v>
      </c>
      <c r="O408" s="5">
        <f t="shared" si="235"/>
        <v>1.0147208857580399</v>
      </c>
      <c r="P408" s="5">
        <f t="shared" si="232"/>
        <v>345</v>
      </c>
      <c r="Q408" s="5">
        <f t="shared" si="233"/>
        <v>316.44296180000003</v>
      </c>
      <c r="R408" s="5">
        <f t="shared" si="227"/>
        <v>197.78251500000002</v>
      </c>
      <c r="S408" s="5">
        <f t="shared" si="228"/>
        <v>391</v>
      </c>
      <c r="T408" s="39">
        <v>75</v>
      </c>
      <c r="U408" s="26">
        <v>590</v>
      </c>
      <c r="V408" s="26">
        <v>345</v>
      </c>
      <c r="W408" s="26">
        <v>235</v>
      </c>
      <c r="X408" s="27"/>
      <c r="Y408" s="27"/>
      <c r="Z408" s="27"/>
      <c r="AA408" s="29">
        <v>1017.38</v>
      </c>
      <c r="AB408" s="29">
        <v>0</v>
      </c>
      <c r="AC408" s="29">
        <v>349.19</v>
      </c>
      <c r="AD408" s="28">
        <v>151</v>
      </c>
      <c r="AE408" s="29">
        <v>240.82</v>
      </c>
      <c r="AF408" s="29"/>
      <c r="AG408" s="30"/>
      <c r="AH408" s="41">
        <v>391</v>
      </c>
      <c r="AI408" s="41">
        <v>737.53</v>
      </c>
      <c r="AJ408" s="30"/>
      <c r="AK408" s="30"/>
      <c r="AL408" s="30">
        <v>10.83</v>
      </c>
      <c r="AM408" s="30">
        <v>4.1500000000000004</v>
      </c>
      <c r="AN408" s="32"/>
      <c r="AO408" s="32">
        <v>0.90622000000000003</v>
      </c>
      <c r="AQ408" s="39">
        <v>0</v>
      </c>
      <c r="AR408" s="42">
        <v>67.25</v>
      </c>
      <c r="AT408" s="37">
        <f t="shared" si="236"/>
        <v>1275000</v>
      </c>
      <c r="AU408" s="92">
        <f t="shared" si="237"/>
        <v>2392.3841815673995</v>
      </c>
    </row>
    <row r="409" spans="1:47">
      <c r="A409" s="16">
        <v>42305</v>
      </c>
      <c r="B409" s="1">
        <f t="shared" si="229"/>
        <v>3758.7923796545001</v>
      </c>
      <c r="D409" s="33">
        <v>2533000</v>
      </c>
      <c r="E409" s="17">
        <f t="shared" si="194"/>
        <v>1.4839290879015004</v>
      </c>
      <c r="F409" s="52">
        <f t="shared" si="195"/>
        <v>1.640135602702927</v>
      </c>
      <c r="G409" s="22">
        <v>1195</v>
      </c>
      <c r="H409" s="1">
        <f t="shared" si="206"/>
        <v>1249.8083212000001</v>
      </c>
      <c r="I409" s="1">
        <f t="shared" si="215"/>
        <v>377.54730039999998</v>
      </c>
      <c r="J409" s="5">
        <f t="shared" si="216"/>
        <v>701.81</v>
      </c>
      <c r="K409" s="22">
        <v>234.62675805449999</v>
      </c>
      <c r="L409" s="23">
        <v>1265000</v>
      </c>
      <c r="M409" s="24"/>
      <c r="N409" s="5">
        <f t="shared" si="234"/>
        <v>1301.34413</v>
      </c>
      <c r="O409" s="5">
        <f t="shared" si="235"/>
        <v>1.0287305375494071</v>
      </c>
      <c r="P409" s="5">
        <f t="shared" si="232"/>
        <v>343</v>
      </c>
      <c r="Q409" s="5">
        <f t="shared" si="233"/>
        <v>332.20072920000001</v>
      </c>
      <c r="R409" s="5">
        <f t="shared" si="227"/>
        <v>194.14340079999999</v>
      </c>
      <c r="S409" s="5">
        <f t="shared" si="228"/>
        <v>357</v>
      </c>
      <c r="T409" s="39">
        <v>75</v>
      </c>
      <c r="U409" s="26">
        <v>569</v>
      </c>
      <c r="V409" s="26">
        <v>343</v>
      </c>
      <c r="W409" s="26">
        <v>240</v>
      </c>
      <c r="X409" s="27"/>
      <c r="Y409" s="27"/>
      <c r="Z409" s="27"/>
      <c r="AA409" s="29">
        <v>1014.2</v>
      </c>
      <c r="AB409" s="29">
        <v>0</v>
      </c>
      <c r="AC409" s="29">
        <v>367.17</v>
      </c>
      <c r="AD409" s="28">
        <v>147</v>
      </c>
      <c r="AE409" s="29">
        <v>335.9</v>
      </c>
      <c r="AF409" s="29"/>
      <c r="AG409" s="30"/>
      <c r="AH409" s="41">
        <v>357</v>
      </c>
      <c r="AI409" s="41">
        <v>701.81</v>
      </c>
      <c r="AJ409" s="30"/>
      <c r="AK409" s="30"/>
      <c r="AL409" s="30">
        <v>10</v>
      </c>
      <c r="AM409" s="30">
        <v>3.81</v>
      </c>
      <c r="AN409" s="32"/>
      <c r="AO409" s="32">
        <v>0.90476000000000001</v>
      </c>
      <c r="AQ409" s="39">
        <v>0</v>
      </c>
      <c r="AR409" s="42">
        <v>67.58</v>
      </c>
      <c r="AT409" s="37">
        <f t="shared" si="236"/>
        <v>1268000</v>
      </c>
      <c r="AU409" s="92">
        <f t="shared" si="237"/>
        <v>2457.4482496545002</v>
      </c>
    </row>
    <row r="410" spans="1:47">
      <c r="A410" s="16">
        <v>42306</v>
      </c>
      <c r="B410" s="1">
        <f t="shared" si="229"/>
        <v>3775.9174934960997</v>
      </c>
      <c r="D410" s="33">
        <v>2493000</v>
      </c>
      <c r="E410" s="17">
        <f t="shared" si="194"/>
        <v>1.5146078995170877</v>
      </c>
      <c r="F410" s="52">
        <f t="shared" si="195"/>
        <v>1.6714943601618821</v>
      </c>
      <c r="G410" s="22">
        <v>1224</v>
      </c>
      <c r="H410" s="1">
        <f t="shared" si="206"/>
        <v>1243.6680885999999</v>
      </c>
      <c r="I410" s="1">
        <f t="shared" si="215"/>
        <v>346.31764659999993</v>
      </c>
      <c r="J410" s="5">
        <f t="shared" si="216"/>
        <v>718.64</v>
      </c>
      <c r="K410" s="22">
        <v>243.2917582961</v>
      </c>
      <c r="L410" s="23">
        <v>1253000</v>
      </c>
      <c r="M410" s="24"/>
      <c r="N410" s="5">
        <f t="shared" si="234"/>
        <v>1353.4277114000001</v>
      </c>
      <c r="O410" s="5">
        <f t="shared" si="235"/>
        <v>1.0801498095770152</v>
      </c>
      <c r="P410" s="5">
        <f t="shared" si="232"/>
        <v>354</v>
      </c>
      <c r="Q410" s="5">
        <f t="shared" si="233"/>
        <v>355.98616040000002</v>
      </c>
      <c r="R410" s="5">
        <f t="shared" si="227"/>
        <v>185.441551</v>
      </c>
      <c r="S410" s="5">
        <f t="shared" si="228"/>
        <v>383</v>
      </c>
      <c r="T410" s="39">
        <v>75</v>
      </c>
      <c r="U410" s="26">
        <v>573</v>
      </c>
      <c r="V410" s="26">
        <v>354</v>
      </c>
      <c r="W410" s="26">
        <v>265</v>
      </c>
      <c r="X410" s="27"/>
      <c r="Y410" s="27"/>
      <c r="Z410" s="27"/>
      <c r="AA410" s="29">
        <v>979.63</v>
      </c>
      <c r="AB410" s="29">
        <v>0</v>
      </c>
      <c r="AC410" s="29">
        <v>392.86</v>
      </c>
      <c r="AD410" s="28">
        <v>130</v>
      </c>
      <c r="AE410" s="29">
        <v>296</v>
      </c>
      <c r="AF410" s="29"/>
      <c r="AG410" s="30"/>
      <c r="AH410" s="41">
        <v>383</v>
      </c>
      <c r="AI410" s="41">
        <v>718.64</v>
      </c>
      <c r="AJ410" s="30"/>
      <c r="AK410" s="30"/>
      <c r="AL410" s="30">
        <v>6.45</v>
      </c>
      <c r="AM410" s="30">
        <v>5.09</v>
      </c>
      <c r="AN410" s="32"/>
      <c r="AO410" s="32">
        <v>0.90613999999999995</v>
      </c>
      <c r="AQ410" s="39">
        <v>0</v>
      </c>
      <c r="AR410" s="42">
        <v>74.650000000000006</v>
      </c>
      <c r="AT410" s="37">
        <f t="shared" si="236"/>
        <v>1240000</v>
      </c>
      <c r="AU410" s="92">
        <f t="shared" si="237"/>
        <v>2422.4897820960996</v>
      </c>
    </row>
    <row r="411" spans="1:47">
      <c r="A411" s="16">
        <v>42307</v>
      </c>
      <c r="B411" s="1">
        <f t="shared" si="229"/>
        <v>3648.8214623857002</v>
      </c>
      <c r="D411" s="33">
        <v>2381000</v>
      </c>
      <c r="E411" s="17">
        <f t="shared" si="194"/>
        <v>1.5324743647146999</v>
      </c>
      <c r="F411" s="52">
        <f t="shared" si="195"/>
        <v>1.67740188782257</v>
      </c>
      <c r="G411" s="22">
        <v>1182.73</v>
      </c>
      <c r="H411" s="1">
        <f t="shared" si="206"/>
        <v>1222.3693920000001</v>
      </c>
      <c r="I411" s="1">
        <f t="shared" si="215"/>
        <v>348.008512</v>
      </c>
      <c r="J411" s="5">
        <f t="shared" si="216"/>
        <v>654.69000000000005</v>
      </c>
      <c r="K411" s="22">
        <v>241.0235583857</v>
      </c>
      <c r="L411" s="23">
        <v>1232000</v>
      </c>
      <c r="M411" s="24"/>
      <c r="N411" s="5">
        <f t="shared" si="234"/>
        <v>1311.5481440000001</v>
      </c>
      <c r="O411" s="5">
        <f t="shared" si="235"/>
        <v>1.0645682987012988</v>
      </c>
      <c r="P411" s="5">
        <f t="shared" si="232"/>
        <v>337</v>
      </c>
      <c r="Q411" s="5">
        <f t="shared" si="233"/>
        <v>349.21446400000002</v>
      </c>
      <c r="R411" s="5">
        <f t="shared" si="227"/>
        <v>187.33368000000002</v>
      </c>
      <c r="S411" s="5">
        <f t="shared" si="228"/>
        <v>363</v>
      </c>
      <c r="T411" s="39">
        <v>75</v>
      </c>
      <c r="U411" s="26">
        <v>552</v>
      </c>
      <c r="V411" s="26">
        <v>337</v>
      </c>
      <c r="W411" s="26">
        <v>248</v>
      </c>
      <c r="X411" s="27"/>
      <c r="Y411" s="27"/>
      <c r="Z411" s="27"/>
      <c r="AA411" s="29">
        <v>955.73</v>
      </c>
      <c r="AB411" s="29">
        <v>0</v>
      </c>
      <c r="AC411" s="29">
        <v>382.24</v>
      </c>
      <c r="AD411" s="28">
        <v>135.05000000000001</v>
      </c>
      <c r="AE411" s="29">
        <v>299.42</v>
      </c>
      <c r="AF411" s="29"/>
      <c r="AG411" s="30"/>
      <c r="AH411" s="41">
        <v>363</v>
      </c>
      <c r="AI411" s="41">
        <v>654.69000000000005</v>
      </c>
      <c r="AJ411" s="30"/>
      <c r="AK411" s="30"/>
      <c r="AL411" s="30">
        <v>6.12</v>
      </c>
      <c r="AM411" s="30">
        <v>5.38</v>
      </c>
      <c r="AN411" s="32"/>
      <c r="AO411" s="32">
        <v>0.91359999999999997</v>
      </c>
      <c r="AQ411" s="39">
        <v>0</v>
      </c>
      <c r="AR411" s="42">
        <v>70</v>
      </c>
      <c r="AT411" s="37">
        <f t="shared" si="236"/>
        <v>1149000</v>
      </c>
      <c r="AU411" s="92">
        <f t="shared" si="237"/>
        <v>2337.2733183856999</v>
      </c>
    </row>
    <row r="412" spans="1:47">
      <c r="A412" s="16">
        <v>42308</v>
      </c>
      <c r="B412" s="1">
        <f t="shared" si="229"/>
        <v>2902.4077842615998</v>
      </c>
      <c r="D412" s="33">
        <v>1835000</v>
      </c>
      <c r="E412" s="17">
        <f t="shared" si="194"/>
        <v>1.5816936154014167</v>
      </c>
      <c r="F412" s="52">
        <f t="shared" si="195"/>
        <v>1.7402858664070955</v>
      </c>
      <c r="G412" s="22">
        <v>901.77</v>
      </c>
      <c r="H412" s="1">
        <f t="shared" si="206"/>
        <v>940.06241839999984</v>
      </c>
      <c r="I412" s="1">
        <f t="shared" si="215"/>
        <v>260.16403750000001</v>
      </c>
      <c r="J412" s="5">
        <f t="shared" si="216"/>
        <v>637.55999999999995</v>
      </c>
      <c r="K412" s="22">
        <v>162.8513283616</v>
      </c>
      <c r="L412" s="23">
        <v>1054000</v>
      </c>
      <c r="M412" s="24"/>
      <c r="N412" s="5">
        <f t="shared" si="234"/>
        <v>1233.2576976999999</v>
      </c>
      <c r="O412" s="5">
        <f t="shared" si="235"/>
        <v>1.1700737169829221</v>
      </c>
      <c r="P412" s="5">
        <f t="shared" si="232"/>
        <v>291</v>
      </c>
      <c r="Q412" s="5">
        <f t="shared" si="233"/>
        <v>320.558449</v>
      </c>
      <c r="R412" s="5">
        <f t="shared" si="227"/>
        <v>152.6992487</v>
      </c>
      <c r="S412" s="5">
        <f t="shared" si="228"/>
        <v>409</v>
      </c>
      <c r="T412" s="39">
        <v>60</v>
      </c>
      <c r="U412" s="26">
        <v>350</v>
      </c>
      <c r="V412" s="26">
        <v>291</v>
      </c>
      <c r="W412" s="26">
        <v>229</v>
      </c>
      <c r="X412" s="27"/>
      <c r="Y412" s="27"/>
      <c r="Z412" s="27"/>
      <c r="AA412" s="29">
        <v>681.62</v>
      </c>
      <c r="AB412" s="29">
        <v>0</v>
      </c>
      <c r="AC412" s="29">
        <v>352.7</v>
      </c>
      <c r="AD412" s="28">
        <v>109</v>
      </c>
      <c r="AE412" s="29">
        <v>219.63</v>
      </c>
      <c r="AF412" s="29"/>
      <c r="AG412" s="30"/>
      <c r="AH412" s="41">
        <v>409</v>
      </c>
      <c r="AI412" s="41">
        <v>637.55999999999995</v>
      </c>
      <c r="AJ412" s="30"/>
      <c r="AK412" s="30"/>
      <c r="AL412" s="30">
        <v>4.58</v>
      </c>
      <c r="AM412" s="30">
        <v>3.03</v>
      </c>
      <c r="AN412" s="32"/>
      <c r="AO412" s="32">
        <v>0.90886999999999996</v>
      </c>
      <c r="AQ412" s="39">
        <v>0</v>
      </c>
      <c r="AR412" s="42">
        <v>59.01</v>
      </c>
      <c r="AT412" s="37">
        <f t="shared" si="236"/>
        <v>781000</v>
      </c>
      <c r="AU412" s="92">
        <f t="shared" si="237"/>
        <v>1669.1500865615999</v>
      </c>
    </row>
    <row r="413" spans="1:47">
      <c r="A413" s="16">
        <v>42309</v>
      </c>
      <c r="B413" s="1">
        <f t="shared" si="229"/>
        <v>2611.0180084000003</v>
      </c>
      <c r="D413" s="33">
        <v>1713000</v>
      </c>
      <c r="E413" s="17">
        <f t="shared" si="194"/>
        <v>1.52423701599533</v>
      </c>
      <c r="F413" s="52">
        <f t="shared" si="195"/>
        <v>1.6783608971837101</v>
      </c>
      <c r="G413" s="22">
        <v>829</v>
      </c>
      <c r="H413" s="1">
        <f t="shared" si="206"/>
        <v>781.29865099999995</v>
      </c>
      <c r="I413" s="1">
        <f t="shared" si="215"/>
        <v>243.58935740000004</v>
      </c>
      <c r="J413" s="5">
        <f t="shared" si="216"/>
        <v>589.13</v>
      </c>
      <c r="K413" s="22">
        <v>168</v>
      </c>
      <c r="L413" s="23">
        <v>1012000</v>
      </c>
      <c r="M413" s="24"/>
      <c r="N413" s="5">
        <f t="shared" si="234"/>
        <v>1083.8193100000001</v>
      </c>
      <c r="O413" s="5">
        <f t="shared" si="235"/>
        <v>1.0709676976284586</v>
      </c>
      <c r="P413" s="5">
        <f t="shared" si="232"/>
        <v>274</v>
      </c>
      <c r="Q413" s="5">
        <f t="shared" si="233"/>
        <v>259.30978010000001</v>
      </c>
      <c r="R413" s="5">
        <f t="shared" si="227"/>
        <v>143.00952990000002</v>
      </c>
      <c r="S413" s="5">
        <f t="shared" si="228"/>
        <v>357.5</v>
      </c>
      <c r="T413" s="39">
        <v>50</v>
      </c>
      <c r="U413" s="26">
        <v>334</v>
      </c>
      <c r="V413" s="26">
        <v>274</v>
      </c>
      <c r="W413" s="26">
        <v>190</v>
      </c>
      <c r="X413" s="27"/>
      <c r="Y413" s="27"/>
      <c r="Z413" s="27"/>
      <c r="AA413" s="29">
        <v>574.77</v>
      </c>
      <c r="AB413" s="29">
        <v>0</v>
      </c>
      <c r="AC413" s="29">
        <v>285.52999999999997</v>
      </c>
      <c r="AD413" s="28">
        <v>100</v>
      </c>
      <c r="AE413" s="29">
        <v>205</v>
      </c>
      <c r="AF413" s="29"/>
      <c r="AG413" s="30"/>
      <c r="AH413" s="41">
        <v>357.5</v>
      </c>
      <c r="AI413" s="41">
        <v>589.13</v>
      </c>
      <c r="AJ413" s="30"/>
      <c r="AK413" s="30"/>
      <c r="AL413" s="30">
        <v>2.2000000000000002</v>
      </c>
      <c r="AM413" s="30">
        <v>3.55</v>
      </c>
      <c r="AN413" s="32"/>
      <c r="AO413" s="32">
        <v>0.90817000000000003</v>
      </c>
      <c r="AQ413" s="39">
        <v>0</v>
      </c>
      <c r="AR413" s="42">
        <v>57.47</v>
      </c>
      <c r="AT413" s="37">
        <f t="shared" si="236"/>
        <v>701000</v>
      </c>
      <c r="AU413" s="92">
        <f t="shared" si="237"/>
        <v>1527.1986984000002</v>
      </c>
    </row>
    <row r="414" spans="1:47">
      <c r="A414" s="16">
        <v>42310</v>
      </c>
      <c r="B414" s="1">
        <f t="shared" si="229"/>
        <v>3626.8524253</v>
      </c>
      <c r="D414" s="33">
        <v>2495000</v>
      </c>
      <c r="E414" s="17">
        <f t="shared" si="194"/>
        <v>1.4536482666533068</v>
      </c>
      <c r="F414" s="52">
        <f t="shared" si="195"/>
        <v>1.6006345361037104</v>
      </c>
      <c r="G414" s="22">
        <v>1123.42</v>
      </c>
      <c r="H414" s="1">
        <f t="shared" si="206"/>
        <v>1075.1552179</v>
      </c>
      <c r="I414" s="1">
        <f t="shared" si="215"/>
        <v>338.94720740000002</v>
      </c>
      <c r="J414" s="5">
        <f t="shared" si="216"/>
        <v>835.37</v>
      </c>
      <c r="K414" s="22">
        <v>253.96</v>
      </c>
      <c r="L414" s="23">
        <v>1281000</v>
      </c>
      <c r="M414" s="24"/>
      <c r="N414" s="5">
        <f>SUM(P414:T414)</f>
        <v>1345.773042</v>
      </c>
      <c r="O414" s="5">
        <f>N414/L414*1000</f>
        <v>1.0505644355971897</v>
      </c>
      <c r="P414" s="5">
        <f t="shared" si="232"/>
        <v>312</v>
      </c>
      <c r="Q414" s="5">
        <f t="shared" si="233"/>
        <v>285.81926240000001</v>
      </c>
      <c r="R414" s="5">
        <f t="shared" si="227"/>
        <v>206.95377959999999</v>
      </c>
      <c r="S414" s="5">
        <f t="shared" si="228"/>
        <v>466</v>
      </c>
      <c r="T414" s="39">
        <v>75</v>
      </c>
      <c r="U414" s="26">
        <v>541</v>
      </c>
      <c r="V414" s="26">
        <v>312</v>
      </c>
      <c r="W414" s="26">
        <v>232</v>
      </c>
      <c r="X414" s="27"/>
      <c r="Y414" s="27"/>
      <c r="Z414" s="27"/>
      <c r="AA414" s="29">
        <v>869.15</v>
      </c>
      <c r="AB414" s="29">
        <v>0</v>
      </c>
      <c r="AC414" s="29">
        <v>314.72000000000003</v>
      </c>
      <c r="AD414" s="28">
        <v>165.64</v>
      </c>
      <c r="AE414" s="29">
        <v>303.85000000000002</v>
      </c>
      <c r="AF414" s="29"/>
      <c r="AG414" s="30"/>
      <c r="AH414" s="41">
        <v>466</v>
      </c>
      <c r="AI414" s="41">
        <v>835.37</v>
      </c>
      <c r="AJ414" s="30"/>
      <c r="AK414" s="30"/>
      <c r="AL414" s="30">
        <v>2.68</v>
      </c>
      <c r="AM414" s="30">
        <v>4.45</v>
      </c>
      <c r="AN414" s="32"/>
      <c r="AO414" s="32">
        <v>0.90817000000000003</v>
      </c>
      <c r="AQ414" s="39">
        <v>0</v>
      </c>
      <c r="AR414" s="42">
        <v>62.24</v>
      </c>
      <c r="AT414" s="37">
        <f t="shared" si="236"/>
        <v>1214000</v>
      </c>
      <c r="AU414" s="92">
        <f t="shared" si="237"/>
        <v>2281.0793832999998</v>
      </c>
    </row>
    <row r="415" spans="1:47">
      <c r="A415" s="16">
        <v>42311</v>
      </c>
      <c r="B415" s="1">
        <f t="shared" si="229"/>
        <v>3853.8529951999994</v>
      </c>
      <c r="D415" s="33">
        <v>2610000</v>
      </c>
      <c r="E415" s="17">
        <f t="shared" si="194"/>
        <v>1.4765720288122604</v>
      </c>
      <c r="F415" s="52">
        <f t="shared" si="195"/>
        <v>1.6281889873106259</v>
      </c>
      <c r="G415" s="22">
        <v>1185.3499999999999</v>
      </c>
      <c r="H415" s="1">
        <f t="shared" si="206"/>
        <v>1168.8141504</v>
      </c>
      <c r="I415" s="1">
        <f t="shared" si="215"/>
        <v>361.80884479999997</v>
      </c>
      <c r="J415" s="5">
        <f t="shared" si="216"/>
        <v>893.03</v>
      </c>
      <c r="K415" s="22">
        <v>244.85</v>
      </c>
      <c r="L415" s="23">
        <v>1369000</v>
      </c>
      <c r="M415" s="24"/>
      <c r="N415" s="5">
        <f>SUM(P415:T415)</f>
        <v>1461.6166367999999</v>
      </c>
      <c r="O415" s="5">
        <f>N415/L415*1000</f>
        <v>1.0676527661066473</v>
      </c>
      <c r="P415" s="5">
        <f t="shared" si="232"/>
        <v>327</v>
      </c>
      <c r="Q415" s="5">
        <f t="shared" si="233"/>
        <v>310.70615680000003</v>
      </c>
      <c r="R415" s="5">
        <f t="shared" si="227"/>
        <v>200.42048</v>
      </c>
      <c r="S415" s="5">
        <f t="shared" si="228"/>
        <v>543.49</v>
      </c>
      <c r="T415" s="39">
        <v>80</v>
      </c>
      <c r="U415" s="26">
        <v>560</v>
      </c>
      <c r="V415" s="26">
        <v>327</v>
      </c>
      <c r="W415" s="26">
        <v>254</v>
      </c>
      <c r="X415" s="27"/>
      <c r="Y415" s="27"/>
      <c r="Z415" s="27"/>
      <c r="AA415" s="29">
        <v>946.22</v>
      </c>
      <c r="AB415" s="29">
        <v>0</v>
      </c>
      <c r="AC415" s="29">
        <v>342.61</v>
      </c>
      <c r="AD415" s="28">
        <v>163</v>
      </c>
      <c r="AE415" s="29">
        <v>332.96</v>
      </c>
      <c r="AF415" s="29"/>
      <c r="AG415" s="30"/>
      <c r="AH415" s="41">
        <v>543.49</v>
      </c>
      <c r="AI415" s="41">
        <v>893.03</v>
      </c>
      <c r="AJ415" s="30"/>
      <c r="AK415" s="30"/>
      <c r="AL415" s="30">
        <v>3.19</v>
      </c>
      <c r="AM415" s="30">
        <v>4.8099999999999996</v>
      </c>
      <c r="AN415" s="32"/>
      <c r="AO415" s="32">
        <v>0.90688000000000002</v>
      </c>
      <c r="AQ415" s="39">
        <v>0</v>
      </c>
      <c r="AR415" s="42">
        <v>58</v>
      </c>
      <c r="AT415" s="37">
        <f t="shared" si="236"/>
        <v>1241000</v>
      </c>
      <c r="AU415" s="92">
        <f t="shared" si="237"/>
        <v>2392.2363583999995</v>
      </c>
    </row>
    <row r="416" spans="1:47">
      <c r="A416" s="16">
        <v>42312</v>
      </c>
      <c r="B416" s="1">
        <f t="shared" si="229"/>
        <v>3653.3307924999999</v>
      </c>
      <c r="D416" s="33">
        <v>2570000</v>
      </c>
      <c r="E416" s="17">
        <f t="shared" si="194"/>
        <v>1.4215294912451362</v>
      </c>
      <c r="F416" s="52">
        <f t="shared" si="195"/>
        <v>1.5623778548608409</v>
      </c>
      <c r="G416" s="22">
        <v>1146.1199999999999</v>
      </c>
      <c r="H416" s="1">
        <f t="shared" si="206"/>
        <v>1151.5425540000001</v>
      </c>
      <c r="I416" s="1">
        <f t="shared" si="215"/>
        <v>393.42823849999996</v>
      </c>
      <c r="J416" s="5">
        <f t="shared" si="216"/>
        <v>723.27</v>
      </c>
      <c r="K416" s="22">
        <v>238.97</v>
      </c>
      <c r="L416" s="23">
        <v>1323000</v>
      </c>
      <c r="M416" s="24"/>
      <c r="N416" s="5">
        <f>SUM(P416:T416)</f>
        <v>1345.6088279999999</v>
      </c>
      <c r="O416" s="5">
        <f>N416/L416*1000</f>
        <v>1.0170890612244898</v>
      </c>
      <c r="P416" s="5">
        <f t="shared" si="232"/>
        <v>323</v>
      </c>
      <c r="Q416" s="5">
        <f t="shared" si="233"/>
        <v>311.68731450000001</v>
      </c>
      <c r="R416" s="5">
        <f t="shared" si="227"/>
        <v>221.9215135</v>
      </c>
      <c r="S416" s="5">
        <f t="shared" si="228"/>
        <v>414</v>
      </c>
      <c r="T416" s="39">
        <v>75</v>
      </c>
      <c r="U416" s="26">
        <v>540</v>
      </c>
      <c r="V416" s="26">
        <v>323</v>
      </c>
      <c r="W416" s="26">
        <v>240</v>
      </c>
      <c r="X416" s="27"/>
      <c r="Y416" s="27"/>
      <c r="Z416" s="27"/>
      <c r="AA416" s="29">
        <v>923.07</v>
      </c>
      <c r="AB416" s="29">
        <v>0</v>
      </c>
      <c r="AC416" s="29">
        <v>342.57</v>
      </c>
      <c r="AD416" s="28">
        <v>167.23</v>
      </c>
      <c r="AE416" s="29">
        <v>346.77</v>
      </c>
      <c r="AF416" s="29"/>
      <c r="AG416" s="30"/>
      <c r="AH416" s="41">
        <v>414</v>
      </c>
      <c r="AI416" s="41">
        <v>723.27</v>
      </c>
      <c r="AJ416" s="30"/>
      <c r="AK416" s="30"/>
      <c r="AL416" s="30">
        <v>4.43</v>
      </c>
      <c r="AM416" s="30">
        <v>4.53</v>
      </c>
      <c r="AN416" s="32"/>
      <c r="AO416" s="32">
        <v>0.90985000000000005</v>
      </c>
      <c r="AQ416" s="39">
        <v>0</v>
      </c>
      <c r="AR416" s="42">
        <v>76.680000000000007</v>
      </c>
      <c r="AT416" s="37">
        <f t="shared" si="236"/>
        <v>1247000</v>
      </c>
      <c r="AU416" s="92">
        <f t="shared" si="237"/>
        <v>2307.7219645</v>
      </c>
    </row>
    <row r="417" spans="1:47">
      <c r="A417" s="16">
        <v>42313</v>
      </c>
      <c r="B417" s="1">
        <f t="shared" si="229"/>
        <v>3611.1784398</v>
      </c>
      <c r="D417" s="33">
        <v>2502000</v>
      </c>
      <c r="E417" s="17">
        <f t="shared" si="194"/>
        <v>1.4433167225419663</v>
      </c>
      <c r="F417" s="52">
        <f t="shared" si="195"/>
        <v>1.5762067102861954</v>
      </c>
      <c r="G417" s="22">
        <v>1135.75</v>
      </c>
      <c r="H417" s="1">
        <f t="shared" si="206"/>
        <v>1180.3060962</v>
      </c>
      <c r="I417" s="1">
        <f t="shared" si="215"/>
        <v>344.70234359999995</v>
      </c>
      <c r="J417" s="5">
        <f t="shared" si="216"/>
        <v>717.22</v>
      </c>
      <c r="K417" s="22">
        <v>233.2</v>
      </c>
      <c r="L417" s="23">
        <v>1332000</v>
      </c>
      <c r="M417" s="24"/>
      <c r="N417" s="5">
        <f t="shared" ref="N417:N422" si="238">SUM(P417:T417)</f>
        <v>1334.0742946</v>
      </c>
      <c r="O417" s="5">
        <f t="shared" ref="O417:O422" si="239">N417/L417*1000</f>
        <v>1.0015572782282283</v>
      </c>
      <c r="P417" s="5">
        <f t="shared" si="232"/>
        <v>315</v>
      </c>
      <c r="Q417" s="5">
        <f t="shared" si="233"/>
        <v>333.31116000000003</v>
      </c>
      <c r="R417" s="5">
        <f t="shared" si="227"/>
        <v>201.7631346</v>
      </c>
      <c r="S417" s="5">
        <f t="shared" si="228"/>
        <v>414</v>
      </c>
      <c r="T417" s="39">
        <v>70</v>
      </c>
      <c r="U417" s="26">
        <v>538</v>
      </c>
      <c r="V417" s="26">
        <v>315</v>
      </c>
      <c r="W417" s="26">
        <v>242</v>
      </c>
      <c r="X417" s="27"/>
      <c r="Y417" s="27"/>
      <c r="Z417" s="27"/>
      <c r="AA417" s="29">
        <v>924.98</v>
      </c>
      <c r="AB417" s="29">
        <v>0</v>
      </c>
      <c r="AC417" s="29">
        <v>364</v>
      </c>
      <c r="AD417" s="28">
        <v>153.93</v>
      </c>
      <c r="AE417" s="29">
        <v>302.45999999999998</v>
      </c>
      <c r="AF417" s="29"/>
      <c r="AG417" s="30"/>
      <c r="AH417" s="41">
        <v>414</v>
      </c>
      <c r="AI417" s="41">
        <v>717.22</v>
      </c>
      <c r="AJ417" s="30"/>
      <c r="AK417" s="30"/>
      <c r="AL417" s="30">
        <v>3.59</v>
      </c>
      <c r="AM417" s="30">
        <v>3.98</v>
      </c>
      <c r="AN417" s="32"/>
      <c r="AO417" s="32">
        <v>0.91569</v>
      </c>
      <c r="AQ417" s="39">
        <v>0</v>
      </c>
      <c r="AR417" s="42">
        <v>66.41</v>
      </c>
      <c r="AT417" s="37">
        <f t="shared" si="236"/>
        <v>1170000</v>
      </c>
      <c r="AU417" s="92">
        <f t="shared" si="237"/>
        <v>2277.1041451999999</v>
      </c>
    </row>
    <row r="418" spans="1:47">
      <c r="A418" s="16">
        <v>42314</v>
      </c>
      <c r="B418" s="1">
        <f t="shared" si="229"/>
        <v>3673.1405995</v>
      </c>
      <c r="D418" s="33">
        <v>2452000</v>
      </c>
      <c r="E418" s="17">
        <f t="shared" si="194"/>
        <v>1.4980181890293638</v>
      </c>
      <c r="F418" s="52">
        <f t="shared" si="195"/>
        <v>1.6283691385720569</v>
      </c>
      <c r="G418" s="22">
        <v>1111.6300000000001</v>
      </c>
      <c r="H418" s="1">
        <f t="shared" si="206"/>
        <v>1280.5704000000001</v>
      </c>
      <c r="I418" s="1">
        <f t="shared" si="215"/>
        <v>349.59019949999998</v>
      </c>
      <c r="J418" s="5">
        <f t="shared" si="216"/>
        <v>706.54</v>
      </c>
      <c r="K418" s="22">
        <v>224.81</v>
      </c>
      <c r="L418" s="23">
        <v>1394000</v>
      </c>
      <c r="M418" s="24"/>
      <c r="N418" s="5">
        <f t="shared" si="238"/>
        <v>1345.5542399999999</v>
      </c>
      <c r="O418" s="5">
        <f t="shared" si="239"/>
        <v>0.96524694404591105</v>
      </c>
      <c r="P418" s="5">
        <f t="shared" si="232"/>
        <v>313</v>
      </c>
      <c r="Q418" s="5">
        <f t="shared" si="233"/>
        <v>339.83872950000006</v>
      </c>
      <c r="R418" s="5">
        <f t="shared" si="227"/>
        <v>207.71551050000002</v>
      </c>
      <c r="S418" s="5">
        <f t="shared" si="228"/>
        <v>415</v>
      </c>
      <c r="T418" s="39">
        <v>70</v>
      </c>
      <c r="U418" s="26">
        <v>539</v>
      </c>
      <c r="V418" s="26">
        <v>313</v>
      </c>
      <c r="W418" s="26">
        <v>221</v>
      </c>
      <c r="X418" s="27"/>
      <c r="Y418" s="27"/>
      <c r="Z418" s="27"/>
      <c r="AA418" s="29">
        <v>1022.59</v>
      </c>
      <c r="AB418" s="29">
        <v>0</v>
      </c>
      <c r="AC418" s="29">
        <v>369.41</v>
      </c>
      <c r="AD418" s="28">
        <v>152.86000000000001</v>
      </c>
      <c r="AE418" s="29">
        <v>297.89</v>
      </c>
      <c r="AF418" s="29"/>
      <c r="AG418" s="30"/>
      <c r="AH418" s="41">
        <v>415</v>
      </c>
      <c r="AI418" s="41">
        <v>706.54</v>
      </c>
      <c r="AJ418" s="30"/>
      <c r="AK418" s="30"/>
      <c r="AL418" s="30">
        <v>3.4</v>
      </c>
      <c r="AM418" s="30">
        <v>5.79</v>
      </c>
      <c r="AN418" s="32"/>
      <c r="AO418" s="32">
        <v>0.91995000000000005</v>
      </c>
      <c r="AQ418" s="39">
        <v>0</v>
      </c>
      <c r="AR418" s="42">
        <v>72.930000000000007</v>
      </c>
      <c r="AT418" s="37">
        <f t="shared" si="236"/>
        <v>1058000</v>
      </c>
      <c r="AU418" s="92">
        <f t="shared" si="237"/>
        <v>2327.5863595000001</v>
      </c>
    </row>
    <row r="419" spans="1:47">
      <c r="A419" s="16">
        <v>42315</v>
      </c>
      <c r="B419" s="1">
        <f t="shared" si="229"/>
        <v>3344.5177999999996</v>
      </c>
      <c r="D419" s="33">
        <v>1988000</v>
      </c>
      <c r="E419" s="17">
        <f t="shared" si="194"/>
        <v>1.6823530181086517</v>
      </c>
      <c r="F419" s="52">
        <f t="shared" si="195"/>
        <v>1.8229972564432484</v>
      </c>
      <c r="G419" s="22">
        <v>1059.98</v>
      </c>
      <c r="H419" s="1">
        <f t="shared" si="206"/>
        <v>1139.8489489999999</v>
      </c>
      <c r="I419" s="1">
        <f t="shared" si="215"/>
        <v>251.808851</v>
      </c>
      <c r="J419" s="5">
        <f t="shared" si="216"/>
        <v>686.26</v>
      </c>
      <c r="K419" s="22">
        <v>206.62</v>
      </c>
      <c r="L419" s="23">
        <v>1290000</v>
      </c>
      <c r="M419" s="24"/>
      <c r="N419" s="5">
        <f t="shared" si="238"/>
        <v>1336.9864765</v>
      </c>
      <c r="O419" s="5">
        <f t="shared" si="239"/>
        <v>1.0364236251937986</v>
      </c>
      <c r="P419" s="5">
        <f t="shared" si="232"/>
        <v>308</v>
      </c>
      <c r="Q419" s="5">
        <f t="shared" si="233"/>
        <v>352.36258699999996</v>
      </c>
      <c r="R419" s="5">
        <f t="shared" si="227"/>
        <v>165.62388949999999</v>
      </c>
      <c r="S419" s="5">
        <f t="shared" si="228"/>
        <v>456</v>
      </c>
      <c r="T419" s="39">
        <v>55</v>
      </c>
      <c r="U419" s="26">
        <v>460</v>
      </c>
      <c r="V419" s="26">
        <v>308</v>
      </c>
      <c r="W419" s="26">
        <v>258</v>
      </c>
      <c r="X419" s="27"/>
      <c r="Y419" s="27"/>
      <c r="Z419" s="27"/>
      <c r="AA419" s="29">
        <v>853.32</v>
      </c>
      <c r="AB419" s="29">
        <v>0</v>
      </c>
      <c r="AC419" s="29">
        <v>381.82</v>
      </c>
      <c r="AD419" s="28">
        <v>120</v>
      </c>
      <c r="AE419" s="29">
        <v>205.39</v>
      </c>
      <c r="AF419" s="29"/>
      <c r="AG419" s="30"/>
      <c r="AH419" s="41">
        <v>456</v>
      </c>
      <c r="AI419" s="41">
        <v>686.26</v>
      </c>
      <c r="AJ419" s="30"/>
      <c r="AK419" s="30"/>
      <c r="AL419" s="30">
        <v>2.4</v>
      </c>
      <c r="AM419" s="30">
        <v>5.6</v>
      </c>
      <c r="AN419" s="32"/>
      <c r="AO419" s="32">
        <v>0.92284999999999995</v>
      </c>
      <c r="AQ419" s="39">
        <v>0</v>
      </c>
      <c r="AR419" s="42">
        <v>59.47</v>
      </c>
      <c r="AT419" s="37">
        <f t="shared" si="236"/>
        <v>698000</v>
      </c>
      <c r="AU419" s="92">
        <f t="shared" si="237"/>
        <v>2007.5313234999996</v>
      </c>
    </row>
    <row r="420" spans="1:47">
      <c r="A420" s="16">
        <v>42316</v>
      </c>
      <c r="B420" s="1">
        <f t="shared" si="229"/>
        <v>2826.3129851999997</v>
      </c>
      <c r="D420" s="33">
        <v>1745000</v>
      </c>
      <c r="E420" s="17">
        <f t="shared" si="194"/>
        <v>1.6196636018338109</v>
      </c>
      <c r="F420" s="52">
        <f t="shared" si="195"/>
        <v>1.7397218034928525</v>
      </c>
      <c r="G420" s="22">
        <v>877.51</v>
      </c>
      <c r="H420" s="1">
        <f t="shared" si="206"/>
        <v>950.05667519999997</v>
      </c>
      <c r="I420" s="1">
        <f t="shared" si="215"/>
        <v>250.43630999999999</v>
      </c>
      <c r="J420" s="5">
        <f t="shared" si="216"/>
        <v>574.92999999999995</v>
      </c>
      <c r="K420" s="22">
        <v>173.38</v>
      </c>
      <c r="L420" s="23">
        <v>1131000</v>
      </c>
      <c r="M420" s="24"/>
      <c r="N420" s="5">
        <f t="shared" si="238"/>
        <v>1153.8438907</v>
      </c>
      <c r="O420" s="5">
        <f t="shared" si="239"/>
        <v>1.0201979581786029</v>
      </c>
      <c r="P420" s="5">
        <f t="shared" si="232"/>
        <v>277</v>
      </c>
      <c r="Q420" s="5">
        <f t="shared" si="233"/>
        <v>292.1725917</v>
      </c>
      <c r="R420" s="5">
        <f t="shared" si="227"/>
        <v>167.671299</v>
      </c>
      <c r="S420" s="5">
        <f t="shared" si="228"/>
        <v>367</v>
      </c>
      <c r="T420" s="39">
        <v>50</v>
      </c>
      <c r="U420" s="26">
        <v>370</v>
      </c>
      <c r="V420" s="26">
        <v>277</v>
      </c>
      <c r="W420" s="26">
        <v>198</v>
      </c>
      <c r="X420" s="27"/>
      <c r="Y420" s="27"/>
      <c r="Z420" s="27"/>
      <c r="AA420" s="29">
        <v>706.65</v>
      </c>
      <c r="AB420" s="29">
        <v>0</v>
      </c>
      <c r="AC420" s="29">
        <v>313.83</v>
      </c>
      <c r="AD420" s="28">
        <v>123</v>
      </c>
      <c r="AE420" s="29">
        <v>205.71</v>
      </c>
      <c r="AF420" s="29"/>
      <c r="AG420" s="30"/>
      <c r="AH420" s="41">
        <v>367</v>
      </c>
      <c r="AI420" s="41">
        <v>574.92999999999995</v>
      </c>
      <c r="AJ420" s="30"/>
      <c r="AK420" s="30"/>
      <c r="AL420" s="30">
        <v>2.0699999999999998</v>
      </c>
      <c r="AM420" s="30">
        <v>4.12</v>
      </c>
      <c r="AN420" s="32"/>
      <c r="AO420" s="32">
        <v>0.93098999999999998</v>
      </c>
      <c r="AQ420" s="39">
        <v>0</v>
      </c>
      <c r="AR420" s="42">
        <v>57.1</v>
      </c>
      <c r="AT420" s="37">
        <f t="shared" si="236"/>
        <v>614000</v>
      </c>
      <c r="AU420" s="92">
        <f t="shared" si="237"/>
        <v>1672.4690944999998</v>
      </c>
    </row>
    <row r="421" spans="1:47">
      <c r="A421" s="16">
        <v>42317</v>
      </c>
      <c r="B421" s="1">
        <f t="shared" si="229"/>
        <v>3738.4145851999997</v>
      </c>
      <c r="D421" s="33">
        <v>2370000</v>
      </c>
      <c r="E421" s="17">
        <f t="shared" si="194"/>
        <v>1.5773901203375527</v>
      </c>
      <c r="F421" s="52">
        <f t="shared" si="195"/>
        <v>1.6947334654879374</v>
      </c>
      <c r="G421" s="22">
        <v>1193.04</v>
      </c>
      <c r="H421" s="1">
        <f t="shared" si="206"/>
        <v>1260.1931944</v>
      </c>
      <c r="I421" s="1">
        <f t="shared" si="215"/>
        <v>348.41139080000005</v>
      </c>
      <c r="J421" s="5">
        <f t="shared" si="216"/>
        <v>685.92</v>
      </c>
      <c r="K421" s="22">
        <v>250.85</v>
      </c>
      <c r="L421" s="23">
        <v>1293000</v>
      </c>
      <c r="M421" s="24"/>
      <c r="N421" s="5">
        <f t="shared" si="238"/>
        <v>1297.6165192000001</v>
      </c>
      <c r="O421" s="5">
        <f t="shared" si="239"/>
        <v>1.0035703938128386</v>
      </c>
      <c r="P421" s="5">
        <f t="shared" si="232"/>
        <v>323</v>
      </c>
      <c r="Q421" s="5">
        <f t="shared" si="233"/>
        <v>321.33558240000002</v>
      </c>
      <c r="R421" s="5">
        <f t="shared" si="227"/>
        <v>200.28093680000001</v>
      </c>
      <c r="S421" s="5">
        <f t="shared" si="228"/>
        <v>383</v>
      </c>
      <c r="T421" s="39">
        <v>70</v>
      </c>
      <c r="U421" s="26">
        <v>585</v>
      </c>
      <c r="V421" s="26">
        <v>323</v>
      </c>
      <c r="W421" s="26">
        <v>250</v>
      </c>
      <c r="X421" s="27"/>
      <c r="Y421" s="27"/>
      <c r="Z421" s="27"/>
      <c r="AA421" s="29">
        <v>1008.7</v>
      </c>
      <c r="AB421" s="29">
        <v>0</v>
      </c>
      <c r="AC421" s="29">
        <v>345.24</v>
      </c>
      <c r="AD421" s="28">
        <v>150.4</v>
      </c>
      <c r="AE421" s="29">
        <v>300.48</v>
      </c>
      <c r="AF421" s="29"/>
      <c r="AG421" s="30"/>
      <c r="AH421" s="41">
        <v>383</v>
      </c>
      <c r="AI421" s="41">
        <v>685.92</v>
      </c>
      <c r="AJ421" s="30"/>
      <c r="AK421" s="30"/>
      <c r="AL421" s="30">
        <v>3.15</v>
      </c>
      <c r="AM421" s="30">
        <v>5.92</v>
      </c>
      <c r="AN421" s="32"/>
      <c r="AO421" s="32">
        <v>0.93076000000000003</v>
      </c>
      <c r="AQ421" s="39">
        <v>0</v>
      </c>
      <c r="AR421" s="42">
        <v>64.78</v>
      </c>
      <c r="AT421" s="37">
        <f t="shared" si="236"/>
        <v>1077000</v>
      </c>
      <c r="AU421" s="92">
        <f t="shared" si="237"/>
        <v>2440.7980659999994</v>
      </c>
    </row>
    <row r="422" spans="1:47">
      <c r="A422" s="16">
        <v>42318</v>
      </c>
      <c r="B422" s="1">
        <f t="shared" si="229"/>
        <v>3796.5070128000002</v>
      </c>
      <c r="D422" s="33">
        <v>2588000</v>
      </c>
      <c r="E422" s="17">
        <f t="shared" si="194"/>
        <v>1.4669656154559507</v>
      </c>
      <c r="F422" s="52">
        <f t="shared" si="195"/>
        <v>1.5781969354677152</v>
      </c>
      <c r="G422" s="22">
        <v>1165.24</v>
      </c>
      <c r="H422" s="1">
        <f t="shared" si="206"/>
        <v>1320.4482264000001</v>
      </c>
      <c r="I422" s="1">
        <f t="shared" si="215"/>
        <v>370.47878639999999</v>
      </c>
      <c r="J422" s="5">
        <f t="shared" si="216"/>
        <v>685.28</v>
      </c>
      <c r="K422" s="22">
        <v>255.06</v>
      </c>
      <c r="L422" s="23">
        <v>1383000</v>
      </c>
      <c r="M422" s="24"/>
      <c r="N422" s="5">
        <f t="shared" si="238"/>
        <v>1302.8479511999999</v>
      </c>
      <c r="O422" s="5">
        <f t="shared" si="239"/>
        <v>0.94204479479392611</v>
      </c>
      <c r="P422" s="5">
        <f t="shared" si="232"/>
        <v>328</v>
      </c>
      <c r="Q422" s="5">
        <f t="shared" si="233"/>
        <v>315.86019120000003</v>
      </c>
      <c r="R422" s="5">
        <f t="shared" si="227"/>
        <v>197.98776000000001</v>
      </c>
      <c r="S422" s="5">
        <f t="shared" si="228"/>
        <v>391</v>
      </c>
      <c r="T422" s="39">
        <v>70</v>
      </c>
      <c r="U422" s="26">
        <v>556</v>
      </c>
      <c r="V422" s="26">
        <v>328</v>
      </c>
      <c r="W422" s="26">
        <v>243</v>
      </c>
      <c r="X422" s="27"/>
      <c r="Y422" s="27"/>
      <c r="Z422" s="27"/>
      <c r="AA422" s="29">
        <v>1080.76</v>
      </c>
      <c r="AB422" s="29">
        <v>0</v>
      </c>
      <c r="AC422" s="29">
        <v>339.81</v>
      </c>
      <c r="AD422" s="28">
        <v>150</v>
      </c>
      <c r="AE422" s="29">
        <v>329.1</v>
      </c>
      <c r="AF422" s="29"/>
      <c r="AG422" s="30"/>
      <c r="AH422" s="41">
        <v>391</v>
      </c>
      <c r="AI422" s="41">
        <v>685.28</v>
      </c>
      <c r="AJ422" s="30"/>
      <c r="AK422" s="30"/>
      <c r="AL422" s="30">
        <v>2.7</v>
      </c>
      <c r="AM422" s="30">
        <v>3.77</v>
      </c>
      <c r="AN422" s="32"/>
      <c r="AO422" s="32">
        <v>0.92952000000000001</v>
      </c>
      <c r="AQ422" s="39">
        <v>0</v>
      </c>
      <c r="AR422" s="42">
        <v>63</v>
      </c>
      <c r="AT422" s="37">
        <f t="shared" si="236"/>
        <v>1205000</v>
      </c>
      <c r="AU422" s="92">
        <f t="shared" si="237"/>
        <v>2493.6590616000003</v>
      </c>
    </row>
    <row r="423" spans="1:47">
      <c r="A423" s="16">
        <v>42319</v>
      </c>
      <c r="B423" s="1">
        <f t="shared" si="229"/>
        <v>3862.9918424000002</v>
      </c>
      <c r="D423" s="33">
        <v>2561000</v>
      </c>
      <c r="E423" s="17">
        <f t="shared" si="194"/>
        <v>1.5083919728231161</v>
      </c>
      <c r="F423" s="52">
        <f t="shared" si="195"/>
        <v>1.6187415867949262</v>
      </c>
      <c r="G423" s="22">
        <v>1255.04</v>
      </c>
      <c r="H423" s="1">
        <f t="shared" si="206"/>
        <v>1288.9258926</v>
      </c>
      <c r="I423" s="1">
        <f t="shared" si="215"/>
        <v>361.60594980000002</v>
      </c>
      <c r="J423" s="5">
        <f t="shared" si="216"/>
        <v>699.96</v>
      </c>
      <c r="K423" s="22">
        <v>257.45999999999998</v>
      </c>
      <c r="L423" s="23">
        <v>1335000</v>
      </c>
      <c r="M423" s="24"/>
      <c r="N423" s="5">
        <f t="shared" ref="N423:N437" si="240">SUM(P423:T423)</f>
        <v>1362.3024963</v>
      </c>
      <c r="O423" s="5">
        <f t="shared" ref="O423:O437" si="241">N423/L423*1000</f>
        <v>1.0204513080898878</v>
      </c>
      <c r="P423" s="5">
        <f t="shared" si="232"/>
        <v>347</v>
      </c>
      <c r="Q423" s="5">
        <f t="shared" si="233"/>
        <v>318.7510881</v>
      </c>
      <c r="R423" s="5">
        <f t="shared" si="227"/>
        <v>218.55140820000003</v>
      </c>
      <c r="S423" s="5">
        <f t="shared" si="228"/>
        <v>403</v>
      </c>
      <c r="T423" s="39">
        <v>75</v>
      </c>
      <c r="U423" s="26">
        <v>602</v>
      </c>
      <c r="V423" s="26">
        <v>347</v>
      </c>
      <c r="W423" s="26">
        <v>266</v>
      </c>
      <c r="X423" s="27"/>
      <c r="Y423" s="27"/>
      <c r="Z423" s="27"/>
      <c r="AA423" s="29">
        <v>1041.1500000000001</v>
      </c>
      <c r="AB423" s="29">
        <v>0</v>
      </c>
      <c r="AC423" s="29">
        <v>342.07</v>
      </c>
      <c r="AD423" s="28">
        <v>165</v>
      </c>
      <c r="AE423" s="29">
        <v>310.27</v>
      </c>
      <c r="AF423" s="29"/>
      <c r="AG423" s="30"/>
      <c r="AH423" s="41">
        <v>403</v>
      </c>
      <c r="AI423" s="41">
        <v>699.96</v>
      </c>
      <c r="AJ423" s="30"/>
      <c r="AK423" s="30"/>
      <c r="AL423" s="30">
        <v>2.5</v>
      </c>
      <c r="AM423" s="30">
        <v>5.75</v>
      </c>
      <c r="AN423" s="32"/>
      <c r="AO423" s="32">
        <v>0.93183000000000005</v>
      </c>
      <c r="AQ423" s="39">
        <v>0</v>
      </c>
      <c r="AR423" s="42">
        <v>69.540000000000006</v>
      </c>
      <c r="AT423" s="37">
        <f t="shared" si="236"/>
        <v>1226000</v>
      </c>
      <c r="AU423" s="92">
        <f t="shared" si="237"/>
        <v>2500.6893461</v>
      </c>
    </row>
    <row r="424" spans="1:47">
      <c r="A424" s="16">
        <v>42320</v>
      </c>
      <c r="B424" s="1">
        <f t="shared" si="229"/>
        <v>3923.9215887999999</v>
      </c>
      <c r="D424" s="33">
        <v>2648000</v>
      </c>
      <c r="E424" s="17">
        <f t="shared" si="194"/>
        <v>1.4818435003021146</v>
      </c>
      <c r="F424" s="52">
        <f t="shared" si="195"/>
        <v>1.5914635066394394</v>
      </c>
      <c r="G424" s="22">
        <v>1247.6199999999999</v>
      </c>
      <c r="H424" s="1">
        <f t="shared" si="206"/>
        <v>1321.8738192000001</v>
      </c>
      <c r="I424" s="1">
        <f t="shared" si="215"/>
        <v>343.65776959999999</v>
      </c>
      <c r="J424" s="5">
        <f t="shared" si="216"/>
        <v>751.21</v>
      </c>
      <c r="K424" s="22">
        <v>259.56</v>
      </c>
      <c r="L424" s="23">
        <v>1431000</v>
      </c>
      <c r="M424" s="24"/>
      <c r="N424" s="5">
        <f t="shared" si="240"/>
        <v>1387.4940575999999</v>
      </c>
      <c r="O424" s="5">
        <f t="shared" si="241"/>
        <v>0.96959752452830184</v>
      </c>
      <c r="P424" s="5">
        <f t="shared" si="232"/>
        <v>359</v>
      </c>
      <c r="Q424" s="5">
        <f t="shared" si="233"/>
        <v>311.60861920000002</v>
      </c>
      <c r="R424" s="5">
        <f t="shared" si="227"/>
        <v>201.88543839999997</v>
      </c>
      <c r="S424" s="5">
        <f t="shared" si="228"/>
        <v>440</v>
      </c>
      <c r="T424" s="39">
        <v>75</v>
      </c>
      <c r="U424" s="26">
        <v>568</v>
      </c>
      <c r="V424" s="26">
        <v>359</v>
      </c>
      <c r="W424" s="26">
        <v>274</v>
      </c>
      <c r="X424" s="27"/>
      <c r="Y424" s="27"/>
      <c r="Z424" s="27"/>
      <c r="AA424" s="29">
        <v>1085</v>
      </c>
      <c r="AB424" s="29">
        <v>0</v>
      </c>
      <c r="AC424" s="29">
        <v>334.66</v>
      </c>
      <c r="AD424" s="28">
        <v>151.15</v>
      </c>
      <c r="AE424" s="29">
        <v>295.56</v>
      </c>
      <c r="AF424" s="29"/>
      <c r="AG424" s="30"/>
      <c r="AH424" s="41">
        <v>440</v>
      </c>
      <c r="AI424" s="41">
        <v>751.21</v>
      </c>
      <c r="AJ424" s="30"/>
      <c r="AK424" s="30"/>
      <c r="AL424" s="30">
        <v>1.5</v>
      </c>
      <c r="AM424" s="30">
        <v>6.35</v>
      </c>
      <c r="AN424" s="32"/>
      <c r="AO424" s="32">
        <v>0.93111999999999995</v>
      </c>
      <c r="AQ424" s="39">
        <v>0</v>
      </c>
      <c r="AR424" s="42">
        <v>65.67</v>
      </c>
      <c r="AT424" s="37">
        <f t="shared" si="236"/>
        <v>1217000</v>
      </c>
      <c r="AU424" s="92">
        <f t="shared" si="237"/>
        <v>2536.4275312</v>
      </c>
    </row>
    <row r="425" spans="1:47">
      <c r="A425" s="16">
        <v>42321</v>
      </c>
      <c r="B425" s="1">
        <f t="shared" si="229"/>
        <v>4014.6840944</v>
      </c>
      <c r="D425" s="33">
        <v>2675000</v>
      </c>
      <c r="E425" s="17">
        <f t="shared" si="194"/>
        <v>1.5008164838878504</v>
      </c>
      <c r="F425" s="52">
        <f t="shared" si="195"/>
        <v>1.6140588530154116</v>
      </c>
      <c r="G425" s="22">
        <v>1302.73</v>
      </c>
      <c r="H425" s="1">
        <f t="shared" si="206"/>
        <v>1353.9400240000002</v>
      </c>
      <c r="I425" s="1">
        <f t="shared" si="215"/>
        <v>329.6840704</v>
      </c>
      <c r="J425" s="5">
        <f t="shared" si="216"/>
        <v>758.33</v>
      </c>
      <c r="K425" s="22">
        <v>270</v>
      </c>
      <c r="L425" s="23">
        <v>1460000</v>
      </c>
      <c r="M425" s="24"/>
      <c r="N425" s="5">
        <f t="shared" si="240"/>
        <v>1466.8980632</v>
      </c>
      <c r="O425" s="5">
        <f t="shared" si="241"/>
        <v>1.0047247008219178</v>
      </c>
      <c r="P425" s="5">
        <f t="shared" si="232"/>
        <v>413</v>
      </c>
      <c r="Q425" s="5">
        <f t="shared" si="233"/>
        <v>336.51839440000003</v>
      </c>
      <c r="R425" s="5">
        <f t="shared" si="227"/>
        <v>191.37966879999999</v>
      </c>
      <c r="S425" s="5">
        <f t="shared" si="228"/>
        <v>451</v>
      </c>
      <c r="T425" s="39">
        <v>75</v>
      </c>
      <c r="U425" s="26">
        <v>553</v>
      </c>
      <c r="V425" s="26">
        <v>413</v>
      </c>
      <c r="W425" s="26">
        <v>296</v>
      </c>
      <c r="X425" s="27"/>
      <c r="Y425" s="27"/>
      <c r="Z425" s="27"/>
      <c r="AA425" s="29">
        <v>1094.19</v>
      </c>
      <c r="AB425" s="29">
        <v>0</v>
      </c>
      <c r="AC425" s="29">
        <v>361.91</v>
      </c>
      <c r="AD425" s="28">
        <v>135</v>
      </c>
      <c r="AE425" s="29">
        <v>275</v>
      </c>
      <c r="AF425" s="29"/>
      <c r="AG425" s="30"/>
      <c r="AH425" s="41">
        <v>451</v>
      </c>
      <c r="AI425" s="41">
        <v>758.33</v>
      </c>
      <c r="AJ425" s="30"/>
      <c r="AK425" s="30"/>
      <c r="AL425" s="30">
        <v>1.62</v>
      </c>
      <c r="AM425" s="30">
        <v>7.12</v>
      </c>
      <c r="AN425" s="32"/>
      <c r="AO425" s="32">
        <v>0.92984</v>
      </c>
      <c r="AQ425" s="39">
        <v>0</v>
      </c>
      <c r="AR425" s="42">
        <v>70.819999999999993</v>
      </c>
      <c r="AT425" s="37">
        <f t="shared" si="236"/>
        <v>1215000</v>
      </c>
      <c r="AU425" s="92">
        <f t="shared" si="237"/>
        <v>2547.7860312000003</v>
      </c>
    </row>
    <row r="426" spans="1:47">
      <c r="A426" s="16">
        <v>42322</v>
      </c>
      <c r="B426" s="1">
        <f t="shared" si="229"/>
        <v>3341.3971135999996</v>
      </c>
      <c r="D426" s="33">
        <v>2119000</v>
      </c>
      <c r="E426" s="17">
        <f t="shared" si="194"/>
        <v>1.5768745226993861</v>
      </c>
      <c r="F426" s="52">
        <f t="shared" si="195"/>
        <v>1.6986325003225031</v>
      </c>
      <c r="G426" s="22">
        <v>1096.56</v>
      </c>
      <c r="H426" s="1">
        <f t="shared" si="206"/>
        <v>1041.1201632</v>
      </c>
      <c r="I426" s="1">
        <f t="shared" si="215"/>
        <v>274.98695039999996</v>
      </c>
      <c r="J426" s="5">
        <f t="shared" si="216"/>
        <v>721.46</v>
      </c>
      <c r="K426" s="22">
        <v>207.27</v>
      </c>
      <c r="L426" s="23">
        <v>1280000</v>
      </c>
      <c r="M426" s="24"/>
      <c r="N426" s="5">
        <f t="shared" si="240"/>
        <v>1350.8809120000001</v>
      </c>
      <c r="O426" s="5">
        <f t="shared" si="241"/>
        <v>1.0553757125000001</v>
      </c>
      <c r="P426" s="5">
        <f t="shared" si="232"/>
        <v>366</v>
      </c>
      <c r="Q426" s="5">
        <f t="shared" si="233"/>
        <v>285.07778880000001</v>
      </c>
      <c r="R426" s="5">
        <f t="shared" si="227"/>
        <v>167.80312319999999</v>
      </c>
      <c r="S426" s="5">
        <f t="shared" si="228"/>
        <v>472</v>
      </c>
      <c r="T426" s="39">
        <v>60</v>
      </c>
      <c r="U426" s="26">
        <v>421</v>
      </c>
      <c r="V426" s="26">
        <v>366</v>
      </c>
      <c r="W426" s="26">
        <v>269</v>
      </c>
      <c r="X426" s="27"/>
      <c r="Y426" s="27"/>
      <c r="Z426" s="27"/>
      <c r="AA426" s="29">
        <v>814.42</v>
      </c>
      <c r="AB426" s="29">
        <v>0</v>
      </c>
      <c r="AC426" s="29">
        <v>307.08999999999997</v>
      </c>
      <c r="AD426" s="28">
        <v>119</v>
      </c>
      <c r="AE426" s="29">
        <v>226.85</v>
      </c>
      <c r="AF426" s="29"/>
      <c r="AG426" s="30"/>
      <c r="AH426" s="41">
        <v>472</v>
      </c>
      <c r="AI426" s="41">
        <v>721.46</v>
      </c>
      <c r="AJ426" s="30"/>
      <c r="AK426" s="30"/>
      <c r="AL426" s="30">
        <v>2.42</v>
      </c>
      <c r="AM426" s="30">
        <v>5.19</v>
      </c>
      <c r="AN426" s="32"/>
      <c r="AO426" s="32">
        <v>0.92832000000000003</v>
      </c>
      <c r="AQ426" s="39">
        <v>0</v>
      </c>
      <c r="AR426" s="42">
        <v>61.76</v>
      </c>
      <c r="AT426" s="37">
        <f t="shared" si="236"/>
        <v>839000</v>
      </c>
      <c r="AU426" s="92">
        <f t="shared" si="237"/>
        <v>1990.5162015999995</v>
      </c>
    </row>
    <row r="427" spans="1:47">
      <c r="A427" s="16">
        <v>42323</v>
      </c>
      <c r="B427" s="1">
        <f t="shared" si="229"/>
        <v>3145.1400835000004</v>
      </c>
      <c r="D427" s="33">
        <v>2059000</v>
      </c>
      <c r="E427" s="17">
        <f t="shared" si="194"/>
        <v>1.527508539825158</v>
      </c>
      <c r="F427" s="52">
        <f t="shared" si="195"/>
        <v>1.6461108247482708</v>
      </c>
      <c r="G427" s="22">
        <v>978.54</v>
      </c>
      <c r="H427" s="1">
        <f t="shared" si="206"/>
        <v>989.85354450000011</v>
      </c>
      <c r="I427" s="1">
        <f t="shared" si="215"/>
        <v>282.48653900000005</v>
      </c>
      <c r="J427" s="5">
        <f t="shared" si="216"/>
        <v>699.26</v>
      </c>
      <c r="K427" s="22">
        <v>195</v>
      </c>
      <c r="L427" s="23">
        <v>1252000</v>
      </c>
      <c r="M427" s="24"/>
      <c r="N427" s="5">
        <f t="shared" si="240"/>
        <v>1279.0911659999999</v>
      </c>
      <c r="O427" s="5">
        <f t="shared" si="241"/>
        <v>1.0216383115015975</v>
      </c>
      <c r="P427" s="5">
        <f t="shared" si="232"/>
        <v>310</v>
      </c>
      <c r="Q427" s="5">
        <f t="shared" si="233"/>
        <v>264.17808550000001</v>
      </c>
      <c r="R427" s="5">
        <f t="shared" si="227"/>
        <v>186.32308050000003</v>
      </c>
      <c r="S427" s="5">
        <f t="shared" si="228"/>
        <v>463.59</v>
      </c>
      <c r="T427" s="39">
        <v>55</v>
      </c>
      <c r="U427" s="26">
        <v>412</v>
      </c>
      <c r="V427" s="26">
        <v>310</v>
      </c>
      <c r="W427" s="26">
        <v>214</v>
      </c>
      <c r="X427" s="27"/>
      <c r="Y427" s="27"/>
      <c r="Z427" s="27"/>
      <c r="AA427" s="29">
        <v>782.02</v>
      </c>
      <c r="AB427" s="29">
        <v>0</v>
      </c>
      <c r="AC427" s="29">
        <v>284.69</v>
      </c>
      <c r="AD427" s="28">
        <v>135</v>
      </c>
      <c r="AE427" s="29">
        <v>230</v>
      </c>
      <c r="AF427" s="29"/>
      <c r="AG427" s="30"/>
      <c r="AH427" s="41">
        <v>463.59</v>
      </c>
      <c r="AI427" s="41">
        <v>699.26</v>
      </c>
      <c r="AJ427" s="30"/>
      <c r="AK427" s="30"/>
      <c r="AL427" s="30">
        <v>2.85</v>
      </c>
      <c r="AM427" s="30">
        <v>5.78</v>
      </c>
      <c r="AN427" s="32"/>
      <c r="AO427" s="32">
        <v>0.92795000000000005</v>
      </c>
      <c r="AQ427" s="39">
        <v>0</v>
      </c>
      <c r="AR427" s="42">
        <v>65.790000000000006</v>
      </c>
      <c r="AT427" s="37">
        <f t="shared" si="236"/>
        <v>807000</v>
      </c>
      <c r="AU427" s="92">
        <f t="shared" si="237"/>
        <v>1866.0489175000005</v>
      </c>
    </row>
    <row r="428" spans="1:47">
      <c r="A428" s="16">
        <v>42324</v>
      </c>
      <c r="B428" s="1">
        <f t="shared" si="229"/>
        <v>3859.8277356416002</v>
      </c>
      <c r="D428" s="33">
        <v>2571000</v>
      </c>
      <c r="E428" s="17">
        <f t="shared" si="194"/>
        <v>1.5012943351387009</v>
      </c>
      <c r="F428" s="52">
        <f t="shared" si="195"/>
        <v>1.6179832900145503</v>
      </c>
      <c r="G428" s="22">
        <v>1214.8900000000001</v>
      </c>
      <c r="H428" s="1">
        <f t="shared" si="206"/>
        <v>1218.5569676</v>
      </c>
      <c r="I428" s="1">
        <f t="shared" si="215"/>
        <v>340.04946240000004</v>
      </c>
      <c r="J428" s="5">
        <f t="shared" si="216"/>
        <v>825.62</v>
      </c>
      <c r="K428" s="22">
        <v>260.71130564160001</v>
      </c>
      <c r="L428" s="23">
        <v>1360000</v>
      </c>
      <c r="M428" s="24"/>
      <c r="N428" s="5">
        <f t="shared" si="240"/>
        <v>1394.5856831999999</v>
      </c>
      <c r="O428" s="5">
        <f t="shared" si="241"/>
        <v>1.0254306494117646</v>
      </c>
      <c r="P428" s="5">
        <f t="shared" si="232"/>
        <v>330</v>
      </c>
      <c r="Q428" s="5">
        <f t="shared" si="233"/>
        <v>283.94983759999997</v>
      </c>
      <c r="R428" s="5">
        <f t="shared" si="227"/>
        <v>197.28584560000002</v>
      </c>
      <c r="S428" s="5">
        <f t="shared" si="228"/>
        <v>508.35</v>
      </c>
      <c r="T428" s="39">
        <v>75</v>
      </c>
      <c r="U428" s="26">
        <v>539</v>
      </c>
      <c r="V428" s="26">
        <v>330</v>
      </c>
      <c r="W428" s="26">
        <v>298</v>
      </c>
      <c r="X428" s="27"/>
      <c r="Y428" s="27"/>
      <c r="Z428" s="27"/>
      <c r="AA428" s="29">
        <v>1007.25</v>
      </c>
      <c r="AB428" s="29">
        <v>0</v>
      </c>
      <c r="AC428" s="29">
        <v>306.02</v>
      </c>
      <c r="AD428" s="28">
        <v>142.19999999999999</v>
      </c>
      <c r="AE428" s="29">
        <v>286.69</v>
      </c>
      <c r="AF428" s="29"/>
      <c r="AG428" s="30"/>
      <c r="AH428" s="41">
        <v>508.35</v>
      </c>
      <c r="AI428" s="41">
        <v>825.62</v>
      </c>
      <c r="AJ428" s="30"/>
      <c r="AK428" s="30"/>
      <c r="AL428" s="30">
        <v>2.5499999999999998</v>
      </c>
      <c r="AM428" s="30">
        <v>6.82</v>
      </c>
      <c r="AN428" s="32"/>
      <c r="AO428" s="32">
        <v>0.92788000000000004</v>
      </c>
      <c r="AQ428" s="39">
        <v>0</v>
      </c>
      <c r="AR428" s="42">
        <v>70.42</v>
      </c>
      <c r="AT428" s="37">
        <f t="shared" si="236"/>
        <v>1211000</v>
      </c>
      <c r="AU428" s="92">
        <f t="shared" si="237"/>
        <v>2465.2420524416002</v>
      </c>
    </row>
    <row r="429" spans="1:47">
      <c r="A429" s="16">
        <v>42325</v>
      </c>
      <c r="B429" s="1">
        <f t="shared" si="229"/>
        <v>4299.8209537281</v>
      </c>
      <c r="D429" s="33">
        <v>2966000</v>
      </c>
      <c r="E429" s="17">
        <f t="shared" si="194"/>
        <v>1.4497036256669251</v>
      </c>
      <c r="F429" s="52">
        <f t="shared" si="195"/>
        <v>1.5458888285812507</v>
      </c>
      <c r="G429" s="22">
        <v>1305.93</v>
      </c>
      <c r="H429" s="1">
        <f t="shared" si="206"/>
        <v>1502.2297820000001</v>
      </c>
      <c r="I429" s="1">
        <f t="shared" si="215"/>
        <v>398.50023319999997</v>
      </c>
      <c r="J429" s="5">
        <f t="shared" si="216"/>
        <v>783.47</v>
      </c>
      <c r="K429" s="22">
        <v>309.69093852809999</v>
      </c>
      <c r="L429" s="23">
        <v>1551000</v>
      </c>
      <c r="M429" s="24"/>
      <c r="N429" s="5">
        <f t="shared" si="240"/>
        <v>1513.373615</v>
      </c>
      <c r="O429" s="5">
        <f t="shared" si="241"/>
        <v>0.97574056415215993</v>
      </c>
      <c r="P429" s="5">
        <f t="shared" si="232"/>
        <v>385</v>
      </c>
      <c r="Q429" s="5">
        <f t="shared" si="233"/>
        <v>361.98307999999997</v>
      </c>
      <c r="R429" s="5">
        <f t="shared" si="227"/>
        <v>225.770535</v>
      </c>
      <c r="S429" s="5">
        <f t="shared" si="228"/>
        <v>465.62</v>
      </c>
      <c r="T429" s="39">
        <v>75</v>
      </c>
      <c r="U429" s="26">
        <v>599</v>
      </c>
      <c r="V429" s="26">
        <v>385</v>
      </c>
      <c r="W429" s="26">
        <v>276</v>
      </c>
      <c r="X429" s="27"/>
      <c r="Y429" s="27"/>
      <c r="Z429" s="27"/>
      <c r="AA429" s="29">
        <v>1215.9000000000001</v>
      </c>
      <c r="AB429" s="29">
        <v>0</v>
      </c>
      <c r="AC429" s="29">
        <v>386</v>
      </c>
      <c r="AD429" s="28">
        <v>165</v>
      </c>
      <c r="AE429" s="29">
        <v>339.26</v>
      </c>
      <c r="AF429" s="29"/>
      <c r="AG429" s="30"/>
      <c r="AH429" s="41">
        <v>465.62</v>
      </c>
      <c r="AI429" s="41">
        <v>783.47</v>
      </c>
      <c r="AJ429" s="30"/>
      <c r="AK429" s="30"/>
      <c r="AL429" s="30">
        <v>3.31</v>
      </c>
      <c r="AM429" s="30">
        <v>6.62</v>
      </c>
      <c r="AN429" s="32"/>
      <c r="AO429" s="32">
        <v>0.93777999999999995</v>
      </c>
      <c r="AQ429" s="39">
        <v>0</v>
      </c>
      <c r="AR429" s="42">
        <v>75.75</v>
      </c>
      <c r="AT429" s="37">
        <f t="shared" si="236"/>
        <v>1415000</v>
      </c>
      <c r="AU429" s="92">
        <f t="shared" si="237"/>
        <v>2786.4473387281</v>
      </c>
    </row>
    <row r="430" spans="1:47">
      <c r="A430" s="16">
        <v>42326</v>
      </c>
      <c r="B430" s="1">
        <f t="shared" si="229"/>
        <v>3925.2827660523003</v>
      </c>
      <c r="D430" s="33">
        <v>2654000</v>
      </c>
      <c r="E430" s="17">
        <f t="shared" si="194"/>
        <v>1.479006317276677</v>
      </c>
      <c r="F430" s="52">
        <f t="shared" si="195"/>
        <v>1.5771357005658866</v>
      </c>
      <c r="G430" s="22">
        <v>1260.46</v>
      </c>
      <c r="H430" s="1">
        <f t="shared" si="206"/>
        <v>1374.2134341999997</v>
      </c>
      <c r="I430" s="1">
        <f t="shared" si="215"/>
        <v>339.57013799999993</v>
      </c>
      <c r="J430" s="5">
        <f t="shared" si="216"/>
        <v>694.15</v>
      </c>
      <c r="K430" s="22">
        <v>256.88919385230002</v>
      </c>
      <c r="L430" s="23">
        <v>1415000</v>
      </c>
      <c r="M430" s="24"/>
      <c r="N430" s="5">
        <f t="shared" si="240"/>
        <v>1430.3915637999999</v>
      </c>
      <c r="O430" s="5">
        <f t="shared" si="241"/>
        <v>1.0108774302473498</v>
      </c>
      <c r="P430" s="5">
        <f t="shared" si="232"/>
        <v>378</v>
      </c>
      <c r="Q430" s="5">
        <f t="shared" si="233"/>
        <v>355.96253239999999</v>
      </c>
      <c r="R430" s="5">
        <f t="shared" si="227"/>
        <v>191.42903139999999</v>
      </c>
      <c r="S430" s="5">
        <f t="shared" si="228"/>
        <v>435</v>
      </c>
      <c r="T430" s="39">
        <v>70</v>
      </c>
      <c r="U430" s="26">
        <v>554</v>
      </c>
      <c r="V430" s="26">
        <v>378</v>
      </c>
      <c r="W430" s="26">
        <v>281</v>
      </c>
      <c r="X430" s="27"/>
      <c r="Y430" s="27"/>
      <c r="Z430" s="27"/>
      <c r="AA430" s="29">
        <v>1085.81</v>
      </c>
      <c r="AB430" s="29">
        <v>0</v>
      </c>
      <c r="AC430" s="29">
        <v>379.58</v>
      </c>
      <c r="AD430" s="28">
        <v>135</v>
      </c>
      <c r="AE430" s="29">
        <v>283.27</v>
      </c>
      <c r="AF430" s="29"/>
      <c r="AG430" s="30"/>
      <c r="AH430" s="41">
        <v>435</v>
      </c>
      <c r="AI430" s="41">
        <v>694.15</v>
      </c>
      <c r="AJ430" s="30"/>
      <c r="AK430" s="30"/>
      <c r="AL430" s="30">
        <v>3.07</v>
      </c>
      <c r="AM430" s="30">
        <v>6.63</v>
      </c>
      <c r="AN430" s="32"/>
      <c r="AO430" s="32">
        <v>0.93777999999999995</v>
      </c>
      <c r="AQ430" s="39">
        <v>0</v>
      </c>
      <c r="AR430" s="42">
        <v>69.13</v>
      </c>
      <c r="AT430" s="37">
        <f t="shared" si="236"/>
        <v>1239000</v>
      </c>
      <c r="AU430" s="92">
        <f t="shared" si="237"/>
        <v>2494.8912022523004</v>
      </c>
    </row>
    <row r="431" spans="1:47">
      <c r="A431" s="16">
        <v>42327</v>
      </c>
      <c r="B431" s="1">
        <f t="shared" si="229"/>
        <v>3780.8610366902003</v>
      </c>
      <c r="D431" s="33">
        <v>2639000</v>
      </c>
      <c r="E431" s="17">
        <f t="shared" si="194"/>
        <v>1.4326870165555894</v>
      </c>
      <c r="F431" s="52">
        <f t="shared" si="195"/>
        <v>1.5260508047928139</v>
      </c>
      <c r="G431" s="22">
        <v>1083.25</v>
      </c>
      <c r="H431" s="1">
        <f t="shared" si="206"/>
        <v>1345.9205166000002</v>
      </c>
      <c r="I431" s="1">
        <f t="shared" si="215"/>
        <v>354.40454999999997</v>
      </c>
      <c r="J431" s="5">
        <f t="shared" si="216"/>
        <v>735.88</v>
      </c>
      <c r="K431" s="22">
        <v>261.40597009020001</v>
      </c>
      <c r="L431" s="23">
        <v>1421000</v>
      </c>
      <c r="M431" s="24"/>
      <c r="N431" s="5">
        <f t="shared" si="240"/>
        <v>1441.1511770000002</v>
      </c>
      <c r="O431" s="5">
        <f t="shared" si="241"/>
        <v>1.0141809831104858</v>
      </c>
      <c r="P431" s="5">
        <f t="shared" si="232"/>
        <v>359</v>
      </c>
      <c r="Q431" s="5">
        <f t="shared" si="233"/>
        <v>365.20098000000002</v>
      </c>
      <c r="R431" s="5">
        <f t="shared" si="227"/>
        <v>197.950197</v>
      </c>
      <c r="S431" s="5">
        <f t="shared" si="228"/>
        <v>449</v>
      </c>
      <c r="T431" s="39">
        <v>70</v>
      </c>
      <c r="U431" s="26">
        <v>452</v>
      </c>
      <c r="V431" s="26">
        <v>359</v>
      </c>
      <c r="W431" s="26">
        <v>240</v>
      </c>
      <c r="X431" s="27"/>
      <c r="Y431" s="27"/>
      <c r="Z431" s="27"/>
      <c r="AA431" s="29">
        <v>1044.6300000000001</v>
      </c>
      <c r="AB431" s="29">
        <v>0</v>
      </c>
      <c r="AC431" s="29">
        <v>389</v>
      </c>
      <c r="AD431" s="28">
        <v>140</v>
      </c>
      <c r="AE431" s="29">
        <v>298.2</v>
      </c>
      <c r="AF431" s="29"/>
      <c r="AG431" s="30"/>
      <c r="AH431" s="41">
        <v>449</v>
      </c>
      <c r="AI431" s="41">
        <v>735.88</v>
      </c>
      <c r="AJ431" s="30"/>
      <c r="AK431" s="30"/>
      <c r="AL431" s="30">
        <v>3.4</v>
      </c>
      <c r="AM431" s="30">
        <v>5.05</v>
      </c>
      <c r="AN431" s="32"/>
      <c r="AO431" s="32">
        <v>0.93881999999999999</v>
      </c>
      <c r="AQ431" s="39">
        <v>0</v>
      </c>
      <c r="AR431" s="42">
        <v>70.849999999999994</v>
      </c>
      <c r="AT431" s="37">
        <f t="shared" si="236"/>
        <v>1218000</v>
      </c>
      <c r="AU431" s="92">
        <f t="shared" si="237"/>
        <v>2339.7098596902001</v>
      </c>
    </row>
    <row r="432" spans="1:47">
      <c r="A432" s="16">
        <v>42328</v>
      </c>
      <c r="B432" s="1">
        <f t="shared" si="229"/>
        <v>4063.0534507647999</v>
      </c>
      <c r="D432" s="33">
        <v>2547000</v>
      </c>
      <c r="E432" s="17">
        <f t="shared" si="194"/>
        <v>1.5952310368138201</v>
      </c>
      <c r="F432" s="52">
        <f t="shared" si="195"/>
        <v>1.7070788425796379</v>
      </c>
      <c r="G432" s="22">
        <v>1274.82</v>
      </c>
      <c r="H432" s="1">
        <f t="shared" si="206"/>
        <v>1439.0431312000001</v>
      </c>
      <c r="I432" s="1">
        <f t="shared" si="215"/>
        <v>329.02106319999996</v>
      </c>
      <c r="J432" s="5">
        <f t="shared" si="216"/>
        <v>772.9</v>
      </c>
      <c r="K432" s="22">
        <v>247.26925636479999</v>
      </c>
      <c r="L432" s="23">
        <v>1374000</v>
      </c>
      <c r="M432" s="24"/>
      <c r="N432" s="5">
        <f t="shared" si="240"/>
        <v>1334.4533160000001</v>
      </c>
      <c r="O432" s="5">
        <f t="shared" si="241"/>
        <v>0.97121784279475987</v>
      </c>
      <c r="P432" s="5">
        <f t="shared" si="232"/>
        <v>418</v>
      </c>
      <c r="Q432" s="5">
        <f t="shared" si="233"/>
        <v>382.72562879999998</v>
      </c>
      <c r="R432" s="5">
        <f t="shared" si="227"/>
        <v>187.72768719999999</v>
      </c>
      <c r="S432" s="5">
        <f t="shared" si="228"/>
        <v>276</v>
      </c>
      <c r="T432" s="39">
        <v>70</v>
      </c>
      <c r="U432" s="26">
        <v>527</v>
      </c>
      <c r="V432" s="26">
        <v>418</v>
      </c>
      <c r="W432" s="26">
        <v>291</v>
      </c>
      <c r="X432" s="27"/>
      <c r="Y432" s="27"/>
      <c r="Z432" s="27"/>
      <c r="AA432" s="29">
        <v>1130.3800000000001</v>
      </c>
      <c r="AB432" s="29">
        <v>0</v>
      </c>
      <c r="AC432" s="29">
        <v>409.56</v>
      </c>
      <c r="AD432" s="28">
        <v>125</v>
      </c>
      <c r="AE432" s="29">
        <v>265.2</v>
      </c>
      <c r="AF432" s="29"/>
      <c r="AG432" s="30"/>
      <c r="AH432" s="41">
        <v>276</v>
      </c>
      <c r="AI432" s="41">
        <v>772.9</v>
      </c>
      <c r="AJ432" s="30"/>
      <c r="AK432" s="30"/>
      <c r="AL432" s="30">
        <v>5.12</v>
      </c>
      <c r="AM432" s="30">
        <v>5.88</v>
      </c>
      <c r="AN432" s="32"/>
      <c r="AO432" s="32">
        <v>0.93447999999999998</v>
      </c>
      <c r="AQ432" s="39">
        <v>0</v>
      </c>
      <c r="AR432" s="42">
        <v>75.89</v>
      </c>
      <c r="AT432" s="37">
        <f t="shared" si="236"/>
        <v>1173000</v>
      </c>
      <c r="AU432" s="92">
        <f t="shared" si="237"/>
        <v>2728.6001347647998</v>
      </c>
    </row>
    <row r="433" spans="1:47">
      <c r="A433" s="16">
        <v>42329</v>
      </c>
      <c r="B433" s="1">
        <f t="shared" si="229"/>
        <v>3922.7579900649002</v>
      </c>
      <c r="D433" s="33">
        <v>2466000</v>
      </c>
      <c r="E433" s="17">
        <f t="shared" si="194"/>
        <v>1.5907372222485401</v>
      </c>
      <c r="F433" s="52">
        <f t="shared" si="195"/>
        <v>1.7013960193468598</v>
      </c>
      <c r="G433" s="22">
        <v>1249.8900000000001</v>
      </c>
      <c r="H433" s="1">
        <f t="shared" si="206"/>
        <v>1341.3871120000001</v>
      </c>
      <c r="I433" s="1">
        <f t="shared" si="215"/>
        <v>363.49374880000005</v>
      </c>
      <c r="J433" s="5">
        <f t="shared" si="216"/>
        <v>696.57</v>
      </c>
      <c r="K433" s="22">
        <v>271.41712926489998</v>
      </c>
      <c r="L433" s="23">
        <v>1499000</v>
      </c>
      <c r="M433" s="24"/>
      <c r="N433" s="5">
        <f t="shared" si="240"/>
        <v>1516.8057031999999</v>
      </c>
      <c r="O433" s="5">
        <f t="shared" si="241"/>
        <v>1.01187838772515</v>
      </c>
      <c r="P433" s="5">
        <f t="shared" si="232"/>
        <v>427</v>
      </c>
      <c r="Q433" s="5">
        <f t="shared" si="233"/>
        <v>392.8982408</v>
      </c>
      <c r="R433" s="5">
        <f t="shared" si="227"/>
        <v>208.90746240000001</v>
      </c>
      <c r="S433" s="5">
        <f t="shared" si="228"/>
        <v>423</v>
      </c>
      <c r="T433" s="39">
        <v>65</v>
      </c>
      <c r="U433" s="26">
        <v>477</v>
      </c>
      <c r="V433" s="26">
        <v>427</v>
      </c>
      <c r="W433" s="26">
        <v>301</v>
      </c>
      <c r="X433" s="27"/>
      <c r="Y433" s="27"/>
      <c r="Z433" s="27"/>
      <c r="AA433" s="29">
        <v>1014.47</v>
      </c>
      <c r="AB433" s="29">
        <v>0</v>
      </c>
      <c r="AC433" s="29">
        <v>420.23</v>
      </c>
      <c r="AD433" s="28">
        <v>155</v>
      </c>
      <c r="AE433" s="29">
        <v>310.8</v>
      </c>
      <c r="AF433" s="29"/>
      <c r="AG433" s="30"/>
      <c r="AH433" s="41">
        <v>423</v>
      </c>
      <c r="AI433" s="41">
        <v>696.57</v>
      </c>
      <c r="AJ433" s="30"/>
      <c r="AK433" s="30"/>
      <c r="AL433" s="30">
        <v>4.8</v>
      </c>
      <c r="AM433" s="30">
        <v>4.74</v>
      </c>
      <c r="AN433" s="32"/>
      <c r="AO433" s="32">
        <v>0.93496000000000001</v>
      </c>
      <c r="AQ433" s="39">
        <v>0</v>
      </c>
      <c r="AR433" s="42">
        <v>68.44</v>
      </c>
      <c r="AT433" s="37">
        <f t="shared" si="236"/>
        <v>967000</v>
      </c>
      <c r="AU433" s="92">
        <f t="shared" si="237"/>
        <v>2405.9522868649001</v>
      </c>
    </row>
    <row r="434" spans="1:47">
      <c r="A434" s="16">
        <v>42330</v>
      </c>
      <c r="B434" s="1">
        <f t="shared" ref="B434:B450" si="242">SUM(G434:K434)</f>
        <v>3954.4249771399</v>
      </c>
      <c r="D434" s="33">
        <v>2595000</v>
      </c>
      <c r="E434" s="17">
        <f t="shared" si="194"/>
        <v>1.5238631896492871</v>
      </c>
      <c r="F434" s="52">
        <f t="shared" si="195"/>
        <v>1.6225291896733218</v>
      </c>
      <c r="G434" s="22">
        <v>1256.0999999999999</v>
      </c>
      <c r="H434" s="1">
        <f t="shared" si="206"/>
        <v>1377.0403779999999</v>
      </c>
      <c r="I434" s="1">
        <f t="shared" si="215"/>
        <v>348.21408440000005</v>
      </c>
      <c r="J434" s="5">
        <f t="shared" si="216"/>
        <v>742.83</v>
      </c>
      <c r="K434" s="22">
        <v>230.24051473989999</v>
      </c>
      <c r="L434" s="23">
        <v>1641000</v>
      </c>
      <c r="M434" s="24"/>
      <c r="N434" s="5">
        <f t="shared" si="240"/>
        <v>1619.3108032</v>
      </c>
      <c r="O434" s="5">
        <f t="shared" si="241"/>
        <v>0.98678293918342463</v>
      </c>
      <c r="P434" s="5">
        <f t="shared" si="232"/>
        <v>458</v>
      </c>
      <c r="Q434" s="5">
        <f t="shared" si="233"/>
        <v>413.29055949999997</v>
      </c>
      <c r="R434" s="5">
        <f t="shared" si="227"/>
        <v>204.02024370000001</v>
      </c>
      <c r="S434" s="5">
        <f t="shared" si="228"/>
        <v>479</v>
      </c>
      <c r="T434" s="39">
        <v>65</v>
      </c>
      <c r="U434" s="26">
        <v>544</v>
      </c>
      <c r="V434" s="26">
        <v>458</v>
      </c>
      <c r="W434" s="26">
        <v>230</v>
      </c>
      <c r="X434" s="27"/>
      <c r="Y434" s="27"/>
      <c r="Z434" s="27"/>
      <c r="AA434" s="29">
        <v>1026.1500000000001</v>
      </c>
      <c r="AB434" s="29">
        <v>0</v>
      </c>
      <c r="AC434" s="29">
        <v>440.05</v>
      </c>
      <c r="AD434" s="28">
        <v>150</v>
      </c>
      <c r="AE434" s="29">
        <v>294.63</v>
      </c>
      <c r="AF434" s="29"/>
      <c r="AG434" s="30"/>
      <c r="AH434" s="41">
        <v>479</v>
      </c>
      <c r="AI434" s="41">
        <v>742.83</v>
      </c>
      <c r="AJ434" s="30"/>
      <c r="AK434" s="30"/>
      <c r="AL434" s="30">
        <v>3.22</v>
      </c>
      <c r="AM434" s="30">
        <v>5.68</v>
      </c>
      <c r="AN434" s="32"/>
      <c r="AO434" s="32">
        <v>0.93918999999999997</v>
      </c>
      <c r="AQ434" s="39">
        <v>0</v>
      </c>
      <c r="AR434" s="42">
        <v>67.23</v>
      </c>
      <c r="AT434" s="37">
        <f t="shared" si="236"/>
        <v>954000</v>
      </c>
      <c r="AU434" s="92">
        <f t="shared" si="237"/>
        <v>2335.1141739399</v>
      </c>
    </row>
    <row r="435" spans="1:47">
      <c r="A435" s="16">
        <v>42331</v>
      </c>
      <c r="B435" s="1">
        <f t="shared" si="242"/>
        <v>4750.3064913533008</v>
      </c>
      <c r="D435" s="33">
        <v>2947000</v>
      </c>
      <c r="E435" s="17">
        <f t="shared" si="194"/>
        <v>1.611912620072379</v>
      </c>
      <c r="F435" s="52">
        <f t="shared" si="195"/>
        <v>1.7162978556532071</v>
      </c>
      <c r="G435" s="22">
        <v>1408.68</v>
      </c>
      <c r="H435" s="1">
        <f t="shared" si="206"/>
        <v>1690.4112984000001</v>
      </c>
      <c r="I435" s="1">
        <f t="shared" si="215"/>
        <v>391.2999552</v>
      </c>
      <c r="J435" s="5">
        <f t="shared" si="216"/>
        <v>952.15</v>
      </c>
      <c r="K435" s="22">
        <v>307.76523775330003</v>
      </c>
      <c r="L435" s="23">
        <v>1615000</v>
      </c>
      <c r="M435" s="24"/>
      <c r="N435" s="5">
        <f t="shared" si="240"/>
        <v>1728.2630982000001</v>
      </c>
      <c r="O435" s="5">
        <f t="shared" si="241"/>
        <v>1.0701319493498453</v>
      </c>
      <c r="P435" s="5">
        <f t="shared" si="232"/>
        <v>453</v>
      </c>
      <c r="Q435" s="5">
        <f t="shared" si="233"/>
        <v>393.64790519999997</v>
      </c>
      <c r="R435" s="5">
        <f t="shared" si="227"/>
        <v>221.97519299999999</v>
      </c>
      <c r="S435" s="5">
        <f t="shared" si="228"/>
        <v>574.64</v>
      </c>
      <c r="T435" s="39">
        <v>85</v>
      </c>
      <c r="U435" s="26">
        <v>622</v>
      </c>
      <c r="V435" s="26">
        <v>453</v>
      </c>
      <c r="W435" s="26">
        <v>286</v>
      </c>
      <c r="X435" s="27"/>
      <c r="Y435" s="27"/>
      <c r="Z435" s="27"/>
      <c r="AA435" s="29">
        <v>1380.74</v>
      </c>
      <c r="AB435" s="29">
        <v>0</v>
      </c>
      <c r="AC435" s="29">
        <v>419.14</v>
      </c>
      <c r="AD435" s="28">
        <v>157</v>
      </c>
      <c r="AE435" s="29">
        <v>326.83999999999997</v>
      </c>
      <c r="AF435" s="29"/>
      <c r="AG435" s="30"/>
      <c r="AH435" s="41">
        <v>574.64</v>
      </c>
      <c r="AI435" s="41">
        <v>952.15</v>
      </c>
      <c r="AJ435" s="30"/>
      <c r="AK435" s="30"/>
      <c r="AL435" s="30">
        <v>4.5199999999999996</v>
      </c>
      <c r="AM435" s="30">
        <v>5.93</v>
      </c>
      <c r="AN435" s="32"/>
      <c r="AO435" s="32">
        <v>0.93918000000000001</v>
      </c>
      <c r="AQ435" s="39">
        <v>0</v>
      </c>
      <c r="AR435" s="42">
        <v>79.349999999999994</v>
      </c>
      <c r="AT435" s="37">
        <f t="shared" si="236"/>
        <v>1332000</v>
      </c>
      <c r="AU435" s="92">
        <f t="shared" si="237"/>
        <v>3022.0433931533007</v>
      </c>
    </row>
    <row r="436" spans="1:47">
      <c r="A436" s="16">
        <v>42332</v>
      </c>
      <c r="B436" s="1">
        <f t="shared" si="242"/>
        <v>4623.5908947437993</v>
      </c>
      <c r="D436" s="33">
        <v>2815000</v>
      </c>
      <c r="E436" s="17">
        <f t="shared" si="194"/>
        <v>1.6424834439587208</v>
      </c>
      <c r="F436" s="52">
        <f t="shared" si="195"/>
        <v>1.7452990085525517</v>
      </c>
      <c r="G436" s="22">
        <v>1386.39</v>
      </c>
      <c r="H436" s="1">
        <f t="shared" si="206"/>
        <v>1720.7736540999999</v>
      </c>
      <c r="I436" s="1">
        <f t="shared" si="215"/>
        <v>360.26807379999991</v>
      </c>
      <c r="J436" s="5">
        <f t="shared" si="216"/>
        <v>860.2</v>
      </c>
      <c r="K436" s="22">
        <v>295.95916684380001</v>
      </c>
      <c r="L436" s="23">
        <v>1558000</v>
      </c>
      <c r="M436" s="24"/>
      <c r="N436" s="5">
        <f t="shared" si="240"/>
        <v>1628.1735487000001</v>
      </c>
      <c r="O436" s="5">
        <f t="shared" si="241"/>
        <v>1.0450407886392812</v>
      </c>
      <c r="P436" s="5">
        <f t="shared" si="232"/>
        <v>450</v>
      </c>
      <c r="Q436" s="5">
        <f t="shared" si="233"/>
        <v>378.05467480000004</v>
      </c>
      <c r="R436" s="5">
        <f t="shared" si="227"/>
        <v>217.11887389999998</v>
      </c>
      <c r="S436" s="5">
        <f t="shared" si="228"/>
        <v>498</v>
      </c>
      <c r="T436" s="39">
        <v>85</v>
      </c>
      <c r="U436" s="26">
        <v>590</v>
      </c>
      <c r="V436" s="26">
        <v>450</v>
      </c>
      <c r="W436" s="26">
        <v>298</v>
      </c>
      <c r="X436" s="27"/>
      <c r="Y436" s="27"/>
      <c r="Z436" s="27"/>
      <c r="AA436" s="29">
        <v>1426.77</v>
      </c>
      <c r="AB436" s="29">
        <v>0</v>
      </c>
      <c r="AC436" s="29">
        <v>401.72</v>
      </c>
      <c r="AD436" s="28">
        <v>138</v>
      </c>
      <c r="AE436" s="29">
        <v>280.39999999999998</v>
      </c>
      <c r="AF436" s="29"/>
      <c r="AG436" s="30"/>
      <c r="AH436" s="41">
        <v>498</v>
      </c>
      <c r="AI436" s="41">
        <v>860.2</v>
      </c>
      <c r="AJ436" s="30"/>
      <c r="AK436" s="30"/>
      <c r="AL436" s="30">
        <v>4.83</v>
      </c>
      <c r="AM436" s="30">
        <v>4.88</v>
      </c>
      <c r="AN436" s="32"/>
      <c r="AO436" s="32">
        <v>0.94108999999999998</v>
      </c>
      <c r="AQ436" s="39">
        <v>0</v>
      </c>
      <c r="AR436" s="42">
        <v>92.71</v>
      </c>
      <c r="AT436" s="37">
        <f t="shared" si="236"/>
        <v>1257000</v>
      </c>
      <c r="AU436" s="92">
        <f t="shared" si="237"/>
        <v>2995.4173460437992</v>
      </c>
    </row>
    <row r="437" spans="1:47">
      <c r="A437" s="16">
        <v>42333</v>
      </c>
      <c r="B437" s="1">
        <f t="shared" si="242"/>
        <v>4644.4726069942999</v>
      </c>
      <c r="D437" s="33">
        <v>2678000</v>
      </c>
      <c r="E437" s="17">
        <f t="shared" si="194"/>
        <v>1.7343064253152725</v>
      </c>
      <c r="F437" s="52">
        <f t="shared" si="195"/>
        <v>1.8457333475040947</v>
      </c>
      <c r="G437" s="22">
        <v>1432.33</v>
      </c>
      <c r="H437" s="1">
        <f t="shared" si="206"/>
        <v>1677.6811760999997</v>
      </c>
      <c r="I437" s="1">
        <f t="shared" si="215"/>
        <v>372.76061730000004</v>
      </c>
      <c r="J437" s="5">
        <f t="shared" si="216"/>
        <v>855.99</v>
      </c>
      <c r="K437" s="22">
        <v>305.71081359430002</v>
      </c>
      <c r="L437" s="23">
        <v>1358000</v>
      </c>
      <c r="M437" s="24"/>
      <c r="N437" s="5">
        <f t="shared" si="240"/>
        <v>1648.7587695</v>
      </c>
      <c r="O437" s="5">
        <f t="shared" si="241"/>
        <v>1.2141080776877762</v>
      </c>
      <c r="P437" s="5">
        <f t="shared" si="232"/>
        <v>465</v>
      </c>
      <c r="Q437" s="5">
        <f t="shared" si="233"/>
        <v>366.32415179999998</v>
      </c>
      <c r="R437" s="5">
        <f t="shared" si="227"/>
        <v>223.43461770000002</v>
      </c>
      <c r="S437" s="5">
        <f t="shared" si="228"/>
        <v>504</v>
      </c>
      <c r="T437" s="39">
        <v>90</v>
      </c>
      <c r="U437" s="26">
        <v>605</v>
      </c>
      <c r="V437" s="26">
        <v>465</v>
      </c>
      <c r="W437" s="26">
        <v>304</v>
      </c>
      <c r="X437" s="27"/>
      <c r="Y437" s="27"/>
      <c r="Z437" s="27"/>
      <c r="AA437" s="29">
        <v>1395.61</v>
      </c>
      <c r="AB437" s="29">
        <v>0</v>
      </c>
      <c r="AC437" s="29">
        <v>389.86</v>
      </c>
      <c r="AD437" s="28">
        <v>140</v>
      </c>
      <c r="AE437" s="29">
        <v>290</v>
      </c>
      <c r="AF437" s="29"/>
      <c r="AG437" s="30"/>
      <c r="AH437" s="41">
        <v>504</v>
      </c>
      <c r="AI437" s="41">
        <v>855.99</v>
      </c>
      <c r="AJ437" s="30"/>
      <c r="AK437" s="30"/>
      <c r="AL437" s="30">
        <v>3.74</v>
      </c>
      <c r="AM437" s="30">
        <v>5.18</v>
      </c>
      <c r="AN437" s="32"/>
      <c r="AO437" s="32">
        <v>0.93962999999999997</v>
      </c>
      <c r="AQ437" s="39">
        <v>0</v>
      </c>
      <c r="AR437" s="42">
        <v>97.79</v>
      </c>
      <c r="AT437" s="37">
        <f t="shared" si="236"/>
        <v>1320000</v>
      </c>
      <c r="AU437" s="92">
        <f t="shared" si="237"/>
        <v>2995.7138374942997</v>
      </c>
    </row>
    <row r="438" spans="1:47">
      <c r="A438" s="16">
        <v>42334</v>
      </c>
      <c r="B438" s="1">
        <f t="shared" si="242"/>
        <v>4628.5065998556011</v>
      </c>
      <c r="D438" s="33">
        <v>2727000</v>
      </c>
      <c r="E438" s="17">
        <f t="shared" si="194"/>
        <v>1.6972888154952699</v>
      </c>
      <c r="F438" s="52">
        <f t="shared" si="195"/>
        <v>1.8048199905311135</v>
      </c>
      <c r="G438" s="22">
        <v>1488.46</v>
      </c>
      <c r="H438" s="1">
        <f t="shared" ref="H438:H479" si="243">Z438*AN438+(AA438+AB438+AC438)*AO438</f>
        <v>1662.8882608000001</v>
      </c>
      <c r="I438" s="1">
        <f t="shared" ref="I438:I479" si="244">AO438*(AL438+AE438+AM438+AR438)+(AQ438)</f>
        <v>331.94945160000003</v>
      </c>
      <c r="J438" s="5">
        <f t="shared" ref="J438:J480" si="245">AG438*AO438+AI438</f>
        <v>872.62</v>
      </c>
      <c r="K438" s="22">
        <v>272.5888874556</v>
      </c>
      <c r="L438" s="23">
        <v>1498000</v>
      </c>
      <c r="M438" s="24"/>
      <c r="N438" s="5">
        <f>SUM(P438:T438)</f>
        <v>1646.1667602</v>
      </c>
      <c r="O438" s="5">
        <f>N438/L438*1000</f>
        <v>1.0989097197596795</v>
      </c>
      <c r="P438" s="5">
        <f t="shared" ref="P438:P463" si="246">V438</f>
        <v>467</v>
      </c>
      <c r="Q438" s="5">
        <f t="shared" ref="Q438:Q480" si="247">Y438*AN438+AC438*AO438</f>
        <v>380.69142020000004</v>
      </c>
      <c r="R438" s="5">
        <f t="shared" ref="R438:R480" si="248">SUM(AD438+AJ438+AR438)*AO438</f>
        <v>213.47534000000002</v>
      </c>
      <c r="S438" s="5">
        <f t="shared" ref="S438:S480" si="249">AF438*AO438+AH438</f>
        <v>490</v>
      </c>
      <c r="T438" s="39">
        <v>95</v>
      </c>
      <c r="U438" s="26">
        <v>623</v>
      </c>
      <c r="V438" s="26">
        <v>467</v>
      </c>
      <c r="W438" s="26">
        <v>346</v>
      </c>
      <c r="X438" s="27"/>
      <c r="Y438" s="27"/>
      <c r="Z438" s="27"/>
      <c r="AA438" s="29">
        <v>1363.43</v>
      </c>
      <c r="AB438" s="29">
        <v>0</v>
      </c>
      <c r="AC438" s="29">
        <v>404.81</v>
      </c>
      <c r="AD438" s="28">
        <v>132</v>
      </c>
      <c r="AE438" s="29">
        <v>242.32</v>
      </c>
      <c r="AF438" s="29"/>
      <c r="AG438" s="30"/>
      <c r="AH438" s="41">
        <v>490</v>
      </c>
      <c r="AI438" s="41">
        <v>872.62</v>
      </c>
      <c r="AJ438" s="30"/>
      <c r="AK438" s="30"/>
      <c r="AL438" s="30">
        <v>9.6199999999999992</v>
      </c>
      <c r="AM438" s="30">
        <v>6.04</v>
      </c>
      <c r="AN438" s="32"/>
      <c r="AO438" s="32">
        <v>0.94042000000000003</v>
      </c>
      <c r="AQ438" s="39">
        <v>0</v>
      </c>
      <c r="AR438" s="42">
        <v>95</v>
      </c>
      <c r="AT438" s="37">
        <f t="shared" si="236"/>
        <v>1229000</v>
      </c>
      <c r="AU438" s="92">
        <f t="shared" si="237"/>
        <v>2982.3398396556013</v>
      </c>
    </row>
    <row r="439" spans="1:47">
      <c r="A439" s="16">
        <v>42335</v>
      </c>
      <c r="B439" s="1">
        <f t="shared" si="242"/>
        <v>4977.6180658669</v>
      </c>
      <c r="D439" s="33">
        <v>2499000</v>
      </c>
      <c r="E439" s="17">
        <f t="shared" si="194"/>
        <v>1.9918439639323329</v>
      </c>
      <c r="F439" s="52">
        <f t="shared" si="195"/>
        <v>2.1145962778622356</v>
      </c>
      <c r="G439" s="22">
        <v>1595.64</v>
      </c>
      <c r="H439" s="1">
        <f t="shared" si="243"/>
        <v>1741.1474774999999</v>
      </c>
      <c r="I439" s="1">
        <f t="shared" si="244"/>
        <v>326.57406500000002</v>
      </c>
      <c r="J439" s="5">
        <f t="shared" si="245"/>
        <v>1030.18</v>
      </c>
      <c r="K439" s="22">
        <v>284.07652336690001</v>
      </c>
      <c r="L439" s="23">
        <v>1364000</v>
      </c>
      <c r="M439" s="24"/>
      <c r="N439" s="5">
        <f>SUM(P439:T439)</f>
        <v>1904.980112</v>
      </c>
      <c r="O439" s="5">
        <f>N439/L439*1000</f>
        <v>1.3966129853372433</v>
      </c>
      <c r="P439" s="5">
        <f t="shared" si="246"/>
        <v>548</v>
      </c>
      <c r="Q439" s="5">
        <f t="shared" si="247"/>
        <v>419.63872499999997</v>
      </c>
      <c r="R439" s="5">
        <f t="shared" si="248"/>
        <v>232.341387</v>
      </c>
      <c r="S439" s="5">
        <f t="shared" si="249"/>
        <v>610</v>
      </c>
      <c r="T439" s="39">
        <v>95</v>
      </c>
      <c r="U439" s="26">
        <v>643</v>
      </c>
      <c r="V439" s="26">
        <v>548</v>
      </c>
      <c r="W439" s="26">
        <v>352</v>
      </c>
      <c r="X439" s="27"/>
      <c r="Y439" s="27"/>
      <c r="Z439" s="27"/>
      <c r="AA439" s="29">
        <v>1402.95</v>
      </c>
      <c r="AB439" s="29">
        <v>0</v>
      </c>
      <c r="AC439" s="29">
        <v>445.5</v>
      </c>
      <c r="AD439" s="28">
        <v>130</v>
      </c>
      <c r="AE439" s="29">
        <v>212.18</v>
      </c>
      <c r="AF439" s="29"/>
      <c r="AG439" s="30"/>
      <c r="AH439" s="41">
        <v>610</v>
      </c>
      <c r="AI439" s="41">
        <v>1030.18</v>
      </c>
      <c r="AJ439" s="30"/>
      <c r="AK439" s="30"/>
      <c r="AL439" s="30">
        <v>8.81</v>
      </c>
      <c r="AM439" s="30">
        <v>9.0500000000000007</v>
      </c>
      <c r="AN439" s="32"/>
      <c r="AO439" s="32">
        <v>0.94194999999999995</v>
      </c>
      <c r="AQ439" s="39">
        <v>0</v>
      </c>
      <c r="AR439" s="42">
        <v>116.66</v>
      </c>
      <c r="AT439" s="37">
        <f t="shared" si="236"/>
        <v>1135000</v>
      </c>
      <c r="AU439" s="92">
        <f t="shared" si="237"/>
        <v>3072.6379538668998</v>
      </c>
    </row>
    <row r="440" spans="1:47">
      <c r="A440" s="16">
        <v>42336</v>
      </c>
      <c r="B440" s="1">
        <f t="shared" si="242"/>
        <v>4516.2843984576002</v>
      </c>
      <c r="D440" s="33">
        <v>2153000</v>
      </c>
      <c r="E440" s="17">
        <f t="shared" si="194"/>
        <v>2.0976704126602881</v>
      </c>
      <c r="F440" s="52">
        <f t="shared" si="195"/>
        <v>2.2239224925630952</v>
      </c>
      <c r="G440" s="22">
        <v>1551.92</v>
      </c>
      <c r="H440" s="1">
        <f t="shared" si="243"/>
        <v>1448.1787482</v>
      </c>
      <c r="I440" s="1">
        <f t="shared" si="244"/>
        <v>273.1311111</v>
      </c>
      <c r="J440" s="5">
        <f t="shared" si="245"/>
        <v>986.14</v>
      </c>
      <c r="K440" s="22">
        <v>256.91453915760002</v>
      </c>
      <c r="L440" s="23">
        <v>1333000</v>
      </c>
      <c r="M440" s="24"/>
      <c r="N440" s="5">
        <f t="shared" ref="N440:N463" si="250">SUM(P440:T440)</f>
        <v>1763.4880099</v>
      </c>
      <c r="O440" s="5">
        <f t="shared" ref="O440:O463" si="251">N440/L440*1000</f>
        <v>1.3229467441110279</v>
      </c>
      <c r="P440" s="5">
        <f t="shared" si="246"/>
        <v>506</v>
      </c>
      <c r="Q440" s="5">
        <f t="shared" si="247"/>
        <v>378.23523</v>
      </c>
      <c r="R440" s="5">
        <f t="shared" si="248"/>
        <v>181.22277990000001</v>
      </c>
      <c r="S440" s="5">
        <f t="shared" si="249"/>
        <v>608.03</v>
      </c>
      <c r="T440" s="39">
        <v>90</v>
      </c>
      <c r="U440" s="26">
        <v>549</v>
      </c>
      <c r="V440" s="26">
        <v>506</v>
      </c>
      <c r="W440" s="26">
        <v>441</v>
      </c>
      <c r="X440" s="27"/>
      <c r="Y440" s="27"/>
      <c r="Z440" s="27"/>
      <c r="AA440" s="29">
        <v>1134.3399999999999</v>
      </c>
      <c r="AB440" s="29">
        <v>0</v>
      </c>
      <c r="AC440" s="29">
        <v>401</v>
      </c>
      <c r="AD440" s="28">
        <v>104</v>
      </c>
      <c r="AE440" s="29">
        <v>187.49</v>
      </c>
      <c r="AF440" s="29"/>
      <c r="AG440" s="30"/>
      <c r="AH440" s="41">
        <v>608.03</v>
      </c>
      <c r="AI440" s="41">
        <v>986.14</v>
      </c>
      <c r="AJ440" s="30"/>
      <c r="AK440" s="30"/>
      <c r="AL440" s="30">
        <v>6.64</v>
      </c>
      <c r="AM440" s="30">
        <v>7.31</v>
      </c>
      <c r="AN440" s="32"/>
      <c r="AO440" s="32">
        <v>0.94323000000000001</v>
      </c>
      <c r="AQ440" s="39">
        <v>0</v>
      </c>
      <c r="AR440" s="42">
        <v>88.13</v>
      </c>
      <c r="AT440" s="37">
        <f t="shared" si="236"/>
        <v>820000</v>
      </c>
      <c r="AU440" s="92">
        <f t="shared" si="237"/>
        <v>2752.7963885576</v>
      </c>
    </row>
    <row r="441" spans="1:47">
      <c r="A441" s="16">
        <v>42337</v>
      </c>
      <c r="B441" s="1">
        <f t="shared" si="242"/>
        <v>4071.4327619999995</v>
      </c>
      <c r="D441" s="33">
        <v>1991000</v>
      </c>
      <c r="E441" s="17">
        <f t="shared" si="194"/>
        <v>2.0449185143144146</v>
      </c>
      <c r="F441" s="52">
        <f t="shared" si="195"/>
        <v>2.1679956260025812</v>
      </c>
      <c r="G441" s="22">
        <v>1396.61</v>
      </c>
      <c r="H441" s="1">
        <f t="shared" si="243"/>
        <v>1303.7513706</v>
      </c>
      <c r="I441" s="1">
        <f t="shared" si="244"/>
        <v>289.74139139999994</v>
      </c>
      <c r="J441" s="5">
        <f t="shared" si="245"/>
        <v>833.33</v>
      </c>
      <c r="K441" s="22">
        <v>248</v>
      </c>
      <c r="L441" s="23">
        <v>1231000</v>
      </c>
      <c r="M441" s="24"/>
      <c r="N441" s="5">
        <f t="shared" si="250"/>
        <v>1584.4636482999999</v>
      </c>
      <c r="O441" s="5">
        <f t="shared" si="251"/>
        <v>1.2871353763606823</v>
      </c>
      <c r="P441" s="5">
        <f t="shared" si="246"/>
        <v>447</v>
      </c>
      <c r="Q441" s="5">
        <f t="shared" si="247"/>
        <v>341.67563519999999</v>
      </c>
      <c r="R441" s="5">
        <f t="shared" si="248"/>
        <v>185.7880131</v>
      </c>
      <c r="S441" s="5">
        <f t="shared" si="249"/>
        <v>520</v>
      </c>
      <c r="T441" s="39">
        <v>90</v>
      </c>
      <c r="U441" s="26">
        <v>542</v>
      </c>
      <c r="V441" s="26">
        <v>447</v>
      </c>
      <c r="W441" s="26">
        <v>358</v>
      </c>
      <c r="X441" s="27"/>
      <c r="Y441" s="27"/>
      <c r="Z441" s="27"/>
      <c r="AA441" s="29">
        <v>1019.98</v>
      </c>
      <c r="AB441" s="29">
        <v>0</v>
      </c>
      <c r="AC441" s="29">
        <v>362.24</v>
      </c>
      <c r="AD441" s="28">
        <v>105</v>
      </c>
      <c r="AE441" s="29">
        <v>200</v>
      </c>
      <c r="AF441" s="29"/>
      <c r="AG441" s="30"/>
      <c r="AH441" s="41">
        <v>520</v>
      </c>
      <c r="AI441" s="41">
        <v>833.33</v>
      </c>
      <c r="AJ441" s="30"/>
      <c r="AK441" s="30"/>
      <c r="AL441" s="30">
        <v>9.1999999999999993</v>
      </c>
      <c r="AM441" s="30">
        <v>6.01</v>
      </c>
      <c r="AN441" s="32"/>
      <c r="AO441" s="32">
        <v>0.94323000000000001</v>
      </c>
      <c r="AQ441" s="39">
        <v>0</v>
      </c>
      <c r="AR441" s="42">
        <v>91.97</v>
      </c>
      <c r="AT441" s="37">
        <f t="shared" si="236"/>
        <v>760000</v>
      </c>
      <c r="AU441" s="92">
        <f t="shared" si="237"/>
        <v>2486.9691136999995</v>
      </c>
    </row>
    <row r="442" spans="1:47">
      <c r="A442" s="16">
        <v>42338</v>
      </c>
      <c r="B442" s="1">
        <f t="shared" si="242"/>
        <v>4908.7126749999998</v>
      </c>
      <c r="D442" s="33">
        <v>2409000</v>
      </c>
      <c r="E442" s="17">
        <f t="shared" si="194"/>
        <v>2.0376557388958072</v>
      </c>
      <c r="F442" s="52">
        <f t="shared" si="195"/>
        <v>2.1593342223237504</v>
      </c>
      <c r="G442" s="22">
        <v>1597</v>
      </c>
      <c r="H442" s="1">
        <f t="shared" si="243"/>
        <v>1704.6848520000001</v>
      </c>
      <c r="I442" s="1">
        <f t="shared" si="244"/>
        <v>304.81782299999998</v>
      </c>
      <c r="J442" s="5">
        <f t="shared" si="245"/>
        <v>982.85</v>
      </c>
      <c r="K442" s="22">
        <v>319.36</v>
      </c>
      <c r="L442" s="23">
        <v>1372000</v>
      </c>
      <c r="M442" s="24"/>
      <c r="N442" s="5">
        <f t="shared" si="250"/>
        <v>1764.1751095</v>
      </c>
      <c r="O442" s="5">
        <f t="shared" si="251"/>
        <v>1.2858419165451893</v>
      </c>
      <c r="P442" s="5">
        <f t="shared" si="246"/>
        <v>505</v>
      </c>
      <c r="Q442" s="5">
        <f t="shared" si="247"/>
        <v>408.9873465</v>
      </c>
      <c r="R442" s="5">
        <f t="shared" si="248"/>
        <v>187.427763</v>
      </c>
      <c r="S442" s="5">
        <f t="shared" si="249"/>
        <v>572.76</v>
      </c>
      <c r="T442" s="39">
        <v>90</v>
      </c>
      <c r="U442" s="26">
        <v>662</v>
      </c>
      <c r="V442" s="26">
        <v>505</v>
      </c>
      <c r="W442" s="26">
        <v>375</v>
      </c>
      <c r="X442" s="27"/>
      <c r="Y442" s="27"/>
      <c r="Z442" s="27"/>
      <c r="AA442" s="29">
        <v>1373.07</v>
      </c>
      <c r="AB442" s="29">
        <v>0</v>
      </c>
      <c r="AC442" s="29">
        <v>433.41</v>
      </c>
      <c r="AD442" s="28">
        <v>103.62</v>
      </c>
      <c r="AE442" s="29">
        <v>214.31</v>
      </c>
      <c r="AF442" s="29"/>
      <c r="AG442" s="30"/>
      <c r="AH442" s="41">
        <v>572.76</v>
      </c>
      <c r="AI442" s="41">
        <v>982.85</v>
      </c>
      <c r="AJ442" s="30"/>
      <c r="AK442" s="30"/>
      <c r="AL442" s="30">
        <v>6.91</v>
      </c>
      <c r="AM442" s="30">
        <v>6.8</v>
      </c>
      <c r="AN442" s="32"/>
      <c r="AO442" s="32">
        <v>0.94364999999999999</v>
      </c>
      <c r="AQ442" s="39">
        <v>0</v>
      </c>
      <c r="AR442" s="42">
        <v>95</v>
      </c>
      <c r="AT442" s="37">
        <f t="shared" si="236"/>
        <v>1037000</v>
      </c>
      <c r="AU442" s="92">
        <f t="shared" si="237"/>
        <v>3144.5375654999998</v>
      </c>
    </row>
    <row r="443" spans="1:47">
      <c r="A443" s="16">
        <v>42339</v>
      </c>
      <c r="B443" s="1">
        <f t="shared" si="242"/>
        <v>4529.3449939999991</v>
      </c>
      <c r="D443" s="33">
        <v>2431000</v>
      </c>
      <c r="E443" s="17">
        <f t="shared" si="194"/>
        <v>1.8631612480460713</v>
      </c>
      <c r="F443" s="52">
        <f t="shared" si="195"/>
        <v>1.9711403144728967</v>
      </c>
      <c r="G443" s="22">
        <v>1543.48</v>
      </c>
      <c r="H443" s="1">
        <f t="shared" si="243"/>
        <v>1534.8765925999999</v>
      </c>
      <c r="I443" s="1">
        <f t="shared" si="244"/>
        <v>306.12840139999997</v>
      </c>
      <c r="J443" s="5">
        <f t="shared" si="245"/>
        <v>828.13</v>
      </c>
      <c r="K443" s="22">
        <v>316.73</v>
      </c>
      <c r="L443" s="23">
        <v>1381000</v>
      </c>
      <c r="M443" s="24"/>
      <c r="N443" s="5">
        <f t="shared" si="250"/>
        <v>1640.439192</v>
      </c>
      <c r="O443" s="5">
        <f t="shared" si="251"/>
        <v>1.1878632816799422</v>
      </c>
      <c r="P443" s="5">
        <f t="shared" si="246"/>
        <v>465</v>
      </c>
      <c r="Q443" s="5">
        <f t="shared" si="247"/>
        <v>369.81732499999998</v>
      </c>
      <c r="R443" s="5">
        <f t="shared" si="248"/>
        <v>219.62186699999998</v>
      </c>
      <c r="S443" s="5">
        <f t="shared" si="249"/>
        <v>476</v>
      </c>
      <c r="T443" s="39">
        <v>110</v>
      </c>
      <c r="U443" s="26">
        <v>682</v>
      </c>
      <c r="V443" s="26">
        <v>465</v>
      </c>
      <c r="W443" s="26">
        <v>337</v>
      </c>
      <c r="X443" s="27"/>
      <c r="Y443" s="27"/>
      <c r="Z443" s="27"/>
      <c r="AA443" s="29">
        <v>1232.58</v>
      </c>
      <c r="AB443" s="29">
        <v>0</v>
      </c>
      <c r="AC443" s="29">
        <v>391.25</v>
      </c>
      <c r="AD443" s="28">
        <v>138</v>
      </c>
      <c r="AE443" s="29">
        <v>219.65</v>
      </c>
      <c r="AF443" s="29"/>
      <c r="AG443" s="30"/>
      <c r="AH443" s="41">
        <v>476</v>
      </c>
      <c r="AI443" s="41">
        <v>828.13</v>
      </c>
      <c r="AJ443" s="30"/>
      <c r="AK443" s="30"/>
      <c r="AL443" s="30">
        <v>4.4800000000000004</v>
      </c>
      <c r="AM443" s="30">
        <v>5.39</v>
      </c>
      <c r="AN443" s="32"/>
      <c r="AO443" s="32">
        <v>0.94521999999999995</v>
      </c>
      <c r="AQ443" s="39">
        <v>0</v>
      </c>
      <c r="AR443" s="42">
        <v>94.35</v>
      </c>
      <c r="AT443" s="37">
        <f t="shared" si="236"/>
        <v>1050000</v>
      </c>
      <c r="AU443" s="92">
        <f t="shared" si="237"/>
        <v>2888.9058019999993</v>
      </c>
    </row>
    <row r="444" spans="1:47">
      <c r="A444" s="16">
        <v>42340</v>
      </c>
      <c r="B444" s="1">
        <f t="shared" si="242"/>
        <v>4625.1992697999995</v>
      </c>
      <c r="D444" s="33">
        <v>2439000</v>
      </c>
      <c r="E444" s="17">
        <f t="shared" si="194"/>
        <v>1.896350664124641</v>
      </c>
      <c r="F444" s="52">
        <f t="shared" si="195"/>
        <v>2.0093994788020439</v>
      </c>
      <c r="G444" s="22">
        <v>1542.74</v>
      </c>
      <c r="H444" s="1">
        <f t="shared" si="243"/>
        <v>1517.5150452</v>
      </c>
      <c r="I444" s="1">
        <f t="shared" si="244"/>
        <v>303.21422459999997</v>
      </c>
      <c r="J444" s="5">
        <f t="shared" si="245"/>
        <v>932.86</v>
      </c>
      <c r="K444" s="22">
        <v>328.87</v>
      </c>
      <c r="L444" s="23">
        <v>1404000</v>
      </c>
      <c r="M444" s="24"/>
      <c r="N444" s="5">
        <f t="shared" si="250"/>
        <v>1788.2219196000001</v>
      </c>
      <c r="O444" s="5">
        <f t="shared" si="251"/>
        <v>1.2736623358974359</v>
      </c>
      <c r="P444" s="5">
        <f t="shared" si="246"/>
        <v>475</v>
      </c>
      <c r="Q444" s="5">
        <f t="shared" si="247"/>
        <v>385.25354280000005</v>
      </c>
      <c r="R444" s="5">
        <f t="shared" si="248"/>
        <v>223.96837679999999</v>
      </c>
      <c r="S444" s="5">
        <f t="shared" si="249"/>
        <v>594</v>
      </c>
      <c r="T444" s="39">
        <v>110</v>
      </c>
      <c r="U444" s="26">
        <v>689</v>
      </c>
      <c r="V444" s="26">
        <v>475</v>
      </c>
      <c r="W444" s="26">
        <v>314</v>
      </c>
      <c r="X444" s="27"/>
      <c r="Y444" s="27"/>
      <c r="Z444" s="27"/>
      <c r="AA444" s="29">
        <v>1199.76</v>
      </c>
      <c r="AB444" s="29">
        <v>0</v>
      </c>
      <c r="AC444" s="29">
        <v>408.22</v>
      </c>
      <c r="AD444" s="28">
        <v>140</v>
      </c>
      <c r="AE444" s="29">
        <v>213.33</v>
      </c>
      <c r="AF444" s="29"/>
      <c r="AG444" s="30"/>
      <c r="AH444" s="41">
        <v>594</v>
      </c>
      <c r="AI444" s="41">
        <v>932.86</v>
      </c>
      <c r="AJ444" s="30"/>
      <c r="AK444" s="30"/>
      <c r="AL444" s="30">
        <v>5.73</v>
      </c>
      <c r="AM444" s="30">
        <v>4.91</v>
      </c>
      <c r="AN444" s="32"/>
      <c r="AO444" s="32">
        <v>0.94374000000000002</v>
      </c>
      <c r="AQ444" s="39">
        <v>0</v>
      </c>
      <c r="AR444" s="42">
        <v>97.32</v>
      </c>
      <c r="AT444" s="37">
        <f t="shared" si="236"/>
        <v>1035000</v>
      </c>
      <c r="AU444" s="92">
        <f t="shared" si="237"/>
        <v>2836.9773501999994</v>
      </c>
    </row>
    <row r="445" spans="1:47">
      <c r="A445" s="16">
        <v>42341</v>
      </c>
      <c r="B445" s="1">
        <f t="shared" si="242"/>
        <v>4459.3489140000001</v>
      </c>
      <c r="D445" s="33">
        <v>2503000</v>
      </c>
      <c r="E445" s="17">
        <f t="shared" si="194"/>
        <v>1.7816016436276469</v>
      </c>
      <c r="F445" s="52">
        <f t="shared" si="195"/>
        <v>1.8899325790593278</v>
      </c>
      <c r="G445" s="22">
        <v>1485.69</v>
      </c>
      <c r="H445" s="1">
        <f t="shared" si="243"/>
        <v>1515.0470155999999</v>
      </c>
      <c r="I445" s="1">
        <f t="shared" si="244"/>
        <v>307.67189839999998</v>
      </c>
      <c r="J445" s="5">
        <f t="shared" si="245"/>
        <v>825.94</v>
      </c>
      <c r="K445" s="22">
        <v>325</v>
      </c>
      <c r="L445" s="23">
        <v>1440000</v>
      </c>
      <c r="M445" s="24"/>
      <c r="N445" s="5">
        <f t="shared" si="250"/>
        <v>1634.4120619999999</v>
      </c>
      <c r="O445" s="5">
        <f t="shared" si="251"/>
        <v>1.135008376388889</v>
      </c>
      <c r="P445" s="5">
        <f t="shared" si="246"/>
        <v>434</v>
      </c>
      <c r="Q445" s="5">
        <f t="shared" si="247"/>
        <v>405.86144719999999</v>
      </c>
      <c r="R445" s="5">
        <f t="shared" si="248"/>
        <v>206.55061480000001</v>
      </c>
      <c r="S445" s="5">
        <f t="shared" si="249"/>
        <v>478</v>
      </c>
      <c r="T445" s="39">
        <v>110</v>
      </c>
      <c r="U445" s="26">
        <v>699</v>
      </c>
      <c r="V445" s="26">
        <v>434</v>
      </c>
      <c r="W445" s="26">
        <v>295</v>
      </c>
      <c r="X445" s="27"/>
      <c r="Y445" s="27"/>
      <c r="Z445" s="27"/>
      <c r="AA445" s="29">
        <v>1176.6300000000001</v>
      </c>
      <c r="AB445" s="29">
        <v>0</v>
      </c>
      <c r="AC445" s="29">
        <v>430.54</v>
      </c>
      <c r="AD445" s="28">
        <v>125</v>
      </c>
      <c r="AE445" s="29">
        <v>220</v>
      </c>
      <c r="AF445" s="29"/>
      <c r="AG445" s="30"/>
      <c r="AH445" s="41">
        <v>478</v>
      </c>
      <c r="AI445" s="41">
        <v>825.94</v>
      </c>
      <c r="AJ445" s="30"/>
      <c r="AK445" s="30"/>
      <c r="AL445" s="30">
        <v>4.7300000000000004</v>
      </c>
      <c r="AM445" s="30">
        <v>7.54</v>
      </c>
      <c r="AN445" s="32"/>
      <c r="AO445" s="32">
        <v>0.94267999999999996</v>
      </c>
      <c r="AQ445" s="39">
        <v>0</v>
      </c>
      <c r="AR445" s="42">
        <v>94.11</v>
      </c>
      <c r="AT445" s="37">
        <f t="shared" si="236"/>
        <v>1063000</v>
      </c>
      <c r="AU445" s="92">
        <f t="shared" si="237"/>
        <v>2824.9368520000003</v>
      </c>
    </row>
    <row r="446" spans="1:47">
      <c r="A446" s="16">
        <v>42342</v>
      </c>
      <c r="B446" s="1">
        <f t="shared" si="242"/>
        <v>4093.6534140000003</v>
      </c>
      <c r="D446" s="33">
        <v>2163000</v>
      </c>
      <c r="E446" s="17">
        <f t="shared" si="194"/>
        <v>1.892581328710125</v>
      </c>
      <c r="F446" s="52">
        <f t="shared" si="195"/>
        <v>2.0225936484312883</v>
      </c>
      <c r="G446" s="22">
        <v>1382.87</v>
      </c>
      <c r="H446" s="1">
        <f t="shared" si="243"/>
        <v>1418.2614468000002</v>
      </c>
      <c r="I446" s="1">
        <f t="shared" si="244"/>
        <v>251.95196719999998</v>
      </c>
      <c r="J446" s="5">
        <f t="shared" si="245"/>
        <v>770.57</v>
      </c>
      <c r="K446" s="22">
        <v>270</v>
      </c>
      <c r="L446" s="23">
        <v>1374000</v>
      </c>
      <c r="M446" s="24"/>
      <c r="N446" s="5">
        <f t="shared" si="250"/>
        <v>1539.3970119999999</v>
      </c>
      <c r="O446" s="5">
        <f t="shared" si="251"/>
        <v>1.1203762823871906</v>
      </c>
      <c r="P446" s="5">
        <f t="shared" si="246"/>
        <v>447</v>
      </c>
      <c r="Q446" s="5">
        <f t="shared" si="247"/>
        <v>401.42388</v>
      </c>
      <c r="R446" s="5">
        <f t="shared" si="248"/>
        <v>161.97313199999999</v>
      </c>
      <c r="S446" s="5">
        <f t="shared" si="249"/>
        <v>429</v>
      </c>
      <c r="T446" s="39">
        <v>100</v>
      </c>
      <c r="U446" s="26">
        <v>618</v>
      </c>
      <c r="V446" s="26">
        <v>447</v>
      </c>
      <c r="W446" s="26">
        <v>265</v>
      </c>
      <c r="X446" s="27"/>
      <c r="Y446" s="27"/>
      <c r="Z446" s="27"/>
      <c r="AA446" s="29">
        <v>1086.69</v>
      </c>
      <c r="AB446" s="29">
        <v>0</v>
      </c>
      <c r="AC446" s="29">
        <v>429</v>
      </c>
      <c r="AD446" s="28">
        <v>90</v>
      </c>
      <c r="AE446" s="29">
        <v>175</v>
      </c>
      <c r="AF446" s="29"/>
      <c r="AG446" s="30"/>
      <c r="AH446" s="41">
        <v>429</v>
      </c>
      <c r="AI446" s="41">
        <v>770.57</v>
      </c>
      <c r="AJ446" s="30"/>
      <c r="AK446" s="30"/>
      <c r="AL446" s="30">
        <v>4.7699999999999996</v>
      </c>
      <c r="AM446" s="30">
        <v>6.39</v>
      </c>
      <c r="AN446" s="32"/>
      <c r="AO446" s="32">
        <v>0.93572</v>
      </c>
      <c r="AQ446" s="39">
        <v>0</v>
      </c>
      <c r="AR446" s="42">
        <v>83.1</v>
      </c>
      <c r="AT446" s="37">
        <f t="shared" si="236"/>
        <v>789000</v>
      </c>
      <c r="AU446" s="92">
        <f t="shared" si="237"/>
        <v>2554.2564020000004</v>
      </c>
    </row>
    <row r="447" spans="1:47">
      <c r="A447" s="16">
        <v>42343</v>
      </c>
      <c r="B447" s="1">
        <f t="shared" si="242"/>
        <v>3554.6468064000001</v>
      </c>
      <c r="D447" s="33">
        <v>1821000</v>
      </c>
      <c r="E447" s="17">
        <f t="shared" si="194"/>
        <v>1.9520300968698518</v>
      </c>
      <c r="F447" s="52">
        <f t="shared" si="195"/>
        <v>2.0861262951201769</v>
      </c>
      <c r="G447" s="22">
        <v>1157.3499999999999</v>
      </c>
      <c r="H447" s="1">
        <f t="shared" si="243"/>
        <v>1219.3835180000001</v>
      </c>
      <c r="I447" s="1">
        <f t="shared" si="244"/>
        <v>222.67328839999996</v>
      </c>
      <c r="J447" s="5">
        <f t="shared" si="245"/>
        <v>756.94</v>
      </c>
      <c r="K447" s="22">
        <v>198.3</v>
      </c>
      <c r="L447" s="23">
        <v>1182000</v>
      </c>
      <c r="M447" s="24"/>
      <c r="N447" s="5">
        <f t="shared" si="250"/>
        <v>1411.3164803999998</v>
      </c>
      <c r="O447" s="5">
        <f t="shared" si="251"/>
        <v>1.1940071746192893</v>
      </c>
      <c r="P447" s="5">
        <f t="shared" si="246"/>
        <v>414</v>
      </c>
      <c r="Q447" s="5">
        <f t="shared" si="247"/>
        <v>361.32827799999995</v>
      </c>
      <c r="R447" s="5">
        <f t="shared" si="248"/>
        <v>150.10820240000001</v>
      </c>
      <c r="S447" s="5">
        <f t="shared" si="249"/>
        <v>415.88</v>
      </c>
      <c r="T447" s="39">
        <v>70</v>
      </c>
      <c r="U447" s="26">
        <v>436</v>
      </c>
      <c r="V447" s="26">
        <v>414</v>
      </c>
      <c r="W447" s="26">
        <v>271</v>
      </c>
      <c r="X447" s="27"/>
      <c r="Y447" s="27"/>
      <c r="Z447" s="27"/>
      <c r="AA447" s="29">
        <v>917</v>
      </c>
      <c r="AB447" s="29">
        <v>0</v>
      </c>
      <c r="AC447" s="29">
        <v>386.15</v>
      </c>
      <c r="AD447" s="28">
        <v>85</v>
      </c>
      <c r="AE447" s="29">
        <v>155</v>
      </c>
      <c r="AF447" s="29"/>
      <c r="AG447" s="30"/>
      <c r="AH447" s="41">
        <v>415.88</v>
      </c>
      <c r="AI447" s="41">
        <v>756.94</v>
      </c>
      <c r="AJ447" s="30"/>
      <c r="AK447" s="30"/>
      <c r="AL447" s="30">
        <v>4.2</v>
      </c>
      <c r="AM447" s="30">
        <v>3.35</v>
      </c>
      <c r="AN447" s="32"/>
      <c r="AO447" s="32">
        <v>0.93572</v>
      </c>
      <c r="AQ447" s="39">
        <v>0</v>
      </c>
      <c r="AR447" s="42">
        <v>75.42</v>
      </c>
      <c r="AT447" s="37">
        <f t="shared" si="236"/>
        <v>639000</v>
      </c>
      <c r="AU447" s="92">
        <f t="shared" si="237"/>
        <v>2143.3303260000002</v>
      </c>
    </row>
    <row r="448" spans="1:47">
      <c r="A448" s="16">
        <v>42344</v>
      </c>
      <c r="B448" s="1">
        <f t="shared" si="242"/>
        <v>3446.3189444999998</v>
      </c>
      <c r="D448" s="33">
        <v>1751000</v>
      </c>
      <c r="E448" s="17">
        <f t="shared" si="194"/>
        <v>1.9682004251856082</v>
      </c>
      <c r="F448" s="52">
        <f t="shared" si="195"/>
        <v>2.1425388079919099</v>
      </c>
      <c r="G448" s="22">
        <v>1138.78</v>
      </c>
      <c r="H448" s="1">
        <f t="shared" si="243"/>
        <v>1203.0470343</v>
      </c>
      <c r="I448" s="1">
        <f t="shared" si="244"/>
        <v>271.49191019999995</v>
      </c>
      <c r="J448" s="5">
        <f t="shared" si="245"/>
        <v>637.23</v>
      </c>
      <c r="K448" s="22">
        <v>195.77</v>
      </c>
      <c r="L448" s="23">
        <v>1130000</v>
      </c>
      <c r="M448" s="24"/>
      <c r="N448" s="5">
        <f t="shared" si="250"/>
        <v>1382.5070097999999</v>
      </c>
      <c r="O448" s="5">
        <f t="shared" si="251"/>
        <v>1.2234575307964599</v>
      </c>
      <c r="P448" s="5">
        <f t="shared" si="246"/>
        <v>412</v>
      </c>
      <c r="Q448" s="5">
        <f t="shared" si="247"/>
        <v>360.63576539999997</v>
      </c>
      <c r="R448" s="5">
        <f t="shared" si="248"/>
        <v>179.94124439999999</v>
      </c>
      <c r="S448" s="5">
        <f t="shared" si="249"/>
        <v>359.93</v>
      </c>
      <c r="T448" s="39">
        <v>70</v>
      </c>
      <c r="U448" s="26">
        <v>441</v>
      </c>
      <c r="V448" s="26">
        <v>412</v>
      </c>
      <c r="W448" s="26">
        <v>247</v>
      </c>
      <c r="X448" s="27"/>
      <c r="Y448" s="27"/>
      <c r="Z448" s="27"/>
      <c r="AA448" s="29">
        <v>917.03</v>
      </c>
      <c r="AB448" s="29">
        <v>0</v>
      </c>
      <c r="AC448" s="29">
        <v>392.58</v>
      </c>
      <c r="AD448" s="28">
        <v>102</v>
      </c>
      <c r="AE448" s="29">
        <v>192.16</v>
      </c>
      <c r="AF448" s="29"/>
      <c r="AG448" s="30"/>
      <c r="AH448" s="41">
        <v>359.93</v>
      </c>
      <c r="AI448" s="41">
        <v>637.23</v>
      </c>
      <c r="AJ448" s="30"/>
      <c r="AK448" s="30"/>
      <c r="AL448" s="30">
        <v>4.12</v>
      </c>
      <c r="AM448" s="30">
        <v>5.38</v>
      </c>
      <c r="AN448" s="32"/>
      <c r="AO448" s="32">
        <v>0.91862999999999995</v>
      </c>
      <c r="AQ448" s="39">
        <v>0</v>
      </c>
      <c r="AR448" s="42">
        <v>93.88</v>
      </c>
      <c r="AT448" s="37">
        <f t="shared" si="236"/>
        <v>621000</v>
      </c>
      <c r="AU448" s="92">
        <f t="shared" si="237"/>
        <v>2063.8119347000002</v>
      </c>
    </row>
    <row r="449" spans="1:47">
      <c r="A449" s="16">
        <v>42345</v>
      </c>
      <c r="B449" s="1">
        <f t="shared" si="242"/>
        <v>4410.3554666999999</v>
      </c>
      <c r="D449" s="33">
        <v>2514000</v>
      </c>
      <c r="E449" s="17">
        <f t="shared" si="194"/>
        <v>1.7543180058472554</v>
      </c>
      <c r="F449" s="52">
        <f t="shared" si="195"/>
        <v>1.9097943651109368</v>
      </c>
      <c r="G449" s="22">
        <v>1438.09</v>
      </c>
      <c r="H449" s="1">
        <f t="shared" si="243"/>
        <v>1597.7495165</v>
      </c>
      <c r="I449" s="1">
        <f t="shared" si="244"/>
        <v>326.81595020000003</v>
      </c>
      <c r="J449" s="5">
        <f t="shared" si="245"/>
        <v>748.8</v>
      </c>
      <c r="K449" s="22">
        <v>298.89999999999998</v>
      </c>
      <c r="L449" s="23">
        <v>1391000</v>
      </c>
      <c r="M449" s="24"/>
      <c r="N449" s="5">
        <f t="shared" si="250"/>
        <v>1506.5912507</v>
      </c>
      <c r="O449" s="5">
        <f t="shared" si="251"/>
        <v>1.0830993894320633</v>
      </c>
      <c r="P449" s="5">
        <f t="shared" si="246"/>
        <v>433</v>
      </c>
      <c r="Q449" s="5">
        <f t="shared" si="247"/>
        <v>400.86349009999998</v>
      </c>
      <c r="R449" s="5">
        <f t="shared" si="248"/>
        <v>198.72776060000001</v>
      </c>
      <c r="S449" s="5">
        <f t="shared" si="249"/>
        <v>374</v>
      </c>
      <c r="T449" s="39">
        <v>100</v>
      </c>
      <c r="U449" s="26">
        <v>662</v>
      </c>
      <c r="V449" s="26">
        <v>433</v>
      </c>
      <c r="W449" s="26">
        <v>288</v>
      </c>
      <c r="X449" s="27"/>
      <c r="Y449" s="27"/>
      <c r="Z449" s="27"/>
      <c r="AA449" s="29">
        <v>1302.96</v>
      </c>
      <c r="AB449" s="29">
        <v>0</v>
      </c>
      <c r="AC449" s="29">
        <v>436.39</v>
      </c>
      <c r="AD449" s="28">
        <v>126.33</v>
      </c>
      <c r="AE449" s="29">
        <v>250.93</v>
      </c>
      <c r="AF449" s="29"/>
      <c r="AG449" s="30"/>
      <c r="AH449" s="41">
        <v>374</v>
      </c>
      <c r="AI449" s="41">
        <v>748.8</v>
      </c>
      <c r="AJ449" s="30"/>
      <c r="AK449" s="30"/>
      <c r="AL449" s="30">
        <v>8.23</v>
      </c>
      <c r="AM449" s="30">
        <v>6.61</v>
      </c>
      <c r="AN449" s="32"/>
      <c r="AO449" s="32">
        <v>0.91859000000000002</v>
      </c>
      <c r="AQ449" s="39">
        <v>0</v>
      </c>
      <c r="AR449" s="42">
        <v>90.01</v>
      </c>
      <c r="AT449" s="37">
        <f t="shared" si="236"/>
        <v>1123000</v>
      </c>
      <c r="AU449" s="92">
        <f t="shared" si="237"/>
        <v>2903.7642159999996</v>
      </c>
    </row>
    <row r="450" spans="1:47">
      <c r="A450" s="16">
        <v>42346</v>
      </c>
      <c r="B450" s="1">
        <f t="shared" si="242"/>
        <v>4316.0939114000003</v>
      </c>
      <c r="D450" s="33">
        <v>2386000</v>
      </c>
      <c r="E450" s="17">
        <f t="shared" si="194"/>
        <v>1.8089245227996649</v>
      </c>
      <c r="F450" s="52">
        <f t="shared" si="195"/>
        <v>1.9624254407772623</v>
      </c>
      <c r="G450" s="22">
        <v>1461.19</v>
      </c>
      <c r="H450" s="1">
        <f t="shared" si="243"/>
        <v>1572.8793029999999</v>
      </c>
      <c r="I450" s="1">
        <f t="shared" si="244"/>
        <v>303.98460840000001</v>
      </c>
      <c r="J450" s="5">
        <f t="shared" si="245"/>
        <v>708.04</v>
      </c>
      <c r="K450" s="22">
        <v>270</v>
      </c>
      <c r="L450" s="23">
        <v>1302000</v>
      </c>
      <c r="M450" s="24"/>
      <c r="N450" s="5">
        <f t="shared" si="250"/>
        <v>1523.1972984000001</v>
      </c>
      <c r="O450" s="5">
        <f t="shared" si="251"/>
        <v>1.1698903981566822</v>
      </c>
      <c r="P450" s="5">
        <f t="shared" si="246"/>
        <v>472</v>
      </c>
      <c r="Q450" s="5">
        <f t="shared" si="247"/>
        <v>400.97430000000003</v>
      </c>
      <c r="R450" s="5">
        <f t="shared" si="248"/>
        <v>189.22299840000002</v>
      </c>
      <c r="S450" s="5">
        <f t="shared" si="249"/>
        <v>361</v>
      </c>
      <c r="T450" s="39">
        <v>100</v>
      </c>
      <c r="U450" s="26">
        <v>650</v>
      </c>
      <c r="V450" s="26">
        <v>472</v>
      </c>
      <c r="W450" s="26">
        <v>289</v>
      </c>
      <c r="X450" s="27"/>
      <c r="Y450" s="27"/>
      <c r="Z450" s="27"/>
      <c r="AA450" s="29">
        <v>1271.3499999999999</v>
      </c>
      <c r="AB450" s="29">
        <v>0</v>
      </c>
      <c r="AC450" s="29">
        <v>435</v>
      </c>
      <c r="AD450" s="28">
        <v>119</v>
      </c>
      <c r="AE450" s="29">
        <v>232</v>
      </c>
      <c r="AF450" s="29"/>
      <c r="AG450" s="30"/>
      <c r="AH450" s="41">
        <v>361</v>
      </c>
      <c r="AI450" s="41">
        <v>708.04</v>
      </c>
      <c r="AJ450" s="30"/>
      <c r="AK450" s="30"/>
      <c r="AL450" s="30">
        <v>6.62</v>
      </c>
      <c r="AM450" s="30">
        <v>4.88</v>
      </c>
      <c r="AN450" s="32"/>
      <c r="AO450" s="32">
        <v>0.92178000000000004</v>
      </c>
      <c r="AQ450" s="39">
        <v>0</v>
      </c>
      <c r="AR450" s="42">
        <v>86.28</v>
      </c>
      <c r="AT450" s="37">
        <f t="shared" si="236"/>
        <v>1084000</v>
      </c>
      <c r="AU450" s="92">
        <f t="shared" si="237"/>
        <v>2792.8966129999999</v>
      </c>
    </row>
    <row r="451" spans="1:47">
      <c r="A451" s="16">
        <v>42347</v>
      </c>
      <c r="B451" s="1">
        <f t="shared" ref="B451:B487" si="252">SUM(G451:K451)</f>
        <v>4189.6308386000001</v>
      </c>
      <c r="D451" s="33">
        <v>2396000</v>
      </c>
      <c r="E451" s="17">
        <f t="shared" si="194"/>
        <v>1.7485938391485811</v>
      </c>
      <c r="F451" s="52">
        <f t="shared" si="195"/>
        <v>1.8994479992489313</v>
      </c>
      <c r="G451" s="22">
        <v>1425.63</v>
      </c>
      <c r="H451" s="1">
        <f t="shared" si="243"/>
        <v>1544.1532745999998</v>
      </c>
      <c r="I451" s="1">
        <f t="shared" si="244"/>
        <v>272.30756399999996</v>
      </c>
      <c r="J451" s="5">
        <f t="shared" si="245"/>
        <v>691.62</v>
      </c>
      <c r="K451" s="22">
        <v>255.92</v>
      </c>
      <c r="L451" s="23">
        <v>1277000</v>
      </c>
      <c r="M451" s="24"/>
      <c r="N451" s="5">
        <f t="shared" si="250"/>
        <v>1541.7648942000001</v>
      </c>
      <c r="O451" s="5">
        <f t="shared" si="251"/>
        <v>1.2073335115113548</v>
      </c>
      <c r="P451" s="5">
        <f t="shared" si="246"/>
        <v>462</v>
      </c>
      <c r="Q451" s="5">
        <f t="shared" si="247"/>
        <v>411.38879039999995</v>
      </c>
      <c r="R451" s="5">
        <f t="shared" si="248"/>
        <v>182.37610380000001</v>
      </c>
      <c r="S451" s="5">
        <f t="shared" si="249"/>
        <v>391</v>
      </c>
      <c r="T451" s="39">
        <v>95</v>
      </c>
      <c r="U451" s="26">
        <v>624</v>
      </c>
      <c r="V451" s="26">
        <v>462</v>
      </c>
      <c r="W451" s="26">
        <v>281</v>
      </c>
      <c r="X451" s="27"/>
      <c r="Y451" s="27"/>
      <c r="Z451" s="27"/>
      <c r="AA451" s="29">
        <v>1230.49</v>
      </c>
      <c r="AB451" s="29">
        <v>0</v>
      </c>
      <c r="AC451" s="29">
        <v>446.88</v>
      </c>
      <c r="AD451" s="28">
        <v>104.76</v>
      </c>
      <c r="AE451" s="29">
        <v>190</v>
      </c>
      <c r="AF451" s="29"/>
      <c r="AG451" s="30"/>
      <c r="AH451" s="41">
        <v>391</v>
      </c>
      <c r="AI451" s="41">
        <v>691.62</v>
      </c>
      <c r="AJ451" s="30"/>
      <c r="AK451" s="30"/>
      <c r="AL451" s="30">
        <v>6.95</v>
      </c>
      <c r="AM451" s="30">
        <v>5.5</v>
      </c>
      <c r="AN451" s="32"/>
      <c r="AO451" s="32">
        <v>0.92057999999999995</v>
      </c>
      <c r="AQ451" s="39">
        <v>0</v>
      </c>
      <c r="AR451" s="42">
        <v>93.35</v>
      </c>
      <c r="AT451" s="37">
        <f t="shared" si="236"/>
        <v>1119000</v>
      </c>
      <c r="AU451" s="92">
        <f t="shared" si="237"/>
        <v>2647.8659444</v>
      </c>
    </row>
    <row r="452" spans="1:47">
      <c r="A452" s="16">
        <v>42348</v>
      </c>
      <c r="B452" s="1">
        <f t="shared" si="252"/>
        <v>4348.0182218999998</v>
      </c>
      <c r="D452" s="33">
        <v>2469000</v>
      </c>
      <c r="E452" s="17">
        <f t="shared" si="194"/>
        <v>1.7610442373025514</v>
      </c>
      <c r="F452" s="52">
        <f t="shared" si="195"/>
        <v>1.9261752406866148</v>
      </c>
      <c r="G452" s="22">
        <v>1311.21</v>
      </c>
      <c r="H452" s="1">
        <f t="shared" si="243"/>
        <v>1625.2886362999998</v>
      </c>
      <c r="I452" s="1">
        <f t="shared" si="244"/>
        <v>290.07958559999997</v>
      </c>
      <c r="J452" s="5">
        <f t="shared" si="245"/>
        <v>866.42</v>
      </c>
      <c r="K452" s="22">
        <v>255.02</v>
      </c>
      <c r="L452" s="23">
        <v>1348000</v>
      </c>
      <c r="M452" s="24"/>
      <c r="N452" s="5">
        <f t="shared" si="250"/>
        <v>1655.1796648</v>
      </c>
      <c r="O452" s="5">
        <f t="shared" si="251"/>
        <v>1.2278780896142434</v>
      </c>
      <c r="P452" s="5">
        <f t="shared" si="246"/>
        <v>437</v>
      </c>
      <c r="Q452" s="5">
        <f t="shared" si="247"/>
        <v>459.4938166</v>
      </c>
      <c r="R452" s="5">
        <f t="shared" si="248"/>
        <v>191.68584820000001</v>
      </c>
      <c r="S452" s="5">
        <f t="shared" si="249"/>
        <v>472</v>
      </c>
      <c r="T452" s="39">
        <v>95</v>
      </c>
      <c r="U452" s="26">
        <v>575</v>
      </c>
      <c r="V452" s="26">
        <v>437</v>
      </c>
      <c r="W452" s="26">
        <v>256</v>
      </c>
      <c r="X452" s="27"/>
      <c r="Y452" s="27"/>
      <c r="Z452" s="27"/>
      <c r="AA452" s="29">
        <v>1275.1099999999999</v>
      </c>
      <c r="AB452" s="29">
        <v>0</v>
      </c>
      <c r="AC452" s="29">
        <v>502.58</v>
      </c>
      <c r="AD452" s="28">
        <v>116</v>
      </c>
      <c r="AE452" s="29">
        <v>206.4</v>
      </c>
      <c r="AF452" s="29"/>
      <c r="AG452" s="30"/>
      <c r="AH452" s="41">
        <v>472</v>
      </c>
      <c r="AI452" s="41">
        <v>866.42</v>
      </c>
      <c r="AJ452" s="30"/>
      <c r="AK452" s="30"/>
      <c r="AL452" s="30">
        <v>10.56</v>
      </c>
      <c r="AM452" s="30">
        <v>6.66</v>
      </c>
      <c r="AN452" s="32"/>
      <c r="AO452" s="32">
        <v>0.91427000000000003</v>
      </c>
      <c r="AQ452" s="39">
        <v>0</v>
      </c>
      <c r="AR452" s="42">
        <v>93.66</v>
      </c>
      <c r="AT452" s="37">
        <f t="shared" ref="AT452:AT586" si="253">D452-L452</f>
        <v>1121000</v>
      </c>
      <c r="AU452" s="92">
        <f t="shared" ref="AU452:AU536" si="254">B452-N452</f>
        <v>2692.8385570999999</v>
      </c>
    </row>
    <row r="453" spans="1:47">
      <c r="A453" s="16">
        <v>42349</v>
      </c>
      <c r="B453" s="1">
        <f t="shared" si="252"/>
        <v>4437.1396387999994</v>
      </c>
      <c r="D453" s="33">
        <v>2431000</v>
      </c>
      <c r="E453" s="17">
        <f t="shared" si="194"/>
        <v>1.8252322660633482</v>
      </c>
      <c r="F453" s="52">
        <f t="shared" si="195"/>
        <v>2.0040320012114323</v>
      </c>
      <c r="G453" s="22">
        <v>1358.25</v>
      </c>
      <c r="H453" s="1">
        <f t="shared" si="243"/>
        <v>1753.3243623999999</v>
      </c>
      <c r="I453" s="1">
        <f t="shared" si="244"/>
        <v>256.2752764</v>
      </c>
      <c r="J453" s="5">
        <f t="shared" si="245"/>
        <v>828.14</v>
      </c>
      <c r="K453" s="22">
        <v>241.15</v>
      </c>
      <c r="L453" s="23">
        <v>1327000</v>
      </c>
      <c r="M453" s="24"/>
      <c r="N453" s="5">
        <f t="shared" si="250"/>
        <v>1654.7963554</v>
      </c>
      <c r="O453" s="5">
        <f t="shared" si="251"/>
        <v>1.2470206144687266</v>
      </c>
      <c r="P453" s="5">
        <f t="shared" si="246"/>
        <v>483</v>
      </c>
      <c r="Q453" s="5">
        <f t="shared" si="247"/>
        <v>481.44741580000004</v>
      </c>
      <c r="R453" s="5">
        <f t="shared" si="248"/>
        <v>178.34893959999999</v>
      </c>
      <c r="S453" s="5">
        <f t="shared" si="249"/>
        <v>417</v>
      </c>
      <c r="T453" s="39">
        <v>95</v>
      </c>
      <c r="U453" s="26">
        <v>547</v>
      </c>
      <c r="V453" s="26">
        <v>483</v>
      </c>
      <c r="W453" s="26">
        <v>272</v>
      </c>
      <c r="X453" s="27"/>
      <c r="Y453" s="27"/>
      <c r="Z453" s="27"/>
      <c r="AA453" s="29">
        <v>1396.47</v>
      </c>
      <c r="AB453" s="29">
        <v>0</v>
      </c>
      <c r="AC453" s="29">
        <v>528.61</v>
      </c>
      <c r="AD453" s="28">
        <v>105</v>
      </c>
      <c r="AE453" s="29">
        <v>171</v>
      </c>
      <c r="AF453" s="29"/>
      <c r="AG453" s="30"/>
      <c r="AH453" s="41">
        <v>417</v>
      </c>
      <c r="AI453" s="41">
        <v>828.14</v>
      </c>
      <c r="AJ453" s="30"/>
      <c r="AK453" s="30"/>
      <c r="AL453" s="30">
        <v>11.66</v>
      </c>
      <c r="AM453" s="30">
        <v>7.9</v>
      </c>
      <c r="AN453" s="32"/>
      <c r="AO453" s="32">
        <v>0.91078000000000003</v>
      </c>
      <c r="AQ453" s="39">
        <v>0</v>
      </c>
      <c r="AR453" s="42">
        <v>90.82</v>
      </c>
      <c r="AT453" s="37">
        <f t="shared" si="253"/>
        <v>1104000</v>
      </c>
      <c r="AU453" s="92">
        <f t="shared" si="254"/>
        <v>2782.3432833999996</v>
      </c>
    </row>
    <row r="454" spans="1:47">
      <c r="A454" s="16">
        <v>42350</v>
      </c>
      <c r="B454" s="1">
        <f t="shared" si="252"/>
        <v>3716.8837580000004</v>
      </c>
      <c r="D454" s="33">
        <v>1987000</v>
      </c>
      <c r="E454" s="17">
        <f t="shared" si="194"/>
        <v>1.8706007840966283</v>
      </c>
      <c r="F454" s="52">
        <f t="shared" si="195"/>
        <v>2.0501532014824622</v>
      </c>
      <c r="G454" s="22">
        <v>1201.77</v>
      </c>
      <c r="H454" s="1">
        <f t="shared" si="243"/>
        <v>1354.7064708</v>
      </c>
      <c r="I454" s="1">
        <f t="shared" si="244"/>
        <v>241.93728719999999</v>
      </c>
      <c r="J454" s="5">
        <f t="shared" si="245"/>
        <v>725.65</v>
      </c>
      <c r="K454" s="22">
        <v>192.82</v>
      </c>
      <c r="L454" s="23">
        <v>1254000</v>
      </c>
      <c r="M454" s="24"/>
      <c r="N454" s="5">
        <f t="shared" si="250"/>
        <v>1520.6984766</v>
      </c>
      <c r="O454" s="5">
        <f t="shared" si="251"/>
        <v>1.2126782110047847</v>
      </c>
      <c r="P454" s="5">
        <f t="shared" si="246"/>
        <v>424</v>
      </c>
      <c r="Q454" s="5">
        <f t="shared" si="247"/>
        <v>399.63996000000003</v>
      </c>
      <c r="R454" s="5">
        <f t="shared" si="248"/>
        <v>158.05851660000002</v>
      </c>
      <c r="S454" s="5">
        <f t="shared" si="249"/>
        <v>449</v>
      </c>
      <c r="T454" s="39">
        <v>90</v>
      </c>
      <c r="U454" s="26">
        <v>482</v>
      </c>
      <c r="V454" s="26">
        <v>424</v>
      </c>
      <c r="W454" s="26">
        <v>246</v>
      </c>
      <c r="X454" s="27"/>
      <c r="Y454" s="27"/>
      <c r="Z454" s="27"/>
      <c r="AA454" s="29">
        <v>1046.74</v>
      </c>
      <c r="AB454" s="29">
        <v>0</v>
      </c>
      <c r="AC454" s="29">
        <v>438</v>
      </c>
      <c r="AD454" s="28">
        <v>95</v>
      </c>
      <c r="AE454" s="29">
        <v>172.04</v>
      </c>
      <c r="AF454" s="29"/>
      <c r="AG454" s="30"/>
      <c r="AH454" s="41">
        <v>449</v>
      </c>
      <c r="AI454" s="41">
        <v>725.65</v>
      </c>
      <c r="AJ454" s="30"/>
      <c r="AK454" s="30"/>
      <c r="AL454" s="30">
        <v>7.89</v>
      </c>
      <c r="AM454" s="30">
        <v>7</v>
      </c>
      <c r="AN454" s="32"/>
      <c r="AO454" s="32">
        <v>0.91242000000000001</v>
      </c>
      <c r="AQ454" s="39">
        <v>0</v>
      </c>
      <c r="AR454" s="42">
        <v>78.23</v>
      </c>
      <c r="AT454" s="37">
        <f t="shared" si="253"/>
        <v>733000</v>
      </c>
      <c r="AU454" s="92">
        <f t="shared" si="254"/>
        <v>2196.1852814000003</v>
      </c>
    </row>
    <row r="455" spans="1:47">
      <c r="A455" s="16">
        <v>42351</v>
      </c>
      <c r="B455" s="1">
        <f t="shared" si="252"/>
        <v>3633.7281209053999</v>
      </c>
      <c r="D455" s="33">
        <v>1889000</v>
      </c>
      <c r="E455" s="17">
        <f t="shared" si="194"/>
        <v>1.9236252625227104</v>
      </c>
      <c r="F455" s="52">
        <f t="shared" si="195"/>
        <v>2.1153849040773194</v>
      </c>
      <c r="G455" s="22">
        <v>1169.01</v>
      </c>
      <c r="H455" s="1">
        <f t="shared" si="243"/>
        <v>1274.7632040000001</v>
      </c>
      <c r="I455" s="1">
        <f t="shared" si="244"/>
        <v>243.70580000000001</v>
      </c>
      <c r="J455" s="5">
        <f t="shared" si="245"/>
        <v>752.41</v>
      </c>
      <c r="K455" s="22">
        <v>193.8391169054</v>
      </c>
      <c r="L455" s="23">
        <v>1206000</v>
      </c>
      <c r="M455" s="24"/>
      <c r="N455" s="5">
        <f t="shared" si="250"/>
        <v>1505.893012</v>
      </c>
      <c r="O455" s="5">
        <f t="shared" si="251"/>
        <v>1.2486675058043117</v>
      </c>
      <c r="P455" s="5">
        <f t="shared" si="246"/>
        <v>431</v>
      </c>
      <c r="Q455" s="5">
        <f t="shared" si="247"/>
        <v>357.96562749999998</v>
      </c>
      <c r="R455" s="5">
        <f t="shared" si="248"/>
        <v>159.92738450000002</v>
      </c>
      <c r="S455" s="5">
        <f t="shared" si="249"/>
        <v>472</v>
      </c>
      <c r="T455" s="39">
        <v>85</v>
      </c>
      <c r="U455" s="26">
        <v>471</v>
      </c>
      <c r="V455" s="26">
        <v>431</v>
      </c>
      <c r="W455" s="26">
        <v>211</v>
      </c>
      <c r="X455" s="27"/>
      <c r="Y455" s="27"/>
      <c r="Z455" s="27"/>
      <c r="AA455" s="29">
        <v>1008.19</v>
      </c>
      <c r="AB455" s="29">
        <v>0</v>
      </c>
      <c r="AC455" s="29">
        <v>393.65</v>
      </c>
      <c r="AD455" s="28">
        <v>100</v>
      </c>
      <c r="AE455" s="29">
        <v>180</v>
      </c>
      <c r="AF455" s="29"/>
      <c r="AG455" s="30"/>
      <c r="AH455" s="41">
        <v>472</v>
      </c>
      <c r="AI455" s="41">
        <v>752.41</v>
      </c>
      <c r="AJ455" s="30"/>
      <c r="AK455" s="30"/>
      <c r="AL455" s="30">
        <v>7.5</v>
      </c>
      <c r="AM455" s="30">
        <v>4.63</v>
      </c>
      <c r="AN455" s="32"/>
      <c r="AO455" s="32">
        <v>0.90934999999999999</v>
      </c>
      <c r="AQ455" s="39">
        <v>0</v>
      </c>
      <c r="AR455" s="42">
        <v>75.87</v>
      </c>
      <c r="AT455" s="37">
        <f t="shared" si="253"/>
        <v>683000</v>
      </c>
      <c r="AU455" s="92">
        <f t="shared" si="254"/>
        <v>2127.8351089053999</v>
      </c>
    </row>
    <row r="456" spans="1:47">
      <c r="A456" s="16">
        <v>42352</v>
      </c>
      <c r="B456" s="1">
        <f t="shared" si="252"/>
        <v>4410.4723292590998</v>
      </c>
      <c r="D456" s="33">
        <v>2449000</v>
      </c>
      <c r="E456" s="17">
        <f t="shared" si="194"/>
        <v>1.800927860048632</v>
      </c>
      <c r="F456" s="52">
        <f t="shared" si="195"/>
        <v>1.9805215546217305</v>
      </c>
      <c r="G456" s="22">
        <v>1409.55</v>
      </c>
      <c r="H456" s="1">
        <f t="shared" si="243"/>
        <v>1600.7760212000001</v>
      </c>
      <c r="I456" s="1">
        <f t="shared" si="244"/>
        <v>277.10617680000001</v>
      </c>
      <c r="J456" s="5">
        <f t="shared" si="245"/>
        <v>856.02</v>
      </c>
      <c r="K456" s="22">
        <v>267.02013125910003</v>
      </c>
      <c r="L456" s="23">
        <v>1361000</v>
      </c>
      <c r="M456" s="24"/>
      <c r="N456" s="5">
        <f t="shared" si="250"/>
        <v>1646.5129784000001</v>
      </c>
      <c r="O456" s="5">
        <f t="shared" si="251"/>
        <v>1.2097817622336517</v>
      </c>
      <c r="P456" s="5">
        <f t="shared" si="246"/>
        <v>543</v>
      </c>
      <c r="Q456" s="5">
        <f t="shared" si="247"/>
        <v>361.47288639999999</v>
      </c>
      <c r="R456" s="5">
        <f t="shared" si="248"/>
        <v>148.310092</v>
      </c>
      <c r="S456" s="5">
        <f t="shared" si="249"/>
        <v>493.73</v>
      </c>
      <c r="T456" s="39">
        <v>100</v>
      </c>
      <c r="U456" s="26">
        <v>555</v>
      </c>
      <c r="V456" s="26">
        <v>543</v>
      </c>
      <c r="W456" s="26">
        <v>260</v>
      </c>
      <c r="X456" s="27"/>
      <c r="Y456" s="27"/>
      <c r="Z456" s="27"/>
      <c r="AA456" s="29">
        <v>1362.89</v>
      </c>
      <c r="AB456" s="29">
        <v>0</v>
      </c>
      <c r="AC456" s="29">
        <v>397.52</v>
      </c>
      <c r="AD456" s="28">
        <v>78.22</v>
      </c>
      <c r="AE456" s="29">
        <v>203.82</v>
      </c>
      <c r="AF456" s="29"/>
      <c r="AG456" s="30"/>
      <c r="AH456" s="41">
        <v>493.73</v>
      </c>
      <c r="AI456" s="41">
        <v>856.02</v>
      </c>
      <c r="AJ456" s="30"/>
      <c r="AK456" s="30"/>
      <c r="AL456" s="30">
        <v>12.63</v>
      </c>
      <c r="AM456" s="30">
        <v>3.41</v>
      </c>
      <c r="AN456" s="32"/>
      <c r="AO456" s="32">
        <v>0.90932000000000002</v>
      </c>
      <c r="AQ456" s="39">
        <v>0</v>
      </c>
      <c r="AR456" s="42">
        <v>84.88</v>
      </c>
      <c r="AT456" s="37">
        <f t="shared" si="253"/>
        <v>1088000</v>
      </c>
      <c r="AU456" s="92">
        <f t="shared" si="254"/>
        <v>2763.9593508590997</v>
      </c>
    </row>
    <row r="457" spans="1:47">
      <c r="A457" s="16">
        <v>42353</v>
      </c>
      <c r="B457" s="1">
        <f t="shared" si="252"/>
        <v>4769.1956288829006</v>
      </c>
      <c r="D457" s="33">
        <v>2650000</v>
      </c>
      <c r="E457" s="17">
        <f t="shared" si="194"/>
        <v>1.7996964637293964</v>
      </c>
      <c r="F457" s="52">
        <f t="shared" si="195"/>
        <v>1.9766457953270764</v>
      </c>
      <c r="G457" s="22">
        <v>1575.41</v>
      </c>
      <c r="H457" s="1">
        <f t="shared" si="243"/>
        <v>1756.7802647999999</v>
      </c>
      <c r="I457" s="1">
        <f t="shared" si="244"/>
        <v>282.37626719999997</v>
      </c>
      <c r="J457" s="5">
        <f t="shared" si="245"/>
        <v>883.68</v>
      </c>
      <c r="K457" s="22">
        <v>270.94909688289999</v>
      </c>
      <c r="L457" s="23">
        <v>1568000</v>
      </c>
      <c r="M457" s="24"/>
      <c r="N457" s="5">
        <f t="shared" si="250"/>
        <v>1837.9548744000001</v>
      </c>
      <c r="O457" s="5">
        <f t="shared" si="251"/>
        <v>1.1721650984693879</v>
      </c>
      <c r="P457" s="5">
        <f t="shared" si="246"/>
        <v>652</v>
      </c>
      <c r="Q457" s="5">
        <f t="shared" si="247"/>
        <v>405.81004079999997</v>
      </c>
      <c r="R457" s="5">
        <f t="shared" si="248"/>
        <v>149.15483359999999</v>
      </c>
      <c r="S457" s="5">
        <f t="shared" si="249"/>
        <v>520.99</v>
      </c>
      <c r="T457" s="39">
        <v>110</v>
      </c>
      <c r="U457" s="26">
        <v>574</v>
      </c>
      <c r="V457" s="26">
        <v>652</v>
      </c>
      <c r="W457" s="26">
        <v>298</v>
      </c>
      <c r="X457" s="27"/>
      <c r="Y457" s="27"/>
      <c r="Z457" s="27"/>
      <c r="AA457" s="29">
        <v>1483.8</v>
      </c>
      <c r="AB457" s="29">
        <v>0</v>
      </c>
      <c r="AC457" s="29">
        <v>445.71</v>
      </c>
      <c r="AD457" s="28">
        <v>81</v>
      </c>
      <c r="AE457" s="29">
        <v>205.85</v>
      </c>
      <c r="AF457" s="29"/>
      <c r="AG457" s="30"/>
      <c r="AH457" s="41">
        <v>520.99</v>
      </c>
      <c r="AI457" s="41">
        <v>883.68</v>
      </c>
      <c r="AJ457" s="30"/>
      <c r="AK457" s="30"/>
      <c r="AL457" s="30">
        <v>17.57</v>
      </c>
      <c r="AM457" s="30">
        <v>3.9</v>
      </c>
      <c r="AN457" s="32"/>
      <c r="AO457" s="32">
        <v>0.91047999999999996</v>
      </c>
      <c r="AQ457" s="39">
        <v>0</v>
      </c>
      <c r="AR457" s="42">
        <v>82.82</v>
      </c>
      <c r="AT457" s="37">
        <f t="shared" si="253"/>
        <v>1082000</v>
      </c>
      <c r="AU457" s="92">
        <f t="shared" si="254"/>
        <v>2931.2407544829002</v>
      </c>
    </row>
    <row r="458" spans="1:47">
      <c r="A458" s="16">
        <v>42354</v>
      </c>
      <c r="B458" s="1">
        <f t="shared" si="252"/>
        <v>4630.1136562136999</v>
      </c>
      <c r="D458" s="33">
        <v>2629000</v>
      </c>
      <c r="E458" s="17">
        <f t="shared" si="194"/>
        <v>1.7611691351136172</v>
      </c>
      <c r="F458" s="52">
        <f t="shared" si="195"/>
        <v>1.9351593085448882</v>
      </c>
      <c r="G458" s="22">
        <v>1524.07</v>
      </c>
      <c r="H458" s="1">
        <f t="shared" si="243"/>
        <v>1714.3547348</v>
      </c>
      <c r="I458" s="1">
        <f t="shared" si="244"/>
        <v>273.50934769999998</v>
      </c>
      <c r="J458" s="5">
        <f t="shared" si="245"/>
        <v>854.65</v>
      </c>
      <c r="K458" s="22">
        <v>263.52957371370002</v>
      </c>
      <c r="L458" s="23">
        <v>1547000</v>
      </c>
      <c r="M458" s="24"/>
      <c r="N458" s="5">
        <f t="shared" si="250"/>
        <v>1796.9078456</v>
      </c>
      <c r="O458" s="5">
        <f t="shared" si="251"/>
        <v>1.1615435330316743</v>
      </c>
      <c r="P458" s="5">
        <f t="shared" si="246"/>
        <v>640</v>
      </c>
      <c r="Q458" s="5">
        <f t="shared" si="247"/>
        <v>403.45199789999998</v>
      </c>
      <c r="R458" s="5">
        <f t="shared" si="248"/>
        <v>136.99584769999998</v>
      </c>
      <c r="S458" s="5">
        <f t="shared" si="249"/>
        <v>511.46</v>
      </c>
      <c r="T458" s="39">
        <v>105</v>
      </c>
      <c r="U458" s="26">
        <v>551</v>
      </c>
      <c r="V458" s="26">
        <v>640</v>
      </c>
      <c r="W458" s="26">
        <v>227</v>
      </c>
      <c r="X458" s="27"/>
      <c r="Y458" s="27"/>
      <c r="Z458" s="27"/>
      <c r="AA458" s="29">
        <v>1440.41</v>
      </c>
      <c r="AB458" s="29">
        <v>0</v>
      </c>
      <c r="AC458" s="29">
        <v>443.31</v>
      </c>
      <c r="AD458" s="28">
        <v>75</v>
      </c>
      <c r="AE458" s="29">
        <v>205</v>
      </c>
      <c r="AF458" s="29"/>
      <c r="AG458" s="30"/>
      <c r="AH458" s="41">
        <v>511.46</v>
      </c>
      <c r="AI458" s="41">
        <v>854.65</v>
      </c>
      <c r="AJ458" s="30"/>
      <c r="AK458" s="30"/>
      <c r="AL458" s="30">
        <v>20</v>
      </c>
      <c r="AM458" s="30">
        <v>0</v>
      </c>
      <c r="AN458" s="32"/>
      <c r="AO458" s="32">
        <v>0.91008999999999995</v>
      </c>
      <c r="AQ458" s="39">
        <v>0</v>
      </c>
      <c r="AR458" s="42">
        <v>75.53</v>
      </c>
      <c r="AT458" s="37">
        <f t="shared" si="253"/>
        <v>1082000</v>
      </c>
      <c r="AU458" s="92">
        <f t="shared" si="254"/>
        <v>2833.2058106137001</v>
      </c>
    </row>
    <row r="459" spans="1:47">
      <c r="A459" s="16">
        <v>42355</v>
      </c>
      <c r="B459" s="1">
        <f t="shared" si="252"/>
        <v>4484.0599025638003</v>
      </c>
      <c r="D459" s="33">
        <v>2389000</v>
      </c>
      <c r="E459" s="17">
        <f t="shared" si="194"/>
        <v>1.8769610307927167</v>
      </c>
      <c r="F459" s="52">
        <f t="shared" si="195"/>
        <v>2.0525573085381561</v>
      </c>
      <c r="G459" s="22">
        <v>1471.67</v>
      </c>
      <c r="H459" s="1">
        <f t="shared" si="243"/>
        <v>1664.0520985000001</v>
      </c>
      <c r="I459" s="1">
        <f t="shared" si="244"/>
        <v>195.87518999999998</v>
      </c>
      <c r="J459" s="5">
        <f t="shared" si="245"/>
        <v>788.58</v>
      </c>
      <c r="K459" s="22">
        <v>363.88261406380002</v>
      </c>
      <c r="L459" s="23">
        <v>1362000</v>
      </c>
      <c r="M459" s="24"/>
      <c r="N459" s="5">
        <f t="shared" si="250"/>
        <v>1687.278808</v>
      </c>
      <c r="O459" s="5">
        <f t="shared" si="251"/>
        <v>1.238824381791483</v>
      </c>
      <c r="P459" s="5">
        <f t="shared" si="246"/>
        <v>597</v>
      </c>
      <c r="Q459" s="5">
        <f t="shared" si="247"/>
        <v>401.004614</v>
      </c>
      <c r="R459" s="5">
        <f t="shared" si="248"/>
        <v>112.404194</v>
      </c>
      <c r="S459" s="5">
        <f t="shared" si="249"/>
        <v>456.87</v>
      </c>
      <c r="T459" s="39">
        <v>120</v>
      </c>
      <c r="U459" s="26">
        <v>505</v>
      </c>
      <c r="V459" s="26">
        <v>597</v>
      </c>
      <c r="W459" s="26">
        <v>334</v>
      </c>
      <c r="X459" s="27"/>
      <c r="Y459" s="27"/>
      <c r="Z459" s="27"/>
      <c r="AA459" s="29">
        <v>1381.21</v>
      </c>
      <c r="AB459" s="29">
        <v>0</v>
      </c>
      <c r="AC459" s="29">
        <v>438.52</v>
      </c>
      <c r="AD459" s="28">
        <v>53</v>
      </c>
      <c r="AE459" s="29">
        <v>131</v>
      </c>
      <c r="AF459" s="29"/>
      <c r="AG459" s="30"/>
      <c r="AH459" s="41">
        <v>456.87</v>
      </c>
      <c r="AI459" s="41">
        <v>788.58</v>
      </c>
      <c r="AJ459" s="30"/>
      <c r="AK459" s="30"/>
      <c r="AL459" s="30">
        <v>13.28</v>
      </c>
      <c r="AM459" s="30">
        <v>0</v>
      </c>
      <c r="AN459" s="32"/>
      <c r="AO459" s="32">
        <v>0.91444999999999999</v>
      </c>
      <c r="AQ459" s="39">
        <v>0</v>
      </c>
      <c r="AR459" s="42">
        <v>69.92</v>
      </c>
      <c r="AT459" s="37">
        <f t="shared" si="253"/>
        <v>1027000</v>
      </c>
      <c r="AU459" s="92">
        <f t="shared" si="254"/>
        <v>2796.7810945638003</v>
      </c>
    </row>
    <row r="460" spans="1:47">
      <c r="A460" s="16">
        <v>42356</v>
      </c>
      <c r="B460" s="1">
        <f t="shared" si="252"/>
        <v>4407.6078620528997</v>
      </c>
      <c r="D460" s="33">
        <v>2301000</v>
      </c>
      <c r="E460" s="17">
        <f t="shared" si="194"/>
        <v>1.9155184102794001</v>
      </c>
      <c r="F460" s="52">
        <f t="shared" si="195"/>
        <v>2.0762176569254285</v>
      </c>
      <c r="G460" s="22">
        <v>1361.48</v>
      </c>
      <c r="H460" s="1">
        <f t="shared" si="243"/>
        <v>1673.716338</v>
      </c>
      <c r="I460" s="1">
        <f t="shared" si="244"/>
        <v>193.41386399999999</v>
      </c>
      <c r="J460" s="5">
        <f t="shared" si="245"/>
        <v>769.32</v>
      </c>
      <c r="K460" s="22">
        <v>409.67766005290002</v>
      </c>
      <c r="L460" s="23">
        <v>1307000</v>
      </c>
      <c r="M460" s="24"/>
      <c r="N460" s="5">
        <f t="shared" si="250"/>
        <v>1727.3948699999999</v>
      </c>
      <c r="O460" s="5">
        <f t="shared" si="251"/>
        <v>1.3216487146136189</v>
      </c>
      <c r="P460" s="5">
        <f t="shared" si="246"/>
        <v>611</v>
      </c>
      <c r="Q460" s="5">
        <f t="shared" si="247"/>
        <v>414.62566600000002</v>
      </c>
      <c r="R460" s="5">
        <f t="shared" si="248"/>
        <v>125.04920399999999</v>
      </c>
      <c r="S460" s="5">
        <f t="shared" si="249"/>
        <v>436.72</v>
      </c>
      <c r="T460" s="39">
        <v>140</v>
      </c>
      <c r="U460" s="26">
        <v>461</v>
      </c>
      <c r="V460" s="26">
        <v>611</v>
      </c>
      <c r="W460" s="26">
        <v>279</v>
      </c>
      <c r="X460" s="27"/>
      <c r="Y460" s="27"/>
      <c r="Z460" s="27"/>
      <c r="AA460" s="29">
        <v>1364.72</v>
      </c>
      <c r="AB460" s="29">
        <v>0</v>
      </c>
      <c r="AC460" s="29">
        <v>449.41</v>
      </c>
      <c r="AD460" s="28">
        <v>51.43</v>
      </c>
      <c r="AE460" s="29">
        <v>106.24</v>
      </c>
      <c r="AF460" s="29"/>
      <c r="AG460" s="30"/>
      <c r="AH460" s="41">
        <v>436.72</v>
      </c>
      <c r="AI460" s="41">
        <v>769.32</v>
      </c>
      <c r="AJ460" s="30"/>
      <c r="AK460" s="30"/>
      <c r="AL460" s="30">
        <v>19.29</v>
      </c>
      <c r="AM460" s="30">
        <v>0</v>
      </c>
      <c r="AN460" s="32"/>
      <c r="AO460" s="32">
        <v>0.92259999999999998</v>
      </c>
      <c r="AQ460" s="39">
        <v>0</v>
      </c>
      <c r="AR460" s="42">
        <v>84.11</v>
      </c>
      <c r="AT460" s="37">
        <f t="shared" si="253"/>
        <v>994000</v>
      </c>
      <c r="AU460" s="92">
        <f t="shared" si="254"/>
        <v>2680.2129920528996</v>
      </c>
    </row>
    <row r="461" spans="1:47">
      <c r="A461" s="16">
        <v>42357</v>
      </c>
      <c r="B461" s="1">
        <f t="shared" si="252"/>
        <v>4015.5745529736</v>
      </c>
      <c r="D461" s="33">
        <v>2083000</v>
      </c>
      <c r="E461" s="17">
        <f t="shared" si="194"/>
        <v>1.9277842309042728</v>
      </c>
      <c r="F461" s="52">
        <f t="shared" si="195"/>
        <v>2.0895124982704019</v>
      </c>
      <c r="G461" s="22">
        <v>1267.72</v>
      </c>
      <c r="H461" s="1">
        <f t="shared" si="243"/>
        <v>1463.8801940000001</v>
      </c>
      <c r="I461" s="1">
        <f t="shared" si="244"/>
        <v>182.794738</v>
      </c>
      <c r="J461" s="5">
        <f t="shared" si="245"/>
        <v>708.35</v>
      </c>
      <c r="K461" s="22">
        <v>392.82962097360002</v>
      </c>
      <c r="L461" s="23">
        <v>1310000</v>
      </c>
      <c r="M461" s="24"/>
      <c r="N461" s="5">
        <f t="shared" si="250"/>
        <v>1658.4020919999998</v>
      </c>
      <c r="O461" s="5">
        <f t="shared" si="251"/>
        <v>1.2659557954198473</v>
      </c>
      <c r="P461" s="5">
        <f t="shared" si="246"/>
        <v>580</v>
      </c>
      <c r="Q461" s="5">
        <f t="shared" si="247"/>
        <v>420.05055400000003</v>
      </c>
      <c r="R461" s="5">
        <f t="shared" si="248"/>
        <v>107.141538</v>
      </c>
      <c r="S461" s="5">
        <f t="shared" si="249"/>
        <v>438.36</v>
      </c>
      <c r="T461" s="39">
        <v>112.85</v>
      </c>
      <c r="U461" s="26">
        <v>383</v>
      </c>
      <c r="V461" s="26">
        <v>580</v>
      </c>
      <c r="W461" s="26">
        <v>291</v>
      </c>
      <c r="X461" s="27"/>
      <c r="Y461" s="27"/>
      <c r="Z461" s="27"/>
      <c r="AA461" s="29">
        <v>1131.4000000000001</v>
      </c>
      <c r="AB461" s="29">
        <v>0</v>
      </c>
      <c r="AC461" s="29">
        <v>455.29</v>
      </c>
      <c r="AD461" s="28">
        <v>45.12</v>
      </c>
      <c r="AE461" s="29">
        <v>112.85</v>
      </c>
      <c r="AF461" s="29"/>
      <c r="AG461" s="30"/>
      <c r="AH461" s="41">
        <v>438.36</v>
      </c>
      <c r="AI461" s="41">
        <v>708.35</v>
      </c>
      <c r="AJ461" s="30"/>
      <c r="AK461" s="30"/>
      <c r="AL461" s="30">
        <v>14.27</v>
      </c>
      <c r="AM461" s="30">
        <v>0</v>
      </c>
      <c r="AN461" s="32"/>
      <c r="AO461" s="32">
        <v>0.92259999999999998</v>
      </c>
      <c r="AQ461" s="39">
        <v>0</v>
      </c>
      <c r="AR461" s="42">
        <v>71.010000000000005</v>
      </c>
      <c r="AT461" s="37">
        <f t="shared" si="253"/>
        <v>773000</v>
      </c>
      <c r="AU461" s="92">
        <f t="shared" si="254"/>
        <v>2357.1724609736002</v>
      </c>
    </row>
    <row r="462" spans="1:47">
      <c r="A462" s="16">
        <v>42358</v>
      </c>
      <c r="B462" s="1">
        <f t="shared" si="252"/>
        <v>3455.0839754999997</v>
      </c>
      <c r="D462" s="33">
        <v>1875000</v>
      </c>
      <c r="E462" s="17">
        <f t="shared" si="194"/>
        <v>1.8427114536</v>
      </c>
      <c r="F462" s="52">
        <f t="shared" si="195"/>
        <v>2.0031431918339839</v>
      </c>
      <c r="G462" s="22">
        <v>1055.47</v>
      </c>
      <c r="H462" s="1">
        <f t="shared" si="243"/>
        <v>1283.7804005000003</v>
      </c>
      <c r="I462" s="1">
        <f t="shared" si="244"/>
        <v>167.88357500000001</v>
      </c>
      <c r="J462" s="5">
        <f t="shared" si="245"/>
        <v>613.95000000000005</v>
      </c>
      <c r="K462" s="22">
        <v>334</v>
      </c>
      <c r="L462" s="23">
        <v>1197000</v>
      </c>
      <c r="M462" s="24"/>
      <c r="N462" s="5">
        <f t="shared" si="250"/>
        <v>1463.9776861</v>
      </c>
      <c r="O462" s="5">
        <f t="shared" si="251"/>
        <v>1.2230390025898079</v>
      </c>
      <c r="P462" s="5">
        <f t="shared" si="246"/>
        <v>502</v>
      </c>
      <c r="Q462" s="5">
        <f t="shared" si="247"/>
        <v>362.08577510000003</v>
      </c>
      <c r="R462" s="5">
        <f t="shared" si="248"/>
        <v>103.121911</v>
      </c>
      <c r="S462" s="5">
        <f t="shared" si="249"/>
        <v>376.77</v>
      </c>
      <c r="T462" s="39">
        <v>120</v>
      </c>
      <c r="U462" s="26">
        <v>313</v>
      </c>
      <c r="V462" s="26">
        <v>502</v>
      </c>
      <c r="W462" s="26">
        <v>231</v>
      </c>
      <c r="X462" s="27"/>
      <c r="Y462" s="27"/>
      <c r="Z462" s="27"/>
      <c r="AA462" s="29">
        <v>1001.94</v>
      </c>
      <c r="AB462" s="29">
        <v>0</v>
      </c>
      <c r="AC462" s="29">
        <v>393.61</v>
      </c>
      <c r="AD462" s="28">
        <v>50</v>
      </c>
      <c r="AE462" s="29">
        <v>109.9</v>
      </c>
      <c r="AF462" s="29"/>
      <c r="AG462" s="30"/>
      <c r="AH462" s="41">
        <v>376.77</v>
      </c>
      <c r="AI462" s="41">
        <v>613.95000000000005</v>
      </c>
      <c r="AJ462" s="30"/>
      <c r="AK462" s="30"/>
      <c r="AL462" s="30">
        <v>10.5</v>
      </c>
      <c r="AM462" s="30">
        <v>0</v>
      </c>
      <c r="AN462" s="32"/>
      <c r="AO462" s="32">
        <v>0.91991000000000001</v>
      </c>
      <c r="AQ462" s="39">
        <v>0</v>
      </c>
      <c r="AR462" s="42">
        <v>62.1</v>
      </c>
      <c r="AT462" s="37">
        <f t="shared" si="253"/>
        <v>678000</v>
      </c>
      <c r="AU462" s="92">
        <f t="shared" si="254"/>
        <v>1991.1062893999997</v>
      </c>
    </row>
    <row r="463" spans="1:47">
      <c r="A463" s="16">
        <v>42359</v>
      </c>
      <c r="B463" s="1">
        <f t="shared" si="252"/>
        <v>4203.263551</v>
      </c>
      <c r="D463" s="33">
        <v>2366000</v>
      </c>
      <c r="E463" s="17">
        <f t="shared" si="194"/>
        <v>1.7765272827557057</v>
      </c>
      <c r="F463" s="52">
        <f t="shared" si="195"/>
        <v>1.9312178310204431</v>
      </c>
      <c r="G463" s="22">
        <v>1265</v>
      </c>
      <c r="H463" s="1">
        <f t="shared" si="243"/>
        <v>1535.2395080000001</v>
      </c>
      <c r="I463" s="1">
        <f t="shared" si="244"/>
        <v>187.26404300000002</v>
      </c>
      <c r="J463" s="5">
        <f t="shared" si="245"/>
        <v>751.76</v>
      </c>
      <c r="K463" s="22">
        <v>464</v>
      </c>
      <c r="L463" s="23">
        <v>1355000</v>
      </c>
      <c r="M463" s="24"/>
      <c r="N463" s="5">
        <f t="shared" si="250"/>
        <v>1605.5974530000001</v>
      </c>
      <c r="O463" s="5">
        <f t="shared" si="251"/>
        <v>1.1849427697416974</v>
      </c>
      <c r="P463" s="5">
        <f t="shared" si="246"/>
        <v>513</v>
      </c>
      <c r="Q463" s="5">
        <f t="shared" si="247"/>
        <v>381.02258</v>
      </c>
      <c r="R463" s="5">
        <f t="shared" si="248"/>
        <v>124.434873</v>
      </c>
      <c r="S463" s="5">
        <f t="shared" si="249"/>
        <v>437.14</v>
      </c>
      <c r="T463" s="39">
        <v>150</v>
      </c>
      <c r="U463" s="26">
        <v>474</v>
      </c>
      <c r="V463" s="26">
        <v>513</v>
      </c>
      <c r="W463" s="26">
        <v>268</v>
      </c>
      <c r="X463" s="27"/>
      <c r="Y463" s="27"/>
      <c r="Z463" s="27"/>
      <c r="AA463" s="29">
        <v>1254.72</v>
      </c>
      <c r="AB463" s="29">
        <v>0</v>
      </c>
      <c r="AC463" s="29">
        <v>414.2</v>
      </c>
      <c r="AD463" s="28">
        <v>60</v>
      </c>
      <c r="AE463" s="29">
        <v>115.08</v>
      </c>
      <c r="AF463" s="29"/>
      <c r="AG463" s="30"/>
      <c r="AH463" s="41">
        <v>437.14</v>
      </c>
      <c r="AI463" s="41">
        <v>751.76</v>
      </c>
      <c r="AJ463" s="30"/>
      <c r="AK463" s="30"/>
      <c r="AL463" s="30">
        <v>13.22</v>
      </c>
      <c r="AM463" s="30">
        <v>0</v>
      </c>
      <c r="AN463" s="32"/>
      <c r="AO463" s="32">
        <v>0.91990000000000005</v>
      </c>
      <c r="AQ463" s="39">
        <v>0</v>
      </c>
      <c r="AR463" s="42">
        <v>75.27</v>
      </c>
      <c r="AT463" s="37">
        <f t="shared" si="253"/>
        <v>1011000</v>
      </c>
      <c r="AU463" s="92">
        <f t="shared" si="254"/>
        <v>2597.6660979999997</v>
      </c>
    </row>
    <row r="464" spans="1:47">
      <c r="A464" s="16">
        <v>42360</v>
      </c>
      <c r="B464" s="1">
        <f t="shared" si="252"/>
        <v>4209.4504987351002</v>
      </c>
      <c r="D464" s="33">
        <v>2326000</v>
      </c>
      <c r="E464" s="17">
        <f t="shared" si="194"/>
        <v>1.8097379616230009</v>
      </c>
      <c r="F464" s="52">
        <f t="shared" si="195"/>
        <v>1.969418405979847</v>
      </c>
      <c r="G464" s="22">
        <v>1227.2</v>
      </c>
      <c r="H464" s="1">
        <f t="shared" si="243"/>
        <v>1594.3262</v>
      </c>
      <c r="I464" s="1">
        <f t="shared" si="244"/>
        <v>181.18345640000001</v>
      </c>
      <c r="J464" s="5">
        <f t="shared" si="245"/>
        <v>746.48</v>
      </c>
      <c r="K464" s="22">
        <v>460.26084233509999</v>
      </c>
      <c r="L464" s="23">
        <v>1329000</v>
      </c>
      <c r="M464" s="24"/>
      <c r="N464" s="5">
        <f t="shared" ref="N464:N480" si="255">SUM(P464:T464)</f>
        <v>1629.1276272</v>
      </c>
      <c r="O464" s="5">
        <f t="shared" ref="O464:O476" si="256">N464/L464*1000</f>
        <v>1.2258296668171558</v>
      </c>
      <c r="P464" s="5">
        <f t="shared" ref="P464:P471" si="257">V464</f>
        <v>535</v>
      </c>
      <c r="Q464" s="5">
        <f t="shared" si="247"/>
        <v>380.43287999999995</v>
      </c>
      <c r="R464" s="5">
        <f t="shared" si="248"/>
        <v>129.71474720000001</v>
      </c>
      <c r="S464" s="5">
        <f t="shared" si="249"/>
        <v>443.98</v>
      </c>
      <c r="T464" s="39">
        <v>140</v>
      </c>
      <c r="U464" s="26">
        <v>422</v>
      </c>
      <c r="V464" s="26">
        <v>535</v>
      </c>
      <c r="W464" s="26">
        <v>253</v>
      </c>
      <c r="X464" s="27"/>
      <c r="Y464" s="27"/>
      <c r="Z464" s="27"/>
      <c r="AA464" s="29">
        <v>1321</v>
      </c>
      <c r="AB464" s="29">
        <v>0</v>
      </c>
      <c r="AC464" s="29">
        <v>414</v>
      </c>
      <c r="AD464" s="28">
        <v>65</v>
      </c>
      <c r="AE464" s="29">
        <v>105.56</v>
      </c>
      <c r="AF464" s="29"/>
      <c r="AG464" s="30"/>
      <c r="AH464" s="41">
        <v>443.98</v>
      </c>
      <c r="AI464" s="41">
        <v>746.48</v>
      </c>
      <c r="AJ464" s="30"/>
      <c r="AK464" s="30"/>
      <c r="AL464" s="30">
        <v>15.45</v>
      </c>
      <c r="AM464" s="30">
        <v>0</v>
      </c>
      <c r="AN464" s="32"/>
      <c r="AO464" s="32">
        <v>0.91891999999999996</v>
      </c>
      <c r="AQ464" s="39">
        <v>0</v>
      </c>
      <c r="AR464" s="42">
        <v>76.16</v>
      </c>
      <c r="AT464" s="37">
        <f t="shared" si="253"/>
        <v>997000</v>
      </c>
      <c r="AU464" s="92">
        <f t="shared" si="254"/>
        <v>2580.3228715351001</v>
      </c>
    </row>
    <row r="465" spans="1:47">
      <c r="A465" s="16">
        <v>42361</v>
      </c>
      <c r="B465" s="1">
        <f t="shared" si="252"/>
        <v>4469.8867254669995</v>
      </c>
      <c r="D465" s="33">
        <v>2404000</v>
      </c>
      <c r="E465" s="17">
        <f t="shared" si="194"/>
        <v>1.8593538791460065</v>
      </c>
      <c r="F465" s="52">
        <f t="shared" si="195"/>
        <v>2.0331917759934464</v>
      </c>
      <c r="G465" s="22">
        <v>1257.27</v>
      </c>
      <c r="H465" s="1">
        <f t="shared" si="243"/>
        <v>1754.2579149999999</v>
      </c>
      <c r="I465" s="1">
        <f t="shared" si="244"/>
        <v>198.35505000000001</v>
      </c>
      <c r="J465" s="5">
        <f t="shared" si="245"/>
        <v>774.37</v>
      </c>
      <c r="K465" s="22">
        <v>485.633760467</v>
      </c>
      <c r="L465" s="23">
        <v>1356000</v>
      </c>
      <c r="M465" s="24"/>
      <c r="N465" s="5">
        <f t="shared" si="255"/>
        <v>1724.9874050000001</v>
      </c>
      <c r="O465" s="5">
        <f t="shared" si="256"/>
        <v>1.2721146054572272</v>
      </c>
      <c r="P465" s="5">
        <f t="shared" si="257"/>
        <v>558</v>
      </c>
      <c r="Q465" s="5">
        <f t="shared" si="247"/>
        <v>431.08615499999996</v>
      </c>
      <c r="R465" s="5">
        <f t="shared" si="248"/>
        <v>121.17125</v>
      </c>
      <c r="S465" s="5">
        <f t="shared" si="249"/>
        <v>474.73</v>
      </c>
      <c r="T465" s="39">
        <v>140</v>
      </c>
      <c r="U465" s="26">
        <v>414</v>
      </c>
      <c r="V465" s="26">
        <v>558</v>
      </c>
      <c r="W465" s="26">
        <v>272</v>
      </c>
      <c r="X465" s="27"/>
      <c r="Y465" s="27"/>
      <c r="Z465" s="27"/>
      <c r="AA465" s="29">
        <v>1446.88</v>
      </c>
      <c r="AB465" s="29">
        <v>0</v>
      </c>
      <c r="AC465" s="29">
        <v>471.39</v>
      </c>
      <c r="AD465" s="28">
        <v>60</v>
      </c>
      <c r="AE465" s="29">
        <v>128.75</v>
      </c>
      <c r="AF465" s="29"/>
      <c r="AG465" s="30"/>
      <c r="AH465" s="41">
        <v>474.73</v>
      </c>
      <c r="AI465" s="41">
        <v>774.37</v>
      </c>
      <c r="AJ465" s="30"/>
      <c r="AK465" s="30"/>
      <c r="AL465" s="30">
        <v>15.65</v>
      </c>
      <c r="AM465" s="30">
        <v>0</v>
      </c>
      <c r="AN465" s="32"/>
      <c r="AO465" s="32">
        <v>0.91449999999999998</v>
      </c>
      <c r="AQ465" s="39">
        <v>0</v>
      </c>
      <c r="AR465" s="42">
        <v>72.5</v>
      </c>
      <c r="AT465" s="37">
        <f t="shared" si="253"/>
        <v>1048000</v>
      </c>
      <c r="AU465" s="92">
        <f t="shared" si="254"/>
        <v>2744.8993204669996</v>
      </c>
    </row>
    <row r="466" spans="1:47">
      <c r="A466" s="16">
        <v>42362</v>
      </c>
      <c r="B466" s="1">
        <f t="shared" si="252"/>
        <v>4203.2368534925999</v>
      </c>
      <c r="D466" s="33">
        <v>2198000</v>
      </c>
      <c r="E466" s="17">
        <f t="shared" si="194"/>
        <v>1.9123006612796178</v>
      </c>
      <c r="F466" s="52">
        <f t="shared" si="195"/>
        <v>2.0893752103574084</v>
      </c>
      <c r="G466" s="22">
        <v>1185.79</v>
      </c>
      <c r="H466" s="1">
        <f t="shared" si="243"/>
        <v>1651.07439</v>
      </c>
      <c r="I466" s="1">
        <f t="shared" si="244"/>
        <v>169.61412999999999</v>
      </c>
      <c r="J466" s="5">
        <f t="shared" si="245"/>
        <v>810.51</v>
      </c>
      <c r="K466" s="22">
        <v>386.24833349260001</v>
      </c>
      <c r="L466" s="23">
        <v>1273000</v>
      </c>
      <c r="M466" s="24"/>
      <c r="N466" s="5">
        <f t="shared" si="255"/>
        <v>1668.3216825</v>
      </c>
      <c r="O466" s="5">
        <f t="shared" si="256"/>
        <v>1.3105433483896307</v>
      </c>
      <c r="P466" s="5">
        <f t="shared" si="257"/>
        <v>518</v>
      </c>
      <c r="Q466" s="5">
        <f t="shared" si="247"/>
        <v>438.77085</v>
      </c>
      <c r="R466" s="5">
        <f t="shared" si="248"/>
        <v>113.0608325</v>
      </c>
      <c r="S466" s="5">
        <f t="shared" si="249"/>
        <v>478.49</v>
      </c>
      <c r="T466" s="39">
        <v>120</v>
      </c>
      <c r="U466" s="26">
        <v>372</v>
      </c>
      <c r="V466" s="26">
        <v>518</v>
      </c>
      <c r="W466" s="26">
        <v>285</v>
      </c>
      <c r="X466" s="27"/>
      <c r="Y466" s="27"/>
      <c r="Z466" s="27"/>
      <c r="AA466" s="29">
        <v>1324.56</v>
      </c>
      <c r="AB466" s="29">
        <v>0</v>
      </c>
      <c r="AC466" s="29">
        <v>479.4</v>
      </c>
      <c r="AD466" s="28">
        <v>46.31</v>
      </c>
      <c r="AE466" s="29">
        <v>95.5</v>
      </c>
      <c r="AF466" s="29"/>
      <c r="AG466" s="30"/>
      <c r="AH466" s="41">
        <v>478.49</v>
      </c>
      <c r="AI466" s="41">
        <v>810.51</v>
      </c>
      <c r="AJ466" s="30"/>
      <c r="AK466" s="30"/>
      <c r="AL466" s="30">
        <v>12.6</v>
      </c>
      <c r="AM466" s="30">
        <v>0</v>
      </c>
      <c r="AN466" s="32"/>
      <c r="AO466" s="32">
        <v>0.91525000000000001</v>
      </c>
      <c r="AQ466" s="39">
        <v>0</v>
      </c>
      <c r="AR466" s="42">
        <v>77.22</v>
      </c>
      <c r="AT466" s="37">
        <f t="shared" si="253"/>
        <v>925000</v>
      </c>
      <c r="AU466" s="92">
        <f t="shared" si="254"/>
        <v>2534.9151709926</v>
      </c>
    </row>
    <row r="467" spans="1:47">
      <c r="A467" s="16">
        <v>42363</v>
      </c>
      <c r="B467" s="1">
        <f t="shared" si="252"/>
        <v>3789.4489431451998</v>
      </c>
      <c r="D467" s="33">
        <v>1761000</v>
      </c>
      <c r="E467" s="17">
        <f t="shared" si="194"/>
        <v>2.151873335119364</v>
      </c>
      <c r="F467" s="52">
        <f t="shared" si="195"/>
        <v>2.3543471937848621</v>
      </c>
      <c r="G467" s="22">
        <v>1138.2</v>
      </c>
      <c r="H467" s="1">
        <f t="shared" si="243"/>
        <v>1314.1126400000001</v>
      </c>
      <c r="I467" s="1">
        <f t="shared" si="244"/>
        <v>142.97702000000001</v>
      </c>
      <c r="J467" s="5">
        <f t="shared" si="245"/>
        <v>881.64</v>
      </c>
      <c r="K467" s="22">
        <v>312.51928314520001</v>
      </c>
      <c r="L467" s="23">
        <v>1111000</v>
      </c>
      <c r="M467" s="24"/>
      <c r="N467" s="5">
        <f t="shared" si="255"/>
        <v>1653.8702599999999</v>
      </c>
      <c r="O467" s="5">
        <f t="shared" si="256"/>
        <v>1.4886320972097209</v>
      </c>
      <c r="P467" s="5">
        <f t="shared" si="257"/>
        <v>495</v>
      </c>
      <c r="Q467" s="5">
        <f t="shared" si="247"/>
        <v>384.62034</v>
      </c>
      <c r="R467" s="5">
        <f t="shared" si="248"/>
        <v>101.70992000000001</v>
      </c>
      <c r="S467" s="5">
        <f t="shared" si="249"/>
        <v>562.54</v>
      </c>
      <c r="T467" s="39">
        <v>110</v>
      </c>
      <c r="U467" s="26">
        <v>317</v>
      </c>
      <c r="V467" s="26">
        <v>495</v>
      </c>
      <c r="W467" s="26">
        <v>314</v>
      </c>
      <c r="X467" s="27"/>
      <c r="Y467" s="27"/>
      <c r="Z467" s="27"/>
      <c r="AA467" s="29">
        <v>1016.95</v>
      </c>
      <c r="AB467" s="29">
        <v>0</v>
      </c>
      <c r="AC467" s="29">
        <v>420.81</v>
      </c>
      <c r="AD467" s="28">
        <v>42.66</v>
      </c>
      <c r="AE467" s="29">
        <v>72.900000000000006</v>
      </c>
      <c r="AF467" s="29"/>
      <c r="AG467" s="30"/>
      <c r="AH467" s="41">
        <v>562.54</v>
      </c>
      <c r="AI467" s="41">
        <v>881.64</v>
      </c>
      <c r="AJ467" s="30"/>
      <c r="AK467" s="30"/>
      <c r="AL467" s="30">
        <v>14.91</v>
      </c>
      <c r="AM467" s="30">
        <v>0</v>
      </c>
      <c r="AN467" s="32"/>
      <c r="AO467" s="32">
        <v>0.91400000000000003</v>
      </c>
      <c r="AQ467" s="39">
        <v>0</v>
      </c>
      <c r="AR467" s="42">
        <v>68.62</v>
      </c>
      <c r="AT467" s="37">
        <f t="shared" si="253"/>
        <v>650000</v>
      </c>
      <c r="AU467" s="92">
        <f t="shared" si="254"/>
        <v>2135.5786831451996</v>
      </c>
    </row>
    <row r="468" spans="1:47">
      <c r="A468" s="16">
        <v>42364</v>
      </c>
      <c r="B468" s="1">
        <f t="shared" si="252"/>
        <v>3761.5134117662997</v>
      </c>
      <c r="D468" s="33">
        <v>1904000</v>
      </c>
      <c r="E468" s="17">
        <f t="shared" si="194"/>
        <v>1.9755847750873423</v>
      </c>
      <c r="F468" s="52">
        <f t="shared" si="195"/>
        <v>2.1681132299027022</v>
      </c>
      <c r="G468" s="22">
        <v>1058.3599999999999</v>
      </c>
      <c r="H468" s="1">
        <f t="shared" si="243"/>
        <v>1356.7585759999999</v>
      </c>
      <c r="I468" s="1">
        <f t="shared" si="244"/>
        <v>148.234016</v>
      </c>
      <c r="J468" s="5">
        <f t="shared" si="245"/>
        <v>849.38</v>
      </c>
      <c r="K468" s="22">
        <v>348.7808197663</v>
      </c>
      <c r="L468" s="23">
        <v>1189000</v>
      </c>
      <c r="M468" s="24"/>
      <c r="N468" s="5">
        <f t="shared" si="255"/>
        <v>1619.1804160000002</v>
      </c>
      <c r="O468" s="5">
        <f t="shared" si="256"/>
        <v>1.3618001816652652</v>
      </c>
      <c r="P468" s="5">
        <f t="shared" si="257"/>
        <v>482</v>
      </c>
      <c r="Q468" s="5">
        <f t="shared" si="247"/>
        <v>370.42102399999999</v>
      </c>
      <c r="R468" s="5">
        <f t="shared" si="248"/>
        <v>105.389392</v>
      </c>
      <c r="S468" s="5">
        <f t="shared" si="249"/>
        <v>561.37</v>
      </c>
      <c r="T468" s="39">
        <v>100</v>
      </c>
      <c r="U468" s="26"/>
      <c r="V468" s="26">
        <v>482</v>
      </c>
      <c r="W468" s="26"/>
      <c r="X468" s="27"/>
      <c r="Y468" s="27"/>
      <c r="Z468" s="27"/>
      <c r="AA468" s="29">
        <v>1082.46</v>
      </c>
      <c r="AB468" s="29">
        <v>0</v>
      </c>
      <c r="AC468" s="29">
        <v>406.52</v>
      </c>
      <c r="AD468" s="28">
        <v>50</v>
      </c>
      <c r="AE468" s="29">
        <v>84.58</v>
      </c>
      <c r="AF468" s="29"/>
      <c r="AG468" s="30"/>
      <c r="AH468" s="41">
        <v>561.37</v>
      </c>
      <c r="AI468" s="41">
        <v>849.38</v>
      </c>
      <c r="AJ468" s="30"/>
      <c r="AK468" s="30"/>
      <c r="AL468" s="30">
        <v>12.44</v>
      </c>
      <c r="AM468" s="30">
        <v>0</v>
      </c>
      <c r="AN468" s="32"/>
      <c r="AO468" s="32">
        <v>0.91120000000000001</v>
      </c>
      <c r="AQ468" s="39">
        <v>0</v>
      </c>
      <c r="AR468" s="42">
        <v>65.66</v>
      </c>
      <c r="AT468" s="37">
        <f t="shared" si="253"/>
        <v>715000</v>
      </c>
      <c r="AU468" s="92">
        <f t="shared" si="254"/>
        <v>2142.3329957662995</v>
      </c>
    </row>
    <row r="469" spans="1:47">
      <c r="A469" s="16">
        <v>42365</v>
      </c>
      <c r="B469" s="1">
        <f t="shared" si="252"/>
        <v>3535.2253781414001</v>
      </c>
      <c r="D469" s="33">
        <v>1995000</v>
      </c>
      <c r="E469" s="17">
        <f t="shared" si="194"/>
        <v>1.7720427960608522</v>
      </c>
      <c r="F469" s="52">
        <f t="shared" si="195"/>
        <v>1.944735289794614</v>
      </c>
      <c r="G469" s="22">
        <v>991.21</v>
      </c>
      <c r="H469" s="1">
        <f t="shared" si="243"/>
        <v>1277.3566080000001</v>
      </c>
      <c r="I469" s="1">
        <f t="shared" si="244"/>
        <v>178.60431199999999</v>
      </c>
      <c r="J469" s="5">
        <f t="shared" si="245"/>
        <v>745.7</v>
      </c>
      <c r="K469" s="22">
        <v>342.35445814140002</v>
      </c>
      <c r="L469" s="23">
        <v>1268000</v>
      </c>
      <c r="M469" s="24"/>
      <c r="N469" s="5">
        <f t="shared" si="255"/>
        <v>1513.4950800000001</v>
      </c>
      <c r="O469" s="5">
        <f t="shared" si="256"/>
        <v>1.1936081072555205</v>
      </c>
      <c r="P469" s="5">
        <f t="shared" si="257"/>
        <v>466</v>
      </c>
      <c r="Q469" s="5">
        <f t="shared" si="247"/>
        <v>340.64300800000001</v>
      </c>
      <c r="R469" s="5">
        <f t="shared" si="248"/>
        <v>121.472072</v>
      </c>
      <c r="S469" s="5">
        <f t="shared" si="249"/>
        <v>485.38</v>
      </c>
      <c r="T469" s="39">
        <v>100</v>
      </c>
      <c r="U469" s="26"/>
      <c r="V469" s="26">
        <v>466</v>
      </c>
      <c r="W469" s="26"/>
      <c r="X469" s="27"/>
      <c r="Y469" s="27"/>
      <c r="Z469" s="27"/>
      <c r="AA469" s="29">
        <v>1028</v>
      </c>
      <c r="AB469" s="29">
        <v>0</v>
      </c>
      <c r="AC469" s="29">
        <v>373.84</v>
      </c>
      <c r="AD469" s="28">
        <v>60</v>
      </c>
      <c r="AE469" s="29">
        <v>107.89</v>
      </c>
      <c r="AF469" s="29"/>
      <c r="AG469" s="30"/>
      <c r="AH469" s="41">
        <v>485.38</v>
      </c>
      <c r="AI469" s="41">
        <v>745.7</v>
      </c>
      <c r="AJ469" s="30"/>
      <c r="AK469" s="30"/>
      <c r="AL469" s="30">
        <v>14.81</v>
      </c>
      <c r="AM469" s="30">
        <v>0</v>
      </c>
      <c r="AN469" s="32"/>
      <c r="AO469" s="32">
        <v>0.91120000000000001</v>
      </c>
      <c r="AQ469" s="39">
        <v>0</v>
      </c>
      <c r="AR469" s="42">
        <v>73.31</v>
      </c>
      <c r="AT469" s="37">
        <f t="shared" si="253"/>
        <v>727000</v>
      </c>
      <c r="AU469" s="92">
        <f t="shared" si="254"/>
        <v>2021.7302981414</v>
      </c>
    </row>
    <row r="470" spans="1:47">
      <c r="A470" s="16">
        <v>42366</v>
      </c>
      <c r="B470" s="1">
        <f t="shared" si="252"/>
        <v>4132.6256404731002</v>
      </c>
      <c r="D470" s="33">
        <v>2305000</v>
      </c>
      <c r="E470" s="17">
        <f t="shared" si="194"/>
        <v>1.7928961563874621</v>
      </c>
      <c r="F470" s="52">
        <f t="shared" si="195"/>
        <v>1.9676208915577942</v>
      </c>
      <c r="G470" s="22">
        <v>1083.94</v>
      </c>
      <c r="H470" s="1">
        <f t="shared" si="243"/>
        <v>1497.046928</v>
      </c>
      <c r="I470" s="1">
        <f t="shared" si="244"/>
        <v>211.76288</v>
      </c>
      <c r="J470" s="5">
        <f t="shared" si="245"/>
        <v>882.02</v>
      </c>
      <c r="K470" s="22">
        <v>457.85583247310001</v>
      </c>
      <c r="L470" s="23">
        <v>1402000</v>
      </c>
      <c r="M470" s="24"/>
      <c r="N470" s="5">
        <f t="shared" si="255"/>
        <v>1626.7176479999998</v>
      </c>
      <c r="O470" s="5">
        <f t="shared" si="256"/>
        <v>1.1602836291012837</v>
      </c>
      <c r="P470" s="5">
        <f t="shared" si="257"/>
        <v>487.26</v>
      </c>
      <c r="Q470" s="5">
        <f t="shared" si="247"/>
        <v>347.112528</v>
      </c>
      <c r="R470" s="5">
        <f t="shared" si="248"/>
        <v>132.21511999999998</v>
      </c>
      <c r="S470" s="5">
        <f t="shared" si="249"/>
        <v>520.13</v>
      </c>
      <c r="T470" s="39">
        <v>140</v>
      </c>
      <c r="U470" s="26"/>
      <c r="V470" s="26">
        <v>487.26</v>
      </c>
      <c r="W470" s="26"/>
      <c r="X470" s="27"/>
      <c r="Y470" s="27"/>
      <c r="Z470" s="27"/>
      <c r="AA470" s="29">
        <v>1262</v>
      </c>
      <c r="AB470" s="29">
        <v>0</v>
      </c>
      <c r="AC470" s="29">
        <v>380.94</v>
      </c>
      <c r="AD470" s="28">
        <v>60</v>
      </c>
      <c r="AE470" s="29">
        <v>129.80000000000001</v>
      </c>
      <c r="AF470" s="29"/>
      <c r="AG470" s="30"/>
      <c r="AH470" s="41">
        <v>520.13</v>
      </c>
      <c r="AI470" s="41">
        <v>882.02</v>
      </c>
      <c r="AJ470" s="30"/>
      <c r="AK470" s="30"/>
      <c r="AL470" s="30">
        <v>17.5</v>
      </c>
      <c r="AM470" s="30">
        <v>0</v>
      </c>
      <c r="AN470" s="32"/>
      <c r="AO470" s="32">
        <v>0.91120000000000001</v>
      </c>
      <c r="AQ470" s="39">
        <v>0</v>
      </c>
      <c r="AR470" s="42">
        <v>85.1</v>
      </c>
      <c r="AT470" s="37">
        <f t="shared" si="253"/>
        <v>903000</v>
      </c>
      <c r="AU470" s="92">
        <f t="shared" si="254"/>
        <v>2505.9079924731004</v>
      </c>
    </row>
    <row r="471" spans="1:47">
      <c r="A471" s="16">
        <v>42367</v>
      </c>
      <c r="B471" s="1">
        <f t="shared" si="252"/>
        <v>4141.3018732999999</v>
      </c>
      <c r="D471" s="33">
        <v>2305000</v>
      </c>
      <c r="E471" s="17">
        <f t="shared" si="194"/>
        <v>1.7966602487201735</v>
      </c>
      <c r="F471" s="52">
        <f t="shared" si="195"/>
        <v>1.9692232852024656</v>
      </c>
      <c r="G471" s="22">
        <v>1118</v>
      </c>
      <c r="H471" s="1">
        <f t="shared" si="243"/>
        <v>1511.2131732</v>
      </c>
      <c r="I471" s="1">
        <f t="shared" si="244"/>
        <v>174.92870010000001</v>
      </c>
      <c r="J471" s="5">
        <f t="shared" si="245"/>
        <v>878.49</v>
      </c>
      <c r="K471" s="22">
        <v>458.67</v>
      </c>
      <c r="L471" s="23">
        <v>1349000</v>
      </c>
      <c r="M471" s="24"/>
      <c r="N471" s="5">
        <f t="shared" si="255"/>
        <v>1617.4354317</v>
      </c>
      <c r="O471" s="5">
        <f t="shared" si="256"/>
        <v>1.1989884593773166</v>
      </c>
      <c r="P471" s="5">
        <f t="shared" si="257"/>
        <v>470</v>
      </c>
      <c r="Q471" s="5">
        <f t="shared" si="247"/>
        <v>362.51197209999998</v>
      </c>
      <c r="R471" s="5">
        <f t="shared" si="248"/>
        <v>119.59345959999999</v>
      </c>
      <c r="S471" s="5">
        <f t="shared" si="249"/>
        <v>525.33000000000004</v>
      </c>
      <c r="T471" s="39">
        <v>140</v>
      </c>
      <c r="U471" s="26"/>
      <c r="V471" s="26">
        <v>470</v>
      </c>
      <c r="W471" s="26"/>
      <c r="X471" s="27"/>
      <c r="Y471" s="27"/>
      <c r="Z471" s="27"/>
      <c r="AA471" s="29">
        <v>1259.03</v>
      </c>
      <c r="AB471" s="29">
        <v>0</v>
      </c>
      <c r="AC471" s="29">
        <v>397.33</v>
      </c>
      <c r="AD471" s="28">
        <v>54</v>
      </c>
      <c r="AE471" s="29">
        <v>104</v>
      </c>
      <c r="AF471" s="29"/>
      <c r="AG471" s="30"/>
      <c r="AH471" s="41">
        <v>525.33000000000004</v>
      </c>
      <c r="AI471" s="41">
        <v>878.49</v>
      </c>
      <c r="AJ471" s="30"/>
      <c r="AK471" s="30"/>
      <c r="AL471" s="30">
        <v>10.65</v>
      </c>
      <c r="AM471" s="30">
        <v>0</v>
      </c>
      <c r="AN471" s="32"/>
      <c r="AO471" s="32">
        <v>0.91237000000000001</v>
      </c>
      <c r="AQ471" s="39">
        <v>0</v>
      </c>
      <c r="AR471" s="42">
        <v>77.08</v>
      </c>
      <c r="AT471" s="37">
        <f t="shared" si="253"/>
        <v>956000</v>
      </c>
      <c r="AU471" s="92">
        <f t="shared" si="254"/>
        <v>2523.8664416000001</v>
      </c>
    </row>
    <row r="472" spans="1:47">
      <c r="A472" s="16">
        <v>42368</v>
      </c>
      <c r="B472" s="1">
        <f t="shared" si="252"/>
        <v>4378.9717431999998</v>
      </c>
      <c r="D472" s="33">
        <v>2356000</v>
      </c>
      <c r="E472" s="17">
        <f t="shared" si="194"/>
        <v>1.8586467500848896</v>
      </c>
      <c r="F472" s="52">
        <f t="shared" si="195"/>
        <v>2.0371633767932851</v>
      </c>
      <c r="G472" s="22">
        <v>1203.8699999999999</v>
      </c>
      <c r="H472" s="1">
        <f t="shared" si="243"/>
        <v>1516.5322903000001</v>
      </c>
      <c r="I472" s="1">
        <f t="shared" si="244"/>
        <v>232.8094529</v>
      </c>
      <c r="J472" s="5">
        <f t="shared" si="245"/>
        <v>915.03</v>
      </c>
      <c r="K472" s="22">
        <v>510.73</v>
      </c>
      <c r="L472" s="23">
        <v>1441000</v>
      </c>
      <c r="M472" s="24"/>
      <c r="N472" s="5">
        <f t="shared" si="255"/>
        <v>1700.5000702000002</v>
      </c>
      <c r="O472" s="5">
        <f t="shared" si="256"/>
        <v>1.1800833242192923</v>
      </c>
      <c r="P472" s="5">
        <f>V472</f>
        <v>507</v>
      </c>
      <c r="Q472" s="5">
        <f t="shared" si="247"/>
        <v>369.01717020000001</v>
      </c>
      <c r="R472" s="5">
        <f t="shared" si="248"/>
        <v>155.10290000000001</v>
      </c>
      <c r="S472" s="5">
        <f t="shared" si="249"/>
        <v>529.38</v>
      </c>
      <c r="T472" s="39">
        <v>140</v>
      </c>
      <c r="U472" s="26">
        <v>426</v>
      </c>
      <c r="V472" s="26">
        <v>507</v>
      </c>
      <c r="W472" s="26">
        <v>258</v>
      </c>
      <c r="X472" s="27"/>
      <c r="Y472" s="27"/>
      <c r="Z472" s="27"/>
      <c r="AA472" s="29">
        <v>1257.73</v>
      </c>
      <c r="AB472" s="29">
        <v>0</v>
      </c>
      <c r="AC472" s="29">
        <v>404.46</v>
      </c>
      <c r="AD472" s="28">
        <v>70</v>
      </c>
      <c r="AE472" s="29">
        <v>140</v>
      </c>
      <c r="AF472" s="29"/>
      <c r="AG472" s="30"/>
      <c r="AH472" s="41">
        <v>529.38</v>
      </c>
      <c r="AI472" s="41">
        <v>915.03</v>
      </c>
      <c r="AJ472" s="30"/>
      <c r="AK472" s="30"/>
      <c r="AL472" s="30">
        <v>15.17</v>
      </c>
      <c r="AM472" s="30">
        <v>0</v>
      </c>
      <c r="AN472" s="32"/>
      <c r="AO472" s="32">
        <v>0.91237000000000001</v>
      </c>
      <c r="AQ472" s="39">
        <v>0</v>
      </c>
      <c r="AR472" s="42">
        <v>100</v>
      </c>
      <c r="AT472" s="37">
        <f t="shared" si="253"/>
        <v>915000</v>
      </c>
      <c r="AU472" s="92">
        <f t="shared" si="254"/>
        <v>2678.4716729999996</v>
      </c>
    </row>
    <row r="473" spans="1:47">
      <c r="A473" s="16">
        <v>42369</v>
      </c>
      <c r="B473" s="1">
        <f t="shared" si="252"/>
        <v>4192.0285860000004</v>
      </c>
      <c r="D473" s="33">
        <v>2431000</v>
      </c>
      <c r="E473" s="17">
        <f t="shared" si="194"/>
        <v>1.7244050127519541</v>
      </c>
      <c r="F473" s="52">
        <f t="shared" si="195"/>
        <v>1.8842661531884635</v>
      </c>
      <c r="G473" s="22">
        <v>1160</v>
      </c>
      <c r="H473" s="1">
        <f t="shared" si="243"/>
        <v>1477.9101872000001</v>
      </c>
      <c r="I473" s="1">
        <f t="shared" si="244"/>
        <v>199.8983988</v>
      </c>
      <c r="J473" s="5">
        <f t="shared" si="245"/>
        <v>888.41</v>
      </c>
      <c r="K473" s="22">
        <v>465.81</v>
      </c>
      <c r="L473" s="23">
        <v>1480000</v>
      </c>
      <c r="M473" s="24"/>
      <c r="N473" s="5">
        <f t="shared" si="255"/>
        <v>1680.2800431999999</v>
      </c>
      <c r="O473" s="5">
        <f t="shared" si="256"/>
        <v>1.1353243535135134</v>
      </c>
      <c r="P473" s="5">
        <f>V473</f>
        <v>483</v>
      </c>
      <c r="Q473" s="5">
        <f t="shared" si="247"/>
        <v>338.49938079999998</v>
      </c>
      <c r="R473" s="5">
        <f t="shared" si="248"/>
        <v>143.35066239999998</v>
      </c>
      <c r="S473" s="5">
        <f t="shared" si="249"/>
        <v>575.42999999999995</v>
      </c>
      <c r="T473" s="39">
        <v>140</v>
      </c>
      <c r="U473" s="26">
        <v>392</v>
      </c>
      <c r="V473" s="26">
        <v>483</v>
      </c>
      <c r="W473" s="26">
        <v>277</v>
      </c>
      <c r="X473" s="27"/>
      <c r="Y473" s="27"/>
      <c r="Z473" s="27"/>
      <c r="AA473" s="29">
        <v>1245.04</v>
      </c>
      <c r="AB473" s="29">
        <v>0</v>
      </c>
      <c r="AC473" s="29">
        <v>369.88</v>
      </c>
      <c r="AD473" s="28">
        <v>80</v>
      </c>
      <c r="AE473" s="29">
        <v>129.35</v>
      </c>
      <c r="AF473" s="29"/>
      <c r="AG473" s="30"/>
      <c r="AH473" s="41">
        <v>575.42999999999995</v>
      </c>
      <c r="AI473" s="41">
        <v>888.41</v>
      </c>
      <c r="AJ473" s="30"/>
      <c r="AK473" s="30"/>
      <c r="AL473" s="30">
        <v>12.44</v>
      </c>
      <c r="AM473" s="30">
        <v>0</v>
      </c>
      <c r="AN473" s="32"/>
      <c r="AO473" s="32">
        <v>0.91515999999999997</v>
      </c>
      <c r="AQ473" s="39">
        <v>0</v>
      </c>
      <c r="AR473" s="42">
        <v>76.64</v>
      </c>
      <c r="AT473" s="37">
        <f t="shared" si="253"/>
        <v>951000</v>
      </c>
      <c r="AU473" s="92">
        <f t="shared" si="254"/>
        <v>2511.7485428000005</v>
      </c>
    </row>
    <row r="474" spans="1:47">
      <c r="A474" s="16">
        <v>42370</v>
      </c>
      <c r="B474" s="1">
        <f t="shared" si="252"/>
        <v>3071.9693392147001</v>
      </c>
      <c r="D474" s="33">
        <v>2124000</v>
      </c>
      <c r="E474" s="17">
        <f t="shared" si="194"/>
        <v>1.4463132482178438</v>
      </c>
      <c r="F474" s="52">
        <f t="shared" si="195"/>
        <v>1.5722676061462173</v>
      </c>
      <c r="G474" s="22">
        <v>905.37</v>
      </c>
      <c r="H474" s="1">
        <f t="shared" si="243"/>
        <v>902.34769770000003</v>
      </c>
      <c r="I474" s="1">
        <f t="shared" si="244"/>
        <v>180.96995969999998</v>
      </c>
      <c r="J474" s="5">
        <f t="shared" si="245"/>
        <v>683.9</v>
      </c>
      <c r="K474" s="22">
        <v>399.38168181470002</v>
      </c>
      <c r="L474" s="23">
        <v>1480000</v>
      </c>
      <c r="M474" s="24"/>
      <c r="N474" s="5">
        <f t="shared" si="255"/>
        <v>1215.3326676000001</v>
      </c>
      <c r="O474" s="5">
        <f t="shared" si="256"/>
        <v>0.8211707213513515</v>
      </c>
      <c r="P474" s="5">
        <f>V474</f>
        <v>350</v>
      </c>
      <c r="Q474" s="5">
        <f t="shared" si="247"/>
        <v>217.62757620000002</v>
      </c>
      <c r="R474" s="5">
        <f t="shared" si="248"/>
        <v>117.98509139999999</v>
      </c>
      <c r="S474" s="5">
        <f t="shared" si="249"/>
        <v>449.72</v>
      </c>
      <c r="T474" s="39">
        <v>80</v>
      </c>
      <c r="U474" s="26">
        <v>300</v>
      </c>
      <c r="V474" s="26">
        <v>350</v>
      </c>
      <c r="W474" s="26"/>
      <c r="X474" s="27"/>
      <c r="Y474" s="27"/>
      <c r="Z474" s="27"/>
      <c r="AA474" s="29">
        <v>744.35</v>
      </c>
      <c r="AB474" s="29">
        <v>0</v>
      </c>
      <c r="AC474" s="29">
        <v>236.58</v>
      </c>
      <c r="AD474" s="28">
        <v>69</v>
      </c>
      <c r="AE474" s="29">
        <v>131.31</v>
      </c>
      <c r="AF474" s="29"/>
      <c r="AG474" s="30"/>
      <c r="AH474" s="41">
        <v>449.72</v>
      </c>
      <c r="AI474" s="41">
        <v>683.9</v>
      </c>
      <c r="AJ474" s="30"/>
      <c r="AK474" s="30"/>
      <c r="AL474" s="30">
        <v>6.16</v>
      </c>
      <c r="AM474" s="30">
        <v>0</v>
      </c>
      <c r="AN474" s="32"/>
      <c r="AO474" s="32">
        <v>0.91988999999999999</v>
      </c>
      <c r="AQ474" s="39">
        <v>0</v>
      </c>
      <c r="AR474" s="42">
        <v>59.26</v>
      </c>
      <c r="AT474" s="37">
        <f t="shared" si="253"/>
        <v>644000</v>
      </c>
      <c r="AU474" s="92">
        <f t="shared" si="254"/>
        <v>1856.6366716146999</v>
      </c>
    </row>
    <row r="475" spans="1:47">
      <c r="A475" s="16">
        <v>42371</v>
      </c>
      <c r="B475" s="1">
        <f t="shared" si="252"/>
        <v>2993.9752060416999</v>
      </c>
      <c r="D475" s="33">
        <v>2265000</v>
      </c>
      <c r="E475" s="17">
        <f t="shared" si="194"/>
        <v>1.3218433580758056</v>
      </c>
      <c r="F475" s="52">
        <f t="shared" si="195"/>
        <v>1.4369580689819494</v>
      </c>
      <c r="G475" s="22">
        <v>890.57</v>
      </c>
      <c r="H475" s="1">
        <f t="shared" si="243"/>
        <v>814.52579939999998</v>
      </c>
      <c r="I475" s="1">
        <f t="shared" si="244"/>
        <v>195.09947009999999</v>
      </c>
      <c r="J475" s="5">
        <f t="shared" si="245"/>
        <v>701.91</v>
      </c>
      <c r="K475" s="22">
        <v>391.86993654169999</v>
      </c>
      <c r="L475" s="23">
        <v>1445000</v>
      </c>
      <c r="M475" s="24"/>
      <c r="N475" s="5">
        <f t="shared" si="255"/>
        <v>1222.6422114</v>
      </c>
      <c r="O475" s="5">
        <f t="shared" si="256"/>
        <v>0.84611917743944642</v>
      </c>
      <c r="P475" s="5">
        <f>V475</f>
        <v>367</v>
      </c>
      <c r="Q475" s="5">
        <f t="shared" si="247"/>
        <v>196.58049299999999</v>
      </c>
      <c r="R475" s="5">
        <f t="shared" si="248"/>
        <v>112.7417184</v>
      </c>
      <c r="S475" s="5">
        <f t="shared" si="249"/>
        <v>466.32</v>
      </c>
      <c r="T475" s="39">
        <v>80</v>
      </c>
      <c r="U475" s="26">
        <v>300</v>
      </c>
      <c r="V475" s="26">
        <v>367</v>
      </c>
      <c r="W475" s="26">
        <v>212</v>
      </c>
      <c r="X475" s="27"/>
      <c r="Y475" s="27"/>
      <c r="Z475" s="27"/>
      <c r="AA475" s="29">
        <v>671.76</v>
      </c>
      <c r="AB475" s="29">
        <v>0</v>
      </c>
      <c r="AC475" s="29">
        <v>213.7</v>
      </c>
      <c r="AD475" s="28">
        <v>61</v>
      </c>
      <c r="AE475" s="29">
        <v>144.79</v>
      </c>
      <c r="AF475" s="29"/>
      <c r="AG475" s="30"/>
      <c r="AH475" s="41">
        <v>466.32</v>
      </c>
      <c r="AI475" s="41">
        <v>701.91</v>
      </c>
      <c r="AJ475" s="30"/>
      <c r="AK475" s="30"/>
      <c r="AL475" s="30">
        <v>5.74</v>
      </c>
      <c r="AM475" s="30">
        <v>0</v>
      </c>
      <c r="AN475" s="32"/>
      <c r="AO475" s="32">
        <v>0.91988999999999999</v>
      </c>
      <c r="AQ475" s="39">
        <v>0</v>
      </c>
      <c r="AR475" s="42">
        <v>61.56</v>
      </c>
      <c r="AT475" s="37">
        <f t="shared" si="253"/>
        <v>820000</v>
      </c>
      <c r="AU475" s="92">
        <f t="shared" si="254"/>
        <v>1771.3329946417</v>
      </c>
    </row>
    <row r="476" spans="1:47">
      <c r="A476" s="16">
        <v>42372</v>
      </c>
      <c r="B476" s="1">
        <f t="shared" si="252"/>
        <v>2658.1788362236998</v>
      </c>
      <c r="D476" s="33">
        <v>2037000</v>
      </c>
      <c r="E476" s="17">
        <f t="shared" si="194"/>
        <v>1.3049478822894942</v>
      </c>
      <c r="F476" s="52">
        <f t="shared" si="195"/>
        <v>1.4185912253524815</v>
      </c>
      <c r="G476" s="22">
        <v>777.96</v>
      </c>
      <c r="H476" s="1">
        <f t="shared" si="243"/>
        <v>699.67753289999996</v>
      </c>
      <c r="I476" s="1">
        <f t="shared" si="244"/>
        <v>198.5766543</v>
      </c>
      <c r="J476" s="5">
        <f t="shared" si="245"/>
        <v>647.80999999999995</v>
      </c>
      <c r="K476" s="22">
        <v>334.15464902370002</v>
      </c>
      <c r="L476" s="23">
        <v>1294000</v>
      </c>
      <c r="M476" s="24"/>
      <c r="N476" s="5">
        <f t="shared" si="255"/>
        <v>1091.5815185000001</v>
      </c>
      <c r="O476" s="5">
        <f t="shared" si="256"/>
        <v>0.84357149806800635</v>
      </c>
      <c r="P476" s="5">
        <f>V476</f>
        <v>319</v>
      </c>
      <c r="Q476" s="5">
        <f t="shared" si="247"/>
        <v>175.72658669999998</v>
      </c>
      <c r="R476" s="5">
        <f t="shared" si="248"/>
        <v>129.3549318</v>
      </c>
      <c r="S476" s="5">
        <f t="shared" si="249"/>
        <v>407.5</v>
      </c>
      <c r="T476" s="39">
        <v>60</v>
      </c>
      <c r="U476" s="26">
        <v>274</v>
      </c>
      <c r="V476" s="26">
        <v>319</v>
      </c>
      <c r="W476" s="26">
        <v>174</v>
      </c>
      <c r="X476" s="27"/>
      <c r="Y476" s="27"/>
      <c r="Z476" s="27"/>
      <c r="AA476" s="29">
        <v>569.58000000000004</v>
      </c>
      <c r="AB476" s="29">
        <v>0</v>
      </c>
      <c r="AC476" s="29">
        <v>191.03</v>
      </c>
      <c r="AD476" s="28">
        <v>86.59</v>
      </c>
      <c r="AE476" s="29">
        <v>159.05000000000001</v>
      </c>
      <c r="AF476" s="29"/>
      <c r="AG476" s="30"/>
      <c r="AH476" s="41">
        <v>407.5</v>
      </c>
      <c r="AI476" s="41">
        <v>647.80999999999995</v>
      </c>
      <c r="AJ476" s="30"/>
      <c r="AK476" s="30"/>
      <c r="AL476" s="30">
        <v>2.79</v>
      </c>
      <c r="AM476" s="30">
        <v>0</v>
      </c>
      <c r="AN476" s="32"/>
      <c r="AO476" s="32">
        <v>0.91988999999999999</v>
      </c>
      <c r="AQ476" s="39">
        <v>0</v>
      </c>
      <c r="AR476" s="42">
        <v>54.03</v>
      </c>
      <c r="AT476" s="37">
        <f t="shared" si="253"/>
        <v>743000</v>
      </c>
      <c r="AU476" s="92">
        <f t="shared" si="254"/>
        <v>1566.5973177236997</v>
      </c>
    </row>
    <row r="477" spans="1:47">
      <c r="A477" s="16">
        <v>42373</v>
      </c>
      <c r="B477" s="1">
        <f t="shared" si="252"/>
        <v>2978.4360717090999</v>
      </c>
      <c r="D477" s="33">
        <v>2436000</v>
      </c>
      <c r="E477" s="17">
        <f t="shared" si="194"/>
        <v>1.2226749062845237</v>
      </c>
      <c r="F477" s="52">
        <f t="shared" si="195"/>
        <v>1.3291533838660314</v>
      </c>
      <c r="G477" s="22">
        <v>902.54</v>
      </c>
      <c r="H477" s="1">
        <f t="shared" si="243"/>
        <v>782.20086479999998</v>
      </c>
      <c r="I477" s="1">
        <f t="shared" si="244"/>
        <v>221.1139593</v>
      </c>
      <c r="J477" s="5">
        <f t="shared" si="245"/>
        <v>656.79</v>
      </c>
      <c r="K477" s="22">
        <v>415.79124760910003</v>
      </c>
      <c r="L477" s="23"/>
      <c r="M477" s="24"/>
      <c r="N477" s="5">
        <f t="shared" si="255"/>
        <v>1195.1323394000001</v>
      </c>
      <c r="O477" s="5"/>
      <c r="P477" s="5">
        <f t="shared" ref="P477:P488" si="258">V477</f>
        <v>332</v>
      </c>
      <c r="Q477" s="5">
        <f t="shared" si="247"/>
        <v>195.63300629999998</v>
      </c>
      <c r="R477" s="5">
        <f t="shared" si="248"/>
        <v>146.06933310000002</v>
      </c>
      <c r="S477" s="5">
        <f t="shared" si="249"/>
        <v>381.43</v>
      </c>
      <c r="T477" s="39">
        <v>140</v>
      </c>
      <c r="U477" s="26">
        <v>317</v>
      </c>
      <c r="V477" s="26">
        <v>332</v>
      </c>
      <c r="W477" s="26">
        <v>231</v>
      </c>
      <c r="X477" s="27"/>
      <c r="Y477" s="27"/>
      <c r="Z477" s="27"/>
      <c r="AA477" s="29">
        <v>637.65</v>
      </c>
      <c r="AB477" s="29">
        <v>0</v>
      </c>
      <c r="AC477" s="29">
        <v>212.67</v>
      </c>
      <c r="AD477" s="28">
        <v>99.79</v>
      </c>
      <c r="AE477" s="29">
        <v>175</v>
      </c>
      <c r="AF477" s="29"/>
      <c r="AG477" s="30"/>
      <c r="AH477" s="41">
        <v>381.43</v>
      </c>
      <c r="AI477" s="41">
        <v>656.79</v>
      </c>
      <c r="AJ477" s="30"/>
      <c r="AK477" s="30"/>
      <c r="AL477" s="30">
        <v>6.37</v>
      </c>
      <c r="AM477" s="30">
        <v>0</v>
      </c>
      <c r="AN477" s="32"/>
      <c r="AO477" s="32">
        <v>0.91988999999999999</v>
      </c>
      <c r="AQ477" s="39">
        <v>0</v>
      </c>
      <c r="AR477" s="42">
        <v>59</v>
      </c>
      <c r="AT477" s="37">
        <f t="shared" si="253"/>
        <v>2436000</v>
      </c>
      <c r="AU477" s="92">
        <f t="shared" si="254"/>
        <v>1783.3037323090998</v>
      </c>
    </row>
    <row r="478" spans="1:47">
      <c r="A478" s="16">
        <v>42374</v>
      </c>
      <c r="B478" s="1">
        <f t="shared" si="252"/>
        <v>3225.4223590880001</v>
      </c>
      <c r="D478" s="33">
        <v>2651000</v>
      </c>
      <c r="E478" s="17">
        <f t="shared" si="194"/>
        <v>1.216681387811392</v>
      </c>
      <c r="F478" s="52">
        <f t="shared" si="195"/>
        <v>1.3125075651424416</v>
      </c>
      <c r="G478" s="22">
        <v>892.53</v>
      </c>
      <c r="H478" s="1">
        <f t="shared" si="243"/>
        <v>934.48007919999998</v>
      </c>
      <c r="I478" s="1">
        <f t="shared" si="244"/>
        <v>217.21229680000002</v>
      </c>
      <c r="J478" s="5">
        <f t="shared" si="245"/>
        <v>748.62</v>
      </c>
      <c r="K478" s="22">
        <v>432.57998308800001</v>
      </c>
      <c r="L478" s="23">
        <v>829000</v>
      </c>
      <c r="M478" s="24"/>
      <c r="N478" s="5">
        <f t="shared" si="255"/>
        <v>1206.2538142999999</v>
      </c>
      <c r="O478" s="5">
        <f>N478/L478*1000</f>
        <v>1.4550709460796138</v>
      </c>
      <c r="P478" s="5">
        <f t="shared" si="258"/>
        <v>265</v>
      </c>
      <c r="Q478" s="5">
        <f t="shared" si="247"/>
        <v>187.3261392</v>
      </c>
      <c r="R478" s="5">
        <f t="shared" si="248"/>
        <v>144.1376751</v>
      </c>
      <c r="S478" s="5">
        <f t="shared" si="249"/>
        <v>469.79</v>
      </c>
      <c r="T478" s="39">
        <v>140</v>
      </c>
      <c r="U478" s="26">
        <v>385</v>
      </c>
      <c r="V478" s="26">
        <v>265</v>
      </c>
      <c r="W478" s="26">
        <v>215</v>
      </c>
      <c r="X478" s="27"/>
      <c r="Y478" s="27"/>
      <c r="Z478" s="27"/>
      <c r="AA478" s="29">
        <v>806</v>
      </c>
      <c r="AB478" s="29">
        <v>0</v>
      </c>
      <c r="AC478" s="29">
        <v>202.08</v>
      </c>
      <c r="AD478" s="28">
        <v>99</v>
      </c>
      <c r="AE478" s="29">
        <v>171</v>
      </c>
      <c r="AF478" s="29"/>
      <c r="AG478" s="30"/>
      <c r="AH478" s="41">
        <v>469.79</v>
      </c>
      <c r="AI478" s="41">
        <v>748.62</v>
      </c>
      <c r="AJ478" s="30"/>
      <c r="AK478" s="30"/>
      <c r="AL478" s="30">
        <v>6.83</v>
      </c>
      <c r="AM478" s="30">
        <v>0</v>
      </c>
      <c r="AN478" s="32"/>
      <c r="AO478" s="32">
        <v>0.92698999999999998</v>
      </c>
      <c r="AQ478" s="39">
        <v>0</v>
      </c>
      <c r="AR478" s="42">
        <v>56.49</v>
      </c>
      <c r="AT478" s="37">
        <f t="shared" si="253"/>
        <v>1822000</v>
      </c>
      <c r="AU478" s="92">
        <f t="shared" si="254"/>
        <v>2019.1685447880002</v>
      </c>
    </row>
    <row r="479" spans="1:47">
      <c r="A479" s="16">
        <v>42375</v>
      </c>
      <c r="B479" s="1">
        <f t="shared" si="252"/>
        <v>3152.9634791042999</v>
      </c>
      <c r="D479" s="33">
        <v>2650000</v>
      </c>
      <c r="E479" s="17">
        <f t="shared" si="194"/>
        <v>1.1897975392846416</v>
      </c>
      <c r="F479" s="52">
        <f t="shared" si="195"/>
        <v>1.2835063369449957</v>
      </c>
      <c r="G479" s="22">
        <v>949.37</v>
      </c>
      <c r="H479" s="1">
        <f t="shared" si="243"/>
        <v>883.23607199999992</v>
      </c>
      <c r="I479" s="1">
        <f t="shared" si="244"/>
        <v>223.58998799999998</v>
      </c>
      <c r="J479" s="5">
        <f t="shared" si="245"/>
        <v>658.79</v>
      </c>
      <c r="K479" s="22">
        <v>437.9774191043</v>
      </c>
      <c r="L479" s="23">
        <v>1494000</v>
      </c>
      <c r="M479" s="24"/>
      <c r="N479" s="5">
        <f t="shared" si="255"/>
        <v>1092.8420667999999</v>
      </c>
      <c r="O479" s="5">
        <f>N479/L479*1000</f>
        <v>0.73148732717536802</v>
      </c>
      <c r="P479" s="5">
        <f t="shared" si="258"/>
        <v>261</v>
      </c>
      <c r="Q479" s="5">
        <f t="shared" si="247"/>
        <v>182.91366679999999</v>
      </c>
      <c r="R479" s="5">
        <f t="shared" si="248"/>
        <v>148.3184</v>
      </c>
      <c r="S479" s="5">
        <f t="shared" si="249"/>
        <v>390.61</v>
      </c>
      <c r="T479" s="39">
        <v>110</v>
      </c>
      <c r="U479" s="26">
        <v>392</v>
      </c>
      <c r="V479" s="26">
        <v>261</v>
      </c>
      <c r="W479" s="26">
        <v>185</v>
      </c>
      <c r="X479" s="27"/>
      <c r="Y479" s="27"/>
      <c r="Z479" s="27"/>
      <c r="AA479" s="29">
        <v>755.48</v>
      </c>
      <c r="AB479" s="29">
        <v>0</v>
      </c>
      <c r="AC479" s="29">
        <v>197.32</v>
      </c>
      <c r="AD479" s="28">
        <v>98</v>
      </c>
      <c r="AE479" s="29">
        <v>175</v>
      </c>
      <c r="AF479" s="29"/>
      <c r="AG479" s="30"/>
      <c r="AH479" s="41">
        <v>390.61</v>
      </c>
      <c r="AI479" s="41">
        <v>658.79</v>
      </c>
      <c r="AJ479" s="30"/>
      <c r="AK479" s="30"/>
      <c r="AL479" s="30">
        <v>4.2</v>
      </c>
      <c r="AM479" s="30">
        <v>0</v>
      </c>
      <c r="AN479" s="32"/>
      <c r="AO479" s="32">
        <v>0.92698999999999998</v>
      </c>
      <c r="AQ479" s="39">
        <v>0</v>
      </c>
      <c r="AR479" s="42">
        <v>62</v>
      </c>
      <c r="AT479" s="37">
        <f t="shared" si="253"/>
        <v>1156000</v>
      </c>
      <c r="AU479" s="92">
        <f t="shared" si="254"/>
        <v>2060.1214123043001</v>
      </c>
    </row>
    <row r="480" spans="1:47">
      <c r="A480" s="16">
        <v>42376</v>
      </c>
      <c r="B480" s="1">
        <f t="shared" si="252"/>
        <v>3367.4237167134993</v>
      </c>
      <c r="D480" s="33">
        <v>2775000</v>
      </c>
      <c r="E480" s="17">
        <f t="shared" si="194"/>
        <v>1.2134860240409007</v>
      </c>
      <c r="F480" s="52">
        <f t="shared" si="195"/>
        <v>1.3046974207236941</v>
      </c>
      <c r="G480" s="22">
        <v>1003.39</v>
      </c>
      <c r="H480" s="1">
        <f>Z480*AN480+(AA480+AB480+AC480)*AO480</f>
        <v>998.87015549999978</v>
      </c>
      <c r="I480" s="1">
        <f>AO480*(AL480+AE480+AM480+AR480)+(AQ480)</f>
        <v>225.15618719999998</v>
      </c>
      <c r="J480" s="5">
        <f t="shared" si="245"/>
        <v>689.67</v>
      </c>
      <c r="K480" s="22">
        <v>450.33737401349998</v>
      </c>
      <c r="L480" s="23">
        <v>1606000</v>
      </c>
      <c r="M480" s="24"/>
      <c r="N480" s="5">
        <f t="shared" si="255"/>
        <v>1233.8570251000001</v>
      </c>
      <c r="O480" s="5">
        <f>N480/L480*1000</f>
        <v>0.7682795922166874</v>
      </c>
      <c r="P480" s="5">
        <f t="shared" si="258"/>
        <v>380</v>
      </c>
      <c r="Q480" s="5">
        <f t="shared" si="247"/>
        <v>202.19226509999999</v>
      </c>
      <c r="R480" s="5">
        <f t="shared" si="248"/>
        <v>152.53476000000001</v>
      </c>
      <c r="S480" s="5">
        <f t="shared" si="249"/>
        <v>389.13</v>
      </c>
      <c r="T480" s="39">
        <v>110</v>
      </c>
      <c r="U480" s="26">
        <v>440</v>
      </c>
      <c r="V480" s="26">
        <v>380</v>
      </c>
      <c r="W480" s="26">
        <v>201</v>
      </c>
      <c r="X480" s="27"/>
      <c r="Y480" s="27"/>
      <c r="Z480" s="27"/>
      <c r="AA480" s="29">
        <v>856.56</v>
      </c>
      <c r="AB480" s="29">
        <v>0</v>
      </c>
      <c r="AC480" s="29">
        <v>217.39</v>
      </c>
      <c r="AD480" s="28">
        <v>93</v>
      </c>
      <c r="AE480" s="29">
        <v>165.45</v>
      </c>
      <c r="AF480" s="29"/>
      <c r="AG480" s="30"/>
      <c r="AH480" s="41">
        <v>389.13</v>
      </c>
      <c r="AI480" s="41">
        <v>689.67</v>
      </c>
      <c r="AJ480" s="30"/>
      <c r="AK480" s="30"/>
      <c r="AL480" s="30">
        <v>5.63</v>
      </c>
      <c r="AM480" s="30">
        <v>0</v>
      </c>
      <c r="AN480" s="32"/>
      <c r="AO480" s="32">
        <v>0.93008999999999997</v>
      </c>
      <c r="AQ480" s="39">
        <v>0</v>
      </c>
      <c r="AR480" s="42">
        <v>71</v>
      </c>
      <c r="AT480" s="37">
        <f t="shared" si="253"/>
        <v>1169000</v>
      </c>
      <c r="AU480" s="92">
        <f t="shared" si="254"/>
        <v>2133.5666916134992</v>
      </c>
    </row>
    <row r="481" spans="1:47">
      <c r="A481" s="16">
        <v>42377</v>
      </c>
      <c r="B481" s="1">
        <f t="shared" si="252"/>
        <v>3270.6190812320001</v>
      </c>
      <c r="D481" s="33">
        <v>2735000</v>
      </c>
      <c r="E481" s="17">
        <f t="shared" si="194"/>
        <v>1.1958387865564899</v>
      </c>
      <c r="F481" s="52">
        <f t="shared" si="195"/>
        <v>1.3021743434419604</v>
      </c>
      <c r="G481" s="22">
        <v>972.55</v>
      </c>
      <c r="H481" s="1">
        <f t="shared" ref="H481:H545" si="259">Z481*AN481+(AA481+AB481+AC481)*AO481</f>
        <v>1001.0910618043</v>
      </c>
      <c r="I481" s="1">
        <f t="shared" ref="I481:I535" si="260">AO481*(AL481+AE481+AM481+AR481)+(AQ481)</f>
        <v>209.63865520000002</v>
      </c>
      <c r="J481" s="5">
        <f t="shared" ref="J481:J535" si="261">AG481*AO481+AI481</f>
        <v>665.38</v>
      </c>
      <c r="K481" s="22">
        <v>421.95936422770001</v>
      </c>
      <c r="L481" s="23">
        <v>1610000</v>
      </c>
      <c r="M481" s="24"/>
      <c r="N481" s="5">
        <f t="shared" ref="N481:N488" si="262">SUM(P481:T481)</f>
        <v>1186.42863785348</v>
      </c>
      <c r="O481" s="5">
        <f t="shared" ref="O481:O488" si="263">N481/L481*1000</f>
        <v>0.73691219742452174</v>
      </c>
      <c r="P481" s="5">
        <f t="shared" si="258"/>
        <v>347</v>
      </c>
      <c r="Q481" s="5">
        <f t="shared" ref="Q481:Q545" si="264">Y481*AN481+AC481*AO481</f>
        <v>209.17261785348001</v>
      </c>
      <c r="R481" s="5">
        <f t="shared" ref="R481:R538" si="265">SUM(AD481+AJ481+AR481)*AO481</f>
        <v>140.50602000000001</v>
      </c>
      <c r="S481" s="5">
        <f t="shared" ref="S481:S538" si="266">AF481*AO481+AH481</f>
        <v>389.75</v>
      </c>
      <c r="T481" s="39">
        <v>100</v>
      </c>
      <c r="U481" s="26">
        <v>418</v>
      </c>
      <c r="V481" s="26">
        <v>347</v>
      </c>
      <c r="W481" s="26">
        <v>198</v>
      </c>
      <c r="X481" s="27"/>
      <c r="Y481" s="27"/>
      <c r="Z481" s="27"/>
      <c r="AA481" s="29">
        <v>862.33687299999997</v>
      </c>
      <c r="AB481" s="29">
        <v>0</v>
      </c>
      <c r="AC481" s="29">
        <v>227.77252200000001</v>
      </c>
      <c r="AD481" s="28">
        <v>91</v>
      </c>
      <c r="AE481" s="29">
        <v>161.68</v>
      </c>
      <c r="AF481" s="29"/>
      <c r="AG481" s="30"/>
      <c r="AH481" s="41">
        <v>389.75</v>
      </c>
      <c r="AI481" s="41">
        <v>665.38</v>
      </c>
      <c r="AJ481" s="30"/>
      <c r="AK481" s="30"/>
      <c r="AL481" s="30">
        <v>4.5999999999999996</v>
      </c>
      <c r="AM481" s="30">
        <v>0</v>
      </c>
      <c r="AN481" s="32"/>
      <c r="AO481" s="32">
        <v>0.91834000000000005</v>
      </c>
      <c r="AQ481" s="39">
        <v>0</v>
      </c>
      <c r="AR481" s="42">
        <v>62</v>
      </c>
      <c r="AT481" s="37">
        <f t="shared" si="253"/>
        <v>1125000</v>
      </c>
      <c r="AU481" s="92">
        <f t="shared" si="254"/>
        <v>2084.1904433785203</v>
      </c>
    </row>
    <row r="482" spans="1:47">
      <c r="A482" s="16">
        <v>42378</v>
      </c>
      <c r="B482" s="1">
        <f t="shared" si="252"/>
        <v>2989.9412687546001</v>
      </c>
      <c r="D482" s="33">
        <v>2300000</v>
      </c>
      <c r="E482" s="17">
        <f t="shared" si="194"/>
        <v>1.2999744646759133</v>
      </c>
      <c r="F482" s="52">
        <f t="shared" si="195"/>
        <v>1.4155699029508821</v>
      </c>
      <c r="G482" s="22">
        <v>892.99</v>
      </c>
      <c r="H482" s="1">
        <f t="shared" si="259"/>
        <v>864.21034048040008</v>
      </c>
      <c r="I482" s="1">
        <f t="shared" si="260"/>
        <v>224.1392438</v>
      </c>
      <c r="J482" s="5">
        <f t="shared" si="261"/>
        <v>645.37</v>
      </c>
      <c r="K482" s="22">
        <v>363.23168447419999</v>
      </c>
      <c r="L482" s="23">
        <v>1448000</v>
      </c>
      <c r="M482" s="24"/>
      <c r="N482" s="5">
        <f t="shared" si="262"/>
        <v>1179.62954332812</v>
      </c>
      <c r="O482" s="5">
        <f t="shared" si="263"/>
        <v>0.81466128682881211</v>
      </c>
      <c r="P482" s="5">
        <f t="shared" si="258"/>
        <v>330</v>
      </c>
      <c r="Q482" s="5">
        <f t="shared" si="264"/>
        <v>200.28510332812002</v>
      </c>
      <c r="R482" s="5">
        <f t="shared" si="265"/>
        <v>152.44444000000001</v>
      </c>
      <c r="S482" s="5">
        <f t="shared" si="266"/>
        <v>406.9</v>
      </c>
      <c r="T482" s="39">
        <v>90</v>
      </c>
      <c r="U482" s="26">
        <v>322</v>
      </c>
      <c r="V482" s="26">
        <v>330</v>
      </c>
      <c r="W482" s="26">
        <v>227</v>
      </c>
      <c r="X482" s="27"/>
      <c r="Y482" s="27"/>
      <c r="Z482" s="27"/>
      <c r="AA482" s="29">
        <v>722.96234200000004</v>
      </c>
      <c r="AB482" s="29">
        <v>0</v>
      </c>
      <c r="AC482" s="29">
        <v>218.094718</v>
      </c>
      <c r="AD482" s="28">
        <v>97</v>
      </c>
      <c r="AE482" s="29">
        <v>168.17</v>
      </c>
      <c r="AF482" s="29"/>
      <c r="AG482" s="30"/>
      <c r="AH482" s="41">
        <v>406.9</v>
      </c>
      <c r="AI482" s="41">
        <v>645.37</v>
      </c>
      <c r="AJ482" s="30"/>
      <c r="AK482" s="30"/>
      <c r="AL482" s="30">
        <v>6.9</v>
      </c>
      <c r="AM482" s="30">
        <v>0</v>
      </c>
      <c r="AN482" s="32"/>
      <c r="AO482" s="32">
        <v>0.91834000000000005</v>
      </c>
      <c r="AQ482" s="39">
        <v>0</v>
      </c>
      <c r="AR482" s="42">
        <v>69</v>
      </c>
      <c r="AT482" s="37">
        <f t="shared" si="253"/>
        <v>852000</v>
      </c>
      <c r="AU482" s="92">
        <f t="shared" si="254"/>
        <v>1810.3117254264801</v>
      </c>
    </row>
    <row r="483" spans="1:47">
      <c r="A483" s="16">
        <v>42379</v>
      </c>
      <c r="B483" s="1">
        <f t="shared" si="252"/>
        <v>2809.0496317577999</v>
      </c>
      <c r="D483" s="33">
        <v>2225000</v>
      </c>
      <c r="E483" s="17">
        <f t="shared" si="194"/>
        <v>1.2624942165203594</v>
      </c>
      <c r="F483" s="52">
        <f t="shared" si="195"/>
        <v>1.3747568618598334</v>
      </c>
      <c r="G483" s="22">
        <v>838.54</v>
      </c>
      <c r="H483" s="1">
        <f t="shared" si="259"/>
        <v>806.21140230520007</v>
      </c>
      <c r="I483" s="1">
        <f t="shared" si="260"/>
        <v>232.5328714</v>
      </c>
      <c r="J483" s="5">
        <f t="shared" si="261"/>
        <v>603.57000000000005</v>
      </c>
      <c r="K483" s="22">
        <v>328.1953580526</v>
      </c>
      <c r="L483" s="23">
        <v>1418000</v>
      </c>
      <c r="M483" s="24"/>
      <c r="N483" s="5">
        <f t="shared" si="262"/>
        <v>1138.9650868784001</v>
      </c>
      <c r="O483" s="5">
        <f t="shared" si="263"/>
        <v>0.80321938425839223</v>
      </c>
      <c r="P483" s="5">
        <f t="shared" si="258"/>
        <v>321</v>
      </c>
      <c r="Q483" s="5">
        <f t="shared" si="264"/>
        <v>192.93566687840001</v>
      </c>
      <c r="R483" s="5">
        <f t="shared" si="265"/>
        <v>149.68942000000001</v>
      </c>
      <c r="S483" s="5">
        <f t="shared" si="266"/>
        <v>385.34</v>
      </c>
      <c r="T483" s="39">
        <v>90</v>
      </c>
      <c r="U483" s="26">
        <v>326</v>
      </c>
      <c r="V483" s="26">
        <v>321</v>
      </c>
      <c r="W483" s="26">
        <v>174</v>
      </c>
      <c r="X483" s="27"/>
      <c r="Y483" s="27"/>
      <c r="Z483" s="27"/>
      <c r="AA483" s="29">
        <v>667.80902000000003</v>
      </c>
      <c r="AB483" s="29">
        <v>0</v>
      </c>
      <c r="AC483" s="29">
        <v>210.09175999999999</v>
      </c>
      <c r="AD483" s="28">
        <v>103</v>
      </c>
      <c r="AE483" s="29">
        <v>186.9</v>
      </c>
      <c r="AF483" s="29"/>
      <c r="AG483" s="30"/>
      <c r="AH483" s="41">
        <v>385.34</v>
      </c>
      <c r="AI483" s="41">
        <v>603.57000000000005</v>
      </c>
      <c r="AJ483" s="30"/>
      <c r="AK483" s="30"/>
      <c r="AL483" s="30">
        <v>6.31</v>
      </c>
      <c r="AM483" s="30">
        <v>0</v>
      </c>
      <c r="AN483" s="32"/>
      <c r="AO483" s="32">
        <v>0.91834000000000005</v>
      </c>
      <c r="AQ483" s="39">
        <v>0</v>
      </c>
      <c r="AR483" s="42">
        <v>60</v>
      </c>
      <c r="AT483" s="37">
        <f t="shared" si="253"/>
        <v>807000</v>
      </c>
      <c r="AU483" s="92">
        <f t="shared" si="254"/>
        <v>1670.0845448793998</v>
      </c>
    </row>
    <row r="484" spans="1:47">
      <c r="A484" s="16">
        <v>42380</v>
      </c>
      <c r="B484" s="1">
        <f t="shared" si="252"/>
        <v>3458.3175576488998</v>
      </c>
      <c r="D484" s="33">
        <v>2987000</v>
      </c>
      <c r="E484" s="17">
        <f t="shared" si="194"/>
        <v>1.1577896075155341</v>
      </c>
      <c r="F484" s="52">
        <f t="shared" si="195"/>
        <v>1.2656204717047814</v>
      </c>
      <c r="G484" s="22">
        <v>995.81</v>
      </c>
      <c r="H484" s="1">
        <f t="shared" si="259"/>
        <v>969.69695955119994</v>
      </c>
      <c r="I484" s="1">
        <f t="shared" si="260"/>
        <v>362.84627199999994</v>
      </c>
      <c r="J484" s="5">
        <f t="shared" si="261"/>
        <v>678.33</v>
      </c>
      <c r="K484" s="22">
        <v>451.63432609770001</v>
      </c>
      <c r="L484" s="23">
        <v>1689000</v>
      </c>
      <c r="M484" s="24"/>
      <c r="N484" s="5">
        <f t="shared" si="262"/>
        <v>1253.1866713183999</v>
      </c>
      <c r="O484" s="5">
        <f t="shared" si="263"/>
        <v>0.74196961001681461</v>
      </c>
      <c r="P484" s="5">
        <f t="shared" si="258"/>
        <v>374</v>
      </c>
      <c r="Q484" s="5">
        <f t="shared" si="264"/>
        <v>217.88707131839996</v>
      </c>
      <c r="R484" s="5">
        <f t="shared" si="265"/>
        <v>161.9196</v>
      </c>
      <c r="S484" s="5">
        <f t="shared" si="266"/>
        <v>399.38</v>
      </c>
      <c r="T484" s="39">
        <v>100</v>
      </c>
      <c r="U484" s="26">
        <v>418</v>
      </c>
      <c r="V484" s="26">
        <v>374</v>
      </c>
      <c r="W484" s="26">
        <v>194</v>
      </c>
      <c r="X484" s="27"/>
      <c r="Y484" s="27"/>
      <c r="Z484" s="27"/>
      <c r="AA484" s="29">
        <v>821.82978600000001</v>
      </c>
      <c r="AB484" s="29">
        <v>0</v>
      </c>
      <c r="AC484" s="29">
        <v>238.18000799999999</v>
      </c>
      <c r="AD484" s="28">
        <v>113</v>
      </c>
      <c r="AE484" s="29">
        <v>328.64</v>
      </c>
      <c r="AF484" s="29"/>
      <c r="AG484" s="30"/>
      <c r="AH484" s="41">
        <v>399.38</v>
      </c>
      <c r="AI484" s="41">
        <v>678.33</v>
      </c>
      <c r="AJ484" s="30"/>
      <c r="AK484" s="30"/>
      <c r="AL484" s="30">
        <v>4</v>
      </c>
      <c r="AM484" s="30">
        <v>0</v>
      </c>
      <c r="AN484" s="32"/>
      <c r="AO484" s="32">
        <v>0.91479999999999995</v>
      </c>
      <c r="AQ484" s="39">
        <v>0</v>
      </c>
      <c r="AR484" s="42">
        <v>64</v>
      </c>
      <c r="AT484" s="37">
        <f t="shared" si="253"/>
        <v>1298000</v>
      </c>
      <c r="AU484" s="92">
        <f t="shared" si="254"/>
        <v>2205.1308863304998</v>
      </c>
    </row>
    <row r="485" spans="1:47">
      <c r="A485" s="16">
        <v>42381</v>
      </c>
      <c r="B485" s="1">
        <f t="shared" si="252"/>
        <v>3161.5887411828999</v>
      </c>
      <c r="D485" s="33">
        <v>2750000</v>
      </c>
      <c r="E485" s="17">
        <f t="shared" si="194"/>
        <v>1.1496686331574182</v>
      </c>
      <c r="F485" s="52">
        <f t="shared" si="195"/>
        <v>1.2536323652037664</v>
      </c>
      <c r="G485" s="22">
        <v>989.99</v>
      </c>
      <c r="H485" s="1">
        <f t="shared" si="259"/>
        <v>927.27698910000004</v>
      </c>
      <c r="I485" s="1">
        <f t="shared" si="260"/>
        <v>201.69120510000002</v>
      </c>
      <c r="J485" s="5">
        <f t="shared" si="261"/>
        <v>628.41</v>
      </c>
      <c r="K485" s="22">
        <v>414.22054698289998</v>
      </c>
      <c r="L485" s="23">
        <v>1518000</v>
      </c>
      <c r="M485" s="24"/>
      <c r="N485" s="5">
        <f t="shared" si="262"/>
        <v>1147.9164418</v>
      </c>
      <c r="O485" s="5">
        <f t="shared" si="263"/>
        <v>0.75620318959156796</v>
      </c>
      <c r="P485" s="5">
        <f t="shared" si="258"/>
        <v>366</v>
      </c>
      <c r="Q485" s="5">
        <f t="shared" si="264"/>
        <v>216.96042060000002</v>
      </c>
      <c r="R485" s="5">
        <f t="shared" si="265"/>
        <v>134.95602120000001</v>
      </c>
      <c r="S485" s="5">
        <f t="shared" si="266"/>
        <v>330</v>
      </c>
      <c r="T485" s="39">
        <v>100</v>
      </c>
      <c r="U485" s="26">
        <v>400</v>
      </c>
      <c r="V485" s="26">
        <v>366</v>
      </c>
      <c r="W485" s="26">
        <v>211</v>
      </c>
      <c r="X485" s="27"/>
      <c r="Y485" s="27"/>
      <c r="Z485" s="27"/>
      <c r="AA485" s="29">
        <v>774.55</v>
      </c>
      <c r="AB485" s="29">
        <v>0</v>
      </c>
      <c r="AC485" s="29">
        <v>236.58</v>
      </c>
      <c r="AD485" s="28">
        <v>90.16</v>
      </c>
      <c r="AE485" s="29">
        <v>157.63</v>
      </c>
      <c r="AF485" s="29"/>
      <c r="AG485" s="30"/>
      <c r="AH485" s="41">
        <v>330</v>
      </c>
      <c r="AI485" s="41">
        <v>628.41</v>
      </c>
      <c r="AJ485" s="30"/>
      <c r="AK485" s="30"/>
      <c r="AL485" s="30">
        <v>5.3</v>
      </c>
      <c r="AM485" s="30">
        <v>0</v>
      </c>
      <c r="AN485" s="32"/>
      <c r="AO485" s="32">
        <v>0.91707000000000005</v>
      </c>
      <c r="AQ485" s="39">
        <v>0</v>
      </c>
      <c r="AR485" s="42">
        <v>57</v>
      </c>
      <c r="AT485" s="37">
        <f t="shared" si="253"/>
        <v>1232000</v>
      </c>
      <c r="AU485" s="92">
        <f t="shared" si="254"/>
        <v>2013.6722993828998</v>
      </c>
    </row>
    <row r="486" spans="1:47">
      <c r="A486" s="16">
        <v>42382</v>
      </c>
      <c r="B486" s="1">
        <f t="shared" si="252"/>
        <v>2788.0861416057996</v>
      </c>
      <c r="D486" s="33">
        <v>2541000</v>
      </c>
      <c r="E486" s="17">
        <f t="shared" si="194"/>
        <v>1.097239725149862</v>
      </c>
      <c r="F486" s="52">
        <f t="shared" si="195"/>
        <v>1.1916803965787262</v>
      </c>
      <c r="G486" s="22">
        <v>858.78</v>
      </c>
      <c r="H486" s="1">
        <f t="shared" si="259"/>
        <v>823.20574499999998</v>
      </c>
      <c r="I486" s="1">
        <f t="shared" si="260"/>
        <v>186.00070749999998</v>
      </c>
      <c r="J486" s="5">
        <f t="shared" si="261"/>
        <v>587.92999999999995</v>
      </c>
      <c r="K486" s="22">
        <v>332.16968910579999</v>
      </c>
      <c r="L486" s="23">
        <v>1384000</v>
      </c>
      <c r="M486" s="24"/>
      <c r="N486" s="5">
        <f t="shared" si="262"/>
        <v>1049.5545050000001</v>
      </c>
      <c r="O486" s="5">
        <f t="shared" si="263"/>
        <v>0.75834863078034687</v>
      </c>
      <c r="P486" s="5">
        <f t="shared" si="258"/>
        <v>320</v>
      </c>
      <c r="Q486" s="5">
        <f t="shared" si="264"/>
        <v>187.24372</v>
      </c>
      <c r="R486" s="5">
        <f t="shared" si="265"/>
        <v>119.31078499999998</v>
      </c>
      <c r="S486" s="5">
        <f t="shared" si="266"/>
        <v>343</v>
      </c>
      <c r="T486" s="39">
        <v>80</v>
      </c>
      <c r="U486" s="26">
        <v>346</v>
      </c>
      <c r="V486" s="26">
        <v>320</v>
      </c>
      <c r="W486" s="26">
        <v>178</v>
      </c>
      <c r="X486" s="27"/>
      <c r="Y486" s="27"/>
      <c r="Z486" s="27"/>
      <c r="AA486" s="29">
        <v>690.7</v>
      </c>
      <c r="AB486" s="29">
        <v>0</v>
      </c>
      <c r="AC486" s="29">
        <v>203.36</v>
      </c>
      <c r="AD486" s="28">
        <v>73.58</v>
      </c>
      <c r="AE486" s="29">
        <v>141.44</v>
      </c>
      <c r="AF486" s="29"/>
      <c r="AG486" s="30"/>
      <c r="AH486" s="41">
        <v>343</v>
      </c>
      <c r="AI486" s="41">
        <v>587.92999999999995</v>
      </c>
      <c r="AJ486" s="30"/>
      <c r="AK486" s="30"/>
      <c r="AL486" s="30">
        <v>4.57</v>
      </c>
      <c r="AM486" s="30">
        <v>0</v>
      </c>
      <c r="AN486" s="32"/>
      <c r="AO486" s="32">
        <v>0.92074999999999996</v>
      </c>
      <c r="AQ486" s="39">
        <v>0</v>
      </c>
      <c r="AR486" s="42">
        <v>56</v>
      </c>
      <c r="AT486" s="37">
        <f t="shared" si="253"/>
        <v>1157000</v>
      </c>
      <c r="AU486" s="92">
        <f t="shared" si="254"/>
        <v>1738.5316366057996</v>
      </c>
    </row>
    <row r="487" spans="1:47">
      <c r="A487" s="16">
        <v>42383</v>
      </c>
      <c r="B487" s="1">
        <f t="shared" si="252"/>
        <v>2902.2196818042999</v>
      </c>
      <c r="D487" s="33">
        <v>2525000</v>
      </c>
      <c r="E487" s="17">
        <f t="shared" si="194"/>
        <v>1.1493939333878416</v>
      </c>
      <c r="F487" s="52">
        <f t="shared" si="195"/>
        <v>1.2457529218965389</v>
      </c>
      <c r="G487" s="22">
        <v>927.9</v>
      </c>
      <c r="H487" s="1">
        <f t="shared" si="259"/>
        <v>861.20150999999998</v>
      </c>
      <c r="I487" s="1">
        <f t="shared" si="260"/>
        <v>193.69191449999997</v>
      </c>
      <c r="J487" s="5">
        <f t="shared" si="261"/>
        <v>555.45000000000005</v>
      </c>
      <c r="K487" s="22">
        <v>363.97625730430002</v>
      </c>
      <c r="L487" s="23">
        <v>1422000</v>
      </c>
      <c r="M487" s="24"/>
      <c r="N487" s="5">
        <f t="shared" si="262"/>
        <v>1075.8195569999998</v>
      </c>
      <c r="O487" s="5">
        <f t="shared" si="263"/>
        <v>0.75655383755274253</v>
      </c>
      <c r="P487" s="5">
        <f t="shared" si="258"/>
        <v>366</v>
      </c>
      <c r="Q487" s="5">
        <f t="shared" si="264"/>
        <v>201.48830699999999</v>
      </c>
      <c r="R487" s="5">
        <f t="shared" si="265"/>
        <v>115.33125</v>
      </c>
      <c r="S487" s="5">
        <f t="shared" si="266"/>
        <v>308</v>
      </c>
      <c r="T487" s="39">
        <v>85</v>
      </c>
      <c r="U487" s="26">
        <v>362</v>
      </c>
      <c r="V487" s="26">
        <v>366</v>
      </c>
      <c r="W487" s="26">
        <v>194</v>
      </c>
      <c r="X487" s="27"/>
      <c r="Y487" s="27"/>
      <c r="Z487" s="27"/>
      <c r="AA487" s="29">
        <v>715.02</v>
      </c>
      <c r="AB487" s="29">
        <v>0</v>
      </c>
      <c r="AC487" s="29">
        <v>218.38</v>
      </c>
      <c r="AD487" s="28">
        <v>75</v>
      </c>
      <c r="AE487" s="29">
        <v>154.13999999999999</v>
      </c>
      <c r="AF487" s="29"/>
      <c r="AG487" s="30"/>
      <c r="AH487" s="41">
        <v>308</v>
      </c>
      <c r="AI487" s="41">
        <v>555.45000000000005</v>
      </c>
      <c r="AJ487" s="30"/>
      <c r="AK487" s="30"/>
      <c r="AL487" s="30">
        <v>5.79</v>
      </c>
      <c r="AM487" s="30">
        <v>0</v>
      </c>
      <c r="AN487" s="32"/>
      <c r="AO487" s="32">
        <v>0.92264999999999997</v>
      </c>
      <c r="AQ487" s="39">
        <v>0</v>
      </c>
      <c r="AR487" s="42">
        <v>50</v>
      </c>
      <c r="AT487" s="37">
        <f t="shared" si="253"/>
        <v>1103000</v>
      </c>
      <c r="AU487" s="92">
        <f t="shared" si="254"/>
        <v>1826.4001248043</v>
      </c>
    </row>
    <row r="488" spans="1:47">
      <c r="A488" s="16">
        <v>42384</v>
      </c>
      <c r="B488" s="1">
        <f t="shared" ref="B488:B532" si="267">SUM(G488:K488)</f>
        <v>3103.417379467</v>
      </c>
      <c r="D488" s="33">
        <v>2614000</v>
      </c>
      <c r="E488" s="17">
        <f t="shared" si="194"/>
        <v>1.187229295894032</v>
      </c>
      <c r="F488" s="52">
        <f t="shared" si="195"/>
        <v>1.2945331485798128</v>
      </c>
      <c r="G488" s="22">
        <v>922.56</v>
      </c>
      <c r="H488" s="1">
        <f t="shared" si="259"/>
        <v>948.10831799999994</v>
      </c>
      <c r="I488" s="1">
        <f t="shared" si="260"/>
        <v>185.59555069999999</v>
      </c>
      <c r="J488" s="5">
        <f t="shared" si="261"/>
        <v>622.52</v>
      </c>
      <c r="K488" s="22">
        <v>424.63351076700002</v>
      </c>
      <c r="L488" s="23">
        <v>1423000</v>
      </c>
      <c r="M488" s="24"/>
      <c r="N488" s="5">
        <f t="shared" si="262"/>
        <v>1086.5578083999999</v>
      </c>
      <c r="O488" s="5">
        <f t="shared" si="263"/>
        <v>0.76356838257203086</v>
      </c>
      <c r="P488" s="5">
        <f t="shared" si="258"/>
        <v>346</v>
      </c>
      <c r="Q488" s="5">
        <f t="shared" si="264"/>
        <v>203.0848384</v>
      </c>
      <c r="R488" s="5">
        <f t="shared" si="265"/>
        <v>116.47297</v>
      </c>
      <c r="S488" s="5">
        <f t="shared" si="266"/>
        <v>336</v>
      </c>
      <c r="T488" s="39">
        <v>85</v>
      </c>
      <c r="U488" s="26">
        <v>380</v>
      </c>
      <c r="V488" s="26">
        <v>346</v>
      </c>
      <c r="W488" s="26">
        <v>185</v>
      </c>
      <c r="X488" s="27"/>
      <c r="Y488" s="27"/>
      <c r="Z488" s="27"/>
      <c r="AA488" s="29">
        <v>812.36</v>
      </c>
      <c r="AB488" s="29">
        <v>0</v>
      </c>
      <c r="AC488" s="29">
        <v>221.44</v>
      </c>
      <c r="AD488" s="28">
        <v>67</v>
      </c>
      <c r="AE488" s="29">
        <v>136</v>
      </c>
      <c r="AF488" s="29"/>
      <c r="AG488" s="30"/>
      <c r="AH488" s="41">
        <v>336</v>
      </c>
      <c r="AI488" s="41">
        <v>622.52</v>
      </c>
      <c r="AJ488" s="30"/>
      <c r="AK488" s="30"/>
      <c r="AL488" s="30">
        <v>6.37</v>
      </c>
      <c r="AM488" s="30">
        <v>0</v>
      </c>
      <c r="AN488" s="32"/>
      <c r="AO488" s="32">
        <v>0.91710999999999998</v>
      </c>
      <c r="AQ488" s="39">
        <v>0</v>
      </c>
      <c r="AR488" s="42">
        <v>60</v>
      </c>
      <c r="AT488" s="37">
        <f t="shared" si="253"/>
        <v>1191000</v>
      </c>
      <c r="AU488" s="92">
        <f t="shared" si="254"/>
        <v>2016.8595710670002</v>
      </c>
    </row>
    <row r="489" spans="1:47">
      <c r="A489" s="16">
        <v>42385</v>
      </c>
      <c r="B489" s="1">
        <f t="shared" si="267"/>
        <v>2725.4059763942996</v>
      </c>
      <c r="D489" s="33">
        <v>2204000</v>
      </c>
      <c r="E489" s="17">
        <f t="shared" si="194"/>
        <v>1.2365725845709163</v>
      </c>
      <c r="F489" s="52">
        <f t="shared" si="195"/>
        <v>1.3483361696753022</v>
      </c>
      <c r="G489" s="22">
        <v>908.41</v>
      </c>
      <c r="H489" s="1">
        <f t="shared" si="259"/>
        <v>860.57016849999991</v>
      </c>
      <c r="I489" s="1">
        <f t="shared" si="260"/>
        <v>156.06460870000001</v>
      </c>
      <c r="J489" s="5">
        <f t="shared" si="261"/>
        <v>488.21</v>
      </c>
      <c r="K489" s="22">
        <v>312.15119919429998</v>
      </c>
      <c r="L489" s="23">
        <v>1342000</v>
      </c>
      <c r="M489" s="24"/>
      <c r="N489" s="5">
        <f t="shared" ref="N489:N503" si="268">SUM(P489:T489)</f>
        <v>1038.6897048000001</v>
      </c>
      <c r="O489" s="5">
        <f t="shared" ref="O489:O503" si="269">N489/L489*1000</f>
        <v>0.77398636721311476</v>
      </c>
      <c r="P489" s="5">
        <f t="shared" ref="P489:P503" si="270">V489</f>
        <v>351</v>
      </c>
      <c r="Q489" s="5">
        <f t="shared" si="264"/>
        <v>210.64182479999999</v>
      </c>
      <c r="R489" s="5">
        <f t="shared" si="265"/>
        <v>99.047879999999992</v>
      </c>
      <c r="S489" s="5">
        <f t="shared" si="266"/>
        <v>293</v>
      </c>
      <c r="T489" s="39">
        <v>85</v>
      </c>
      <c r="U489" s="26">
        <v>314</v>
      </c>
      <c r="V489" s="26">
        <v>351</v>
      </c>
      <c r="W489" s="26">
        <v>232</v>
      </c>
      <c r="X489" s="27"/>
      <c r="Y489" s="27"/>
      <c r="Z489" s="27"/>
      <c r="AA489" s="29">
        <v>708.67</v>
      </c>
      <c r="AB489" s="29">
        <v>0</v>
      </c>
      <c r="AC489" s="29">
        <v>229.68</v>
      </c>
      <c r="AD489" s="28">
        <v>58</v>
      </c>
      <c r="AE489" s="29">
        <v>115.75</v>
      </c>
      <c r="AF489" s="29"/>
      <c r="AG489" s="30"/>
      <c r="AH489" s="41">
        <v>293</v>
      </c>
      <c r="AI489" s="41">
        <v>488.21</v>
      </c>
      <c r="AJ489" s="30"/>
      <c r="AK489" s="30"/>
      <c r="AL489" s="30">
        <v>4.42</v>
      </c>
      <c r="AM489" s="30">
        <v>0</v>
      </c>
      <c r="AN489" s="32"/>
      <c r="AO489" s="32">
        <v>0.91710999999999998</v>
      </c>
      <c r="AQ489" s="39">
        <v>0</v>
      </c>
      <c r="AR489" s="42">
        <v>50</v>
      </c>
      <c r="AT489" s="37">
        <f t="shared" si="253"/>
        <v>862000</v>
      </c>
      <c r="AU489" s="92">
        <f t="shared" si="254"/>
        <v>1686.7162715942995</v>
      </c>
    </row>
    <row r="490" spans="1:47">
      <c r="A490" s="16">
        <v>42386</v>
      </c>
      <c r="B490" s="1">
        <f t="shared" si="267"/>
        <v>2701.4150776709998</v>
      </c>
      <c r="D490" s="33">
        <v>2069000</v>
      </c>
      <c r="E490" s="17">
        <f t="shared" si="194"/>
        <v>1.3056621931710972</v>
      </c>
      <c r="F490" s="52">
        <f t="shared" si="195"/>
        <v>1.425784540727379</v>
      </c>
      <c r="G490" s="22">
        <v>816.48</v>
      </c>
      <c r="H490" s="1">
        <f t="shared" si="259"/>
        <v>791.29957499999989</v>
      </c>
      <c r="I490" s="1">
        <f t="shared" si="260"/>
        <v>241.17192</v>
      </c>
      <c r="J490" s="5">
        <f t="shared" si="261"/>
        <v>543.99</v>
      </c>
      <c r="K490" s="22">
        <v>308.47358267099997</v>
      </c>
      <c r="L490" s="23">
        <v>1324000</v>
      </c>
      <c r="M490" s="24"/>
      <c r="N490" s="5">
        <f t="shared" si="268"/>
        <v>1050.9392625</v>
      </c>
      <c r="O490" s="5">
        <f t="shared" si="269"/>
        <v>0.79376077228096686</v>
      </c>
      <c r="P490" s="5">
        <f t="shared" si="270"/>
        <v>355</v>
      </c>
      <c r="Q490" s="5">
        <f t="shared" si="264"/>
        <v>197.83862999999999</v>
      </c>
      <c r="R490" s="5">
        <f t="shared" si="265"/>
        <v>100.1006325</v>
      </c>
      <c r="S490" s="5">
        <f t="shared" si="266"/>
        <v>298</v>
      </c>
      <c r="T490" s="39">
        <v>100</v>
      </c>
      <c r="U490" s="26">
        <v>284</v>
      </c>
      <c r="V490" s="26">
        <v>355</v>
      </c>
      <c r="W490" s="26">
        <v>166</v>
      </c>
      <c r="X490" s="27"/>
      <c r="Y490" s="27"/>
      <c r="Z490" s="27"/>
      <c r="AA490" s="29">
        <v>648.05999999999995</v>
      </c>
      <c r="AB490" s="29">
        <v>0</v>
      </c>
      <c r="AC490" s="29">
        <v>216.04</v>
      </c>
      <c r="AD490" s="28">
        <v>59</v>
      </c>
      <c r="AE490" s="29">
        <v>206</v>
      </c>
      <c r="AF490" s="29"/>
      <c r="AG490" s="30"/>
      <c r="AH490" s="41">
        <v>298</v>
      </c>
      <c r="AI490" s="41">
        <v>543.99</v>
      </c>
      <c r="AJ490" s="30"/>
      <c r="AK490" s="30"/>
      <c r="AL490" s="30">
        <v>7.05</v>
      </c>
      <c r="AM490" s="30">
        <v>0</v>
      </c>
      <c r="AN490" s="32"/>
      <c r="AO490" s="32">
        <v>0.91574999999999995</v>
      </c>
      <c r="AQ490" s="39">
        <v>0</v>
      </c>
      <c r="AR490" s="42">
        <v>50.31</v>
      </c>
      <c r="AT490" s="37">
        <f t="shared" si="253"/>
        <v>745000</v>
      </c>
      <c r="AU490" s="92">
        <f t="shared" si="254"/>
        <v>1650.4758151709998</v>
      </c>
    </row>
    <row r="491" spans="1:47">
      <c r="A491" s="16">
        <v>42387</v>
      </c>
      <c r="B491" s="1">
        <f t="shared" si="267"/>
        <v>3162.1112174013001</v>
      </c>
      <c r="D491" s="33">
        <v>2742000</v>
      </c>
      <c r="E491" s="17">
        <f t="shared" si="194"/>
        <v>1.1532134272068928</v>
      </c>
      <c r="F491" s="52">
        <f t="shared" si="195"/>
        <v>1.2593378257858678</v>
      </c>
      <c r="G491" s="22">
        <v>951.71</v>
      </c>
      <c r="H491" s="1">
        <f t="shared" si="259"/>
        <v>978.09121299999993</v>
      </c>
      <c r="I491" s="1">
        <f t="shared" si="260"/>
        <v>213.4108765</v>
      </c>
      <c r="J491" s="5">
        <f t="shared" si="261"/>
        <v>616.76</v>
      </c>
      <c r="K491" s="22">
        <v>402.13912790130001</v>
      </c>
      <c r="L491" s="23">
        <v>1485000</v>
      </c>
      <c r="M491" s="24"/>
      <c r="N491" s="5">
        <f t="shared" si="268"/>
        <v>1146.7578532</v>
      </c>
      <c r="O491" s="5">
        <f t="shared" si="269"/>
        <v>0.77222751057239059</v>
      </c>
      <c r="P491" s="5">
        <f t="shared" si="270"/>
        <v>361</v>
      </c>
      <c r="Q491" s="5">
        <f t="shared" si="264"/>
        <v>214.13430320000001</v>
      </c>
      <c r="R491" s="5">
        <f t="shared" si="265"/>
        <v>123.62355000000001</v>
      </c>
      <c r="S491" s="5">
        <f t="shared" si="266"/>
        <v>348</v>
      </c>
      <c r="T491" s="39">
        <v>100</v>
      </c>
      <c r="U491" s="26">
        <v>374</v>
      </c>
      <c r="V491" s="26">
        <v>361</v>
      </c>
      <c r="W491" s="26">
        <v>201</v>
      </c>
      <c r="X491" s="27"/>
      <c r="Y491" s="27"/>
      <c r="Z491" s="27"/>
      <c r="AA491" s="29">
        <v>834.26</v>
      </c>
      <c r="AB491" s="29">
        <v>0</v>
      </c>
      <c r="AC491" s="29">
        <v>233.84</v>
      </c>
      <c r="AD491" s="28">
        <v>80</v>
      </c>
      <c r="AE491" s="29">
        <v>170.1</v>
      </c>
      <c r="AF491" s="29"/>
      <c r="AG491" s="30"/>
      <c r="AH491" s="41">
        <v>348</v>
      </c>
      <c r="AI491" s="41">
        <v>616.76</v>
      </c>
      <c r="AJ491" s="30"/>
      <c r="AK491" s="30"/>
      <c r="AL491" s="30">
        <v>7.95</v>
      </c>
      <c r="AM491" s="30">
        <v>0</v>
      </c>
      <c r="AN491" s="32"/>
      <c r="AO491" s="32">
        <v>0.91573000000000004</v>
      </c>
      <c r="AQ491" s="39">
        <v>0</v>
      </c>
      <c r="AR491" s="42">
        <v>55</v>
      </c>
      <c r="AT491" s="37">
        <f t="shared" si="253"/>
        <v>1257000</v>
      </c>
      <c r="AU491" s="92">
        <f t="shared" si="254"/>
        <v>2015.3533642013001</v>
      </c>
    </row>
    <row r="492" spans="1:47">
      <c r="A492" s="16">
        <v>42388</v>
      </c>
      <c r="B492" s="1">
        <f t="shared" si="267"/>
        <v>3021.4181323635003</v>
      </c>
      <c r="D492" s="33">
        <v>2633000</v>
      </c>
      <c r="E492" s="17">
        <f t="shared" si="194"/>
        <v>1.1475192299139765</v>
      </c>
      <c r="F492" s="52">
        <f t="shared" si="195"/>
        <v>1.2506340035027808</v>
      </c>
      <c r="G492" s="22">
        <v>923.51</v>
      </c>
      <c r="H492" s="1">
        <f t="shared" si="259"/>
        <v>893.99649150000005</v>
      </c>
      <c r="I492" s="1">
        <f t="shared" si="260"/>
        <v>192.83230800000001</v>
      </c>
      <c r="J492" s="5">
        <f t="shared" si="261"/>
        <v>558.24</v>
      </c>
      <c r="K492" s="22">
        <v>452.83933286349998</v>
      </c>
      <c r="L492" s="23">
        <v>1554000</v>
      </c>
      <c r="M492" s="24"/>
      <c r="N492" s="5">
        <f t="shared" si="268"/>
        <v>1140.7113810000001</v>
      </c>
      <c r="O492" s="5">
        <f t="shared" si="269"/>
        <v>0.73404850772200769</v>
      </c>
      <c r="P492" s="5">
        <f t="shared" si="270"/>
        <v>380</v>
      </c>
      <c r="Q492" s="5">
        <f t="shared" si="264"/>
        <v>206.10008099999999</v>
      </c>
      <c r="R492" s="5">
        <f t="shared" si="265"/>
        <v>115.6113</v>
      </c>
      <c r="S492" s="5">
        <f t="shared" si="266"/>
        <v>329</v>
      </c>
      <c r="T492" s="39">
        <v>110</v>
      </c>
      <c r="U492" s="26">
        <v>328</v>
      </c>
      <c r="V492" s="26">
        <v>380</v>
      </c>
      <c r="W492" s="26">
        <v>204</v>
      </c>
      <c r="X492" s="27"/>
      <c r="Y492" s="27"/>
      <c r="Z492" s="27"/>
      <c r="AA492" s="29">
        <v>749.71</v>
      </c>
      <c r="AB492" s="29">
        <v>0</v>
      </c>
      <c r="AC492" s="29">
        <v>224.62</v>
      </c>
      <c r="AD492" s="28">
        <v>78</v>
      </c>
      <c r="AE492" s="29">
        <v>156.86000000000001</v>
      </c>
      <c r="AF492" s="29"/>
      <c r="AG492" s="30"/>
      <c r="AH492" s="41">
        <v>329</v>
      </c>
      <c r="AI492" s="41">
        <v>558.24</v>
      </c>
      <c r="AJ492" s="30"/>
      <c r="AK492" s="30"/>
      <c r="AL492" s="30">
        <v>5.3</v>
      </c>
      <c r="AM492" s="30">
        <v>0</v>
      </c>
      <c r="AN492" s="32"/>
      <c r="AO492" s="32">
        <v>0.91754999999999998</v>
      </c>
      <c r="AQ492" s="39">
        <v>0</v>
      </c>
      <c r="AR492" s="42">
        <v>48</v>
      </c>
      <c r="AT492" s="37">
        <f t="shared" si="253"/>
        <v>1079000</v>
      </c>
      <c r="AU492" s="92">
        <f t="shared" si="254"/>
        <v>1880.7067513635002</v>
      </c>
    </row>
    <row r="493" spans="1:47">
      <c r="A493" s="16">
        <v>42389</v>
      </c>
      <c r="B493" s="1">
        <f t="shared" si="267"/>
        <v>3370.7143647577004</v>
      </c>
      <c r="D493" s="33">
        <v>2989000</v>
      </c>
      <c r="E493" s="17">
        <f t="shared" si="194"/>
        <v>1.1277063783063568</v>
      </c>
      <c r="F493" s="52">
        <f t="shared" si="195"/>
        <v>1.2281707452693931</v>
      </c>
      <c r="G493" s="22">
        <v>1014.23</v>
      </c>
      <c r="H493" s="1">
        <f t="shared" si="259"/>
        <v>1067.3248619999999</v>
      </c>
      <c r="I493" s="1">
        <f t="shared" si="260"/>
        <v>194.93386000000001</v>
      </c>
      <c r="J493" s="5">
        <f t="shared" si="261"/>
        <v>609.07000000000005</v>
      </c>
      <c r="K493" s="22">
        <v>485.15564275769998</v>
      </c>
      <c r="L493" s="23">
        <v>1610000</v>
      </c>
      <c r="M493" s="24"/>
      <c r="N493" s="5">
        <f t="shared" si="268"/>
        <v>1183.21405</v>
      </c>
      <c r="O493" s="5">
        <f t="shared" si="269"/>
        <v>0.73491555900621119</v>
      </c>
      <c r="P493" s="5">
        <f t="shared" si="270"/>
        <v>369</v>
      </c>
      <c r="Q493" s="5">
        <f t="shared" si="264"/>
        <v>228.40225000000001</v>
      </c>
      <c r="R493" s="5">
        <f t="shared" si="265"/>
        <v>136.81180000000001</v>
      </c>
      <c r="S493" s="5">
        <f t="shared" si="266"/>
        <v>339</v>
      </c>
      <c r="T493" s="39">
        <v>110</v>
      </c>
      <c r="U493" s="26">
        <v>427</v>
      </c>
      <c r="V493" s="26">
        <v>369</v>
      </c>
      <c r="W493" s="26">
        <v>205</v>
      </c>
      <c r="X493" s="27"/>
      <c r="Y493" s="27"/>
      <c r="Z493" s="27"/>
      <c r="AA493" s="29">
        <v>913.66</v>
      </c>
      <c r="AB493" s="29">
        <v>0</v>
      </c>
      <c r="AC493" s="29">
        <v>248.75</v>
      </c>
      <c r="AD493" s="28">
        <v>90</v>
      </c>
      <c r="AE493" s="29">
        <v>146</v>
      </c>
      <c r="AF493" s="29"/>
      <c r="AG493" s="30"/>
      <c r="AH493" s="41">
        <v>339</v>
      </c>
      <c r="AI493" s="41">
        <v>609.07000000000005</v>
      </c>
      <c r="AJ493" s="30"/>
      <c r="AK493" s="30"/>
      <c r="AL493" s="30">
        <v>7.3</v>
      </c>
      <c r="AM493" s="30">
        <v>0</v>
      </c>
      <c r="AN493" s="32"/>
      <c r="AO493" s="32">
        <v>0.91820000000000002</v>
      </c>
      <c r="AQ493" s="39">
        <v>0</v>
      </c>
      <c r="AR493" s="42">
        <v>59</v>
      </c>
      <c r="AT493" s="37">
        <f t="shared" si="253"/>
        <v>1379000</v>
      </c>
      <c r="AU493" s="92">
        <f t="shared" si="254"/>
        <v>2187.5003147577004</v>
      </c>
    </row>
    <row r="494" spans="1:47">
      <c r="A494" s="16">
        <v>42390</v>
      </c>
      <c r="B494" s="1">
        <f t="shared" si="267"/>
        <v>3225.9766901032999</v>
      </c>
      <c r="D494" s="33">
        <v>2641000</v>
      </c>
      <c r="E494" s="17">
        <f t="shared" si="194"/>
        <v>1.2214981787592958</v>
      </c>
      <c r="F494" s="52">
        <f t="shared" si="195"/>
        <v>1.3286541347248553</v>
      </c>
      <c r="G494" s="22">
        <v>997.62</v>
      </c>
      <c r="H494" s="1">
        <f t="shared" si="259"/>
        <v>934.51008149999996</v>
      </c>
      <c r="I494" s="1">
        <f t="shared" si="260"/>
        <v>151.99613549999998</v>
      </c>
      <c r="J494" s="5">
        <f t="shared" si="261"/>
        <v>736.41</v>
      </c>
      <c r="K494" s="22">
        <v>405.44047310330001</v>
      </c>
      <c r="L494" s="23">
        <v>1522000</v>
      </c>
      <c r="M494" s="24"/>
      <c r="N494" s="5">
        <f t="shared" si="268"/>
        <v>1266.8075735</v>
      </c>
      <c r="O494" s="5">
        <f t="shared" si="269"/>
        <v>0.83233086300919845</v>
      </c>
      <c r="P494" s="5">
        <f t="shared" si="270"/>
        <v>385</v>
      </c>
      <c r="Q494" s="5">
        <f t="shared" si="264"/>
        <v>210.72421350000002</v>
      </c>
      <c r="R494" s="5">
        <f t="shared" si="265"/>
        <v>97.083359999999999</v>
      </c>
      <c r="S494" s="5">
        <f t="shared" si="266"/>
        <v>464</v>
      </c>
      <c r="T494" s="39">
        <v>110</v>
      </c>
      <c r="U494" s="26">
        <v>386</v>
      </c>
      <c r="V494" s="26">
        <v>385</v>
      </c>
      <c r="W494" s="26">
        <v>213</v>
      </c>
      <c r="X494" s="27"/>
      <c r="Y494" s="27"/>
      <c r="Z494" s="27"/>
      <c r="AA494" s="29">
        <v>787.28</v>
      </c>
      <c r="AB494" s="29">
        <v>0</v>
      </c>
      <c r="AC494" s="29">
        <v>229.21</v>
      </c>
      <c r="AD494" s="28">
        <v>54.6</v>
      </c>
      <c r="AE494" s="29">
        <v>110.19</v>
      </c>
      <c r="AF494" s="29"/>
      <c r="AG494" s="30"/>
      <c r="AH494" s="41">
        <v>464</v>
      </c>
      <c r="AI494" s="41">
        <v>736.41</v>
      </c>
      <c r="AJ494" s="30"/>
      <c r="AK494" s="30"/>
      <c r="AL494" s="30">
        <v>4.1399999999999997</v>
      </c>
      <c r="AM494" s="30">
        <v>0</v>
      </c>
      <c r="AN494" s="32"/>
      <c r="AO494" s="32">
        <v>0.91935</v>
      </c>
      <c r="AQ494" s="39">
        <v>0</v>
      </c>
      <c r="AR494" s="42">
        <v>51</v>
      </c>
      <c r="AT494" s="37">
        <f t="shared" si="253"/>
        <v>1119000</v>
      </c>
      <c r="AU494" s="92">
        <f t="shared" si="254"/>
        <v>1959.1691166032999</v>
      </c>
    </row>
    <row r="495" spans="1:47">
      <c r="A495" s="16">
        <v>42391</v>
      </c>
      <c r="B495" s="1">
        <f t="shared" si="267"/>
        <v>3089.8824500896999</v>
      </c>
      <c r="D495" s="33">
        <v>2486000</v>
      </c>
      <c r="E495" s="17">
        <f t="shared" si="194"/>
        <v>1.2429132944849959</v>
      </c>
      <c r="F495" s="52">
        <f t="shared" si="195"/>
        <v>1.3519478919725849</v>
      </c>
      <c r="G495" s="22">
        <v>890.75</v>
      </c>
      <c r="H495" s="1">
        <f t="shared" si="259"/>
        <v>975.02583599999991</v>
      </c>
      <c r="I495" s="1">
        <f t="shared" si="260"/>
        <v>150.29533800000002</v>
      </c>
      <c r="J495" s="5">
        <f t="shared" si="261"/>
        <v>701.09</v>
      </c>
      <c r="K495" s="22">
        <v>372.72127608969998</v>
      </c>
      <c r="L495" s="23">
        <v>1427000</v>
      </c>
      <c r="M495" s="24"/>
      <c r="N495" s="5">
        <f t="shared" si="268"/>
        <v>1250.3826745000001</v>
      </c>
      <c r="O495" s="5">
        <f t="shared" si="269"/>
        <v>0.87623172704975483</v>
      </c>
      <c r="P495" s="5">
        <f t="shared" si="270"/>
        <v>359</v>
      </c>
      <c r="Q495" s="5">
        <f t="shared" si="264"/>
        <v>226.40832450000002</v>
      </c>
      <c r="R495" s="5">
        <f t="shared" si="265"/>
        <v>92.854349999999997</v>
      </c>
      <c r="S495" s="5">
        <f t="shared" si="266"/>
        <v>462.12</v>
      </c>
      <c r="T495" s="39">
        <v>110</v>
      </c>
      <c r="U495" s="26">
        <v>330</v>
      </c>
      <c r="V495" s="26">
        <v>359</v>
      </c>
      <c r="W495" s="26">
        <v>189</v>
      </c>
      <c r="X495" s="27"/>
      <c r="Y495" s="27"/>
      <c r="Z495" s="27"/>
      <c r="AA495" s="29">
        <v>814.29</v>
      </c>
      <c r="AB495" s="29">
        <v>0</v>
      </c>
      <c r="AC495" s="29">
        <v>246.27</v>
      </c>
      <c r="AD495" s="28">
        <v>50</v>
      </c>
      <c r="AE495" s="29">
        <v>104.4</v>
      </c>
      <c r="AF495" s="29"/>
      <c r="AG495" s="30"/>
      <c r="AH495" s="41">
        <v>462.12</v>
      </c>
      <c r="AI495" s="41">
        <v>701.09</v>
      </c>
      <c r="AJ495" s="30"/>
      <c r="AK495" s="30"/>
      <c r="AL495" s="30">
        <v>8.08</v>
      </c>
      <c r="AM495" s="30">
        <v>0</v>
      </c>
      <c r="AN495" s="32"/>
      <c r="AO495" s="32">
        <v>0.91935</v>
      </c>
      <c r="AQ495" s="39">
        <v>0</v>
      </c>
      <c r="AR495" s="42">
        <v>51</v>
      </c>
      <c r="AT495" s="37">
        <f t="shared" si="253"/>
        <v>1059000</v>
      </c>
      <c r="AU495" s="92">
        <f t="shared" si="254"/>
        <v>1839.4997755896998</v>
      </c>
    </row>
    <row r="496" spans="1:47">
      <c r="A496" s="16">
        <v>42392</v>
      </c>
      <c r="B496" s="1">
        <f t="shared" si="267"/>
        <v>2895.3652865977997</v>
      </c>
      <c r="D496" s="33">
        <v>2029000</v>
      </c>
      <c r="E496" s="17">
        <f t="shared" si="194"/>
        <v>1.4269912698855594</v>
      </c>
      <c r="F496" s="52">
        <f t="shared" si="195"/>
        <v>1.5458350700727526</v>
      </c>
      <c r="G496" s="22">
        <v>876.93</v>
      </c>
      <c r="H496" s="1">
        <f t="shared" si="259"/>
        <v>877.08400560000007</v>
      </c>
      <c r="I496" s="1">
        <f t="shared" si="260"/>
        <v>152.51788640000001</v>
      </c>
      <c r="J496" s="5">
        <f t="shared" si="261"/>
        <v>694.95</v>
      </c>
      <c r="K496" s="22">
        <v>293.88339459780002</v>
      </c>
      <c r="L496" s="23">
        <v>1284000</v>
      </c>
      <c r="M496" s="24"/>
      <c r="N496" s="5">
        <f t="shared" si="268"/>
        <v>1217.7839199999999</v>
      </c>
      <c r="O496" s="5">
        <f t="shared" si="269"/>
        <v>0.94842984423676002</v>
      </c>
      <c r="P496" s="5">
        <f t="shared" si="270"/>
        <v>338</v>
      </c>
      <c r="Q496" s="5">
        <f t="shared" si="264"/>
        <v>223.50581440000002</v>
      </c>
      <c r="R496" s="5">
        <f t="shared" si="265"/>
        <v>91.278105600000004</v>
      </c>
      <c r="S496" s="5">
        <f t="shared" si="266"/>
        <v>465</v>
      </c>
      <c r="T496" s="39">
        <v>100</v>
      </c>
      <c r="U496" s="26">
        <v>301</v>
      </c>
      <c r="V496" s="26">
        <v>338</v>
      </c>
      <c r="W496" s="26">
        <v>227</v>
      </c>
      <c r="X496" s="27"/>
      <c r="Y496" s="27"/>
      <c r="Z496" s="27"/>
      <c r="AA496" s="29">
        <v>708.01</v>
      </c>
      <c r="AB496" s="29">
        <v>0</v>
      </c>
      <c r="AC496" s="29">
        <v>242.12</v>
      </c>
      <c r="AD496" s="28">
        <v>45</v>
      </c>
      <c r="AE496" s="29">
        <v>98.51</v>
      </c>
      <c r="AF496" s="29"/>
      <c r="AG496" s="30"/>
      <c r="AH496" s="41">
        <v>465</v>
      </c>
      <c r="AI496" s="41">
        <v>694.95</v>
      </c>
      <c r="AJ496" s="30"/>
      <c r="AK496" s="30"/>
      <c r="AL496" s="30">
        <v>12.83</v>
      </c>
      <c r="AM496" s="30">
        <v>0</v>
      </c>
      <c r="AN496" s="32"/>
      <c r="AO496" s="32">
        <v>0.92312000000000005</v>
      </c>
      <c r="AQ496" s="39">
        <v>0</v>
      </c>
      <c r="AR496" s="42">
        <v>53.88</v>
      </c>
      <c r="AT496" s="37">
        <f t="shared" si="253"/>
        <v>745000</v>
      </c>
      <c r="AU496" s="92">
        <f t="shared" si="254"/>
        <v>1677.5813665977998</v>
      </c>
    </row>
    <row r="497" spans="1:47">
      <c r="A497" s="16">
        <v>42393</v>
      </c>
      <c r="B497" s="1">
        <f t="shared" si="267"/>
        <v>2582.2316348856998</v>
      </c>
      <c r="D497" s="33">
        <v>1863000</v>
      </c>
      <c r="E497" s="17">
        <f t="shared" si="194"/>
        <v>1.386060995644498</v>
      </c>
      <c r="F497" s="52">
        <f t="shared" si="195"/>
        <v>1.4969392887631872</v>
      </c>
      <c r="G497" s="22">
        <v>771.82</v>
      </c>
      <c r="H497" s="1">
        <f t="shared" si="259"/>
        <v>795.98498380000001</v>
      </c>
      <c r="I497" s="1">
        <f t="shared" si="260"/>
        <v>145.0284159</v>
      </c>
      <c r="J497" s="5">
        <f t="shared" si="261"/>
        <v>609.25</v>
      </c>
      <c r="K497" s="22">
        <v>260.1482351857</v>
      </c>
      <c r="L497" s="23">
        <v>1192000</v>
      </c>
      <c r="M497" s="24"/>
      <c r="N497" s="5">
        <f t="shared" si="268"/>
        <v>1130.5661648</v>
      </c>
      <c r="O497" s="5">
        <f t="shared" si="269"/>
        <v>0.94846154765100676</v>
      </c>
      <c r="P497" s="5">
        <f t="shared" si="270"/>
        <v>320</v>
      </c>
      <c r="Q497" s="5">
        <f t="shared" si="264"/>
        <v>213.29723480000001</v>
      </c>
      <c r="R497" s="5">
        <f t="shared" si="265"/>
        <v>93.518929999999997</v>
      </c>
      <c r="S497" s="5">
        <f t="shared" si="266"/>
        <v>403.75</v>
      </c>
      <c r="T497" s="39">
        <v>100</v>
      </c>
      <c r="U497" s="26">
        <v>244</v>
      </c>
      <c r="V497" s="26">
        <v>320</v>
      </c>
      <c r="W497" s="26">
        <v>197</v>
      </c>
      <c r="X497" s="27"/>
      <c r="Y497" s="27"/>
      <c r="Z497" s="27"/>
      <c r="AA497" s="29">
        <v>629.29999999999995</v>
      </c>
      <c r="AB497" s="29">
        <v>0</v>
      </c>
      <c r="AC497" s="29">
        <v>230.36</v>
      </c>
      <c r="AD497" s="28">
        <v>50</v>
      </c>
      <c r="AE497" s="29">
        <v>94.92</v>
      </c>
      <c r="AF497" s="29"/>
      <c r="AG497" s="30"/>
      <c r="AH497" s="41">
        <v>403.75</v>
      </c>
      <c r="AI497" s="41">
        <v>609.25</v>
      </c>
      <c r="AJ497" s="30"/>
      <c r="AK497" s="30"/>
      <c r="AL497" s="30">
        <v>10.71</v>
      </c>
      <c r="AM497" s="30">
        <v>0</v>
      </c>
      <c r="AN497" s="32"/>
      <c r="AO497" s="32">
        <v>0.92593000000000003</v>
      </c>
      <c r="AQ497" s="39">
        <v>0</v>
      </c>
      <c r="AR497" s="42">
        <v>51</v>
      </c>
      <c r="AT497" s="37">
        <f t="shared" si="253"/>
        <v>671000</v>
      </c>
      <c r="AU497" s="92">
        <f t="shared" si="254"/>
        <v>1451.6654700856998</v>
      </c>
    </row>
    <row r="498" spans="1:47">
      <c r="A498" s="16">
        <v>42394</v>
      </c>
      <c r="B498" s="1">
        <f t="shared" si="267"/>
        <v>2973.4318066107003</v>
      </c>
      <c r="D498" s="33">
        <v>2439000</v>
      </c>
      <c r="E498" s="17">
        <f t="shared" si="194"/>
        <v>1.219119231902706</v>
      </c>
      <c r="F498" s="52">
        <f t="shared" si="195"/>
        <v>1.3166429772258226</v>
      </c>
      <c r="G498" s="22">
        <v>849.36</v>
      </c>
      <c r="H498" s="1">
        <f t="shared" si="259"/>
        <v>1018.3100361</v>
      </c>
      <c r="I498" s="1">
        <f t="shared" si="260"/>
        <v>174.9729921</v>
      </c>
      <c r="J498" s="5">
        <f t="shared" si="261"/>
        <v>582.54</v>
      </c>
      <c r="K498" s="22">
        <v>348.24877841070003</v>
      </c>
      <c r="L498" s="23">
        <v>1364000</v>
      </c>
      <c r="M498" s="24"/>
      <c r="N498" s="5">
        <f t="shared" si="268"/>
        <v>1100.7514729</v>
      </c>
      <c r="O498" s="5">
        <f t="shared" si="269"/>
        <v>0.8070025461143695</v>
      </c>
      <c r="P498" s="5">
        <f t="shared" si="270"/>
        <v>328</v>
      </c>
      <c r="Q498" s="5">
        <f t="shared" si="264"/>
        <v>232.8991729</v>
      </c>
      <c r="R498" s="5">
        <f t="shared" si="265"/>
        <v>101.8523</v>
      </c>
      <c r="S498" s="5">
        <f t="shared" si="266"/>
        <v>328</v>
      </c>
      <c r="T498" s="39">
        <v>110</v>
      </c>
      <c r="U498" s="26">
        <v>335</v>
      </c>
      <c r="V498" s="26">
        <v>328</v>
      </c>
      <c r="W498" s="26">
        <v>175</v>
      </c>
      <c r="X498" s="27"/>
      <c r="Y498" s="27"/>
      <c r="Z498" s="27"/>
      <c r="AA498" s="29">
        <v>848.24</v>
      </c>
      <c r="AB498" s="29">
        <v>0</v>
      </c>
      <c r="AC498" s="29">
        <v>251.53</v>
      </c>
      <c r="AD498" s="28">
        <v>56</v>
      </c>
      <c r="AE498" s="29">
        <v>126.33</v>
      </c>
      <c r="AF498" s="29"/>
      <c r="AG498" s="30"/>
      <c r="AH498" s="41">
        <v>328</v>
      </c>
      <c r="AI498" s="41">
        <v>582.54</v>
      </c>
      <c r="AJ498" s="30"/>
      <c r="AK498" s="30"/>
      <c r="AL498" s="30">
        <v>8.64</v>
      </c>
      <c r="AM498" s="30">
        <v>0</v>
      </c>
      <c r="AN498" s="32"/>
      <c r="AO498" s="32">
        <v>0.92593000000000003</v>
      </c>
      <c r="AQ498" s="39">
        <v>0</v>
      </c>
      <c r="AR498" s="42">
        <v>54</v>
      </c>
      <c r="AT498" s="37">
        <f t="shared" si="253"/>
        <v>1075000</v>
      </c>
      <c r="AU498" s="92">
        <f t="shared" si="254"/>
        <v>1872.6803337107003</v>
      </c>
    </row>
    <row r="499" spans="1:47">
      <c r="A499" s="16">
        <v>42395</v>
      </c>
      <c r="B499" s="1">
        <f t="shared" si="267"/>
        <v>3049.2148053122</v>
      </c>
      <c r="D499" s="33">
        <v>2434000</v>
      </c>
      <c r="E499" s="17">
        <f t="shared" si="194"/>
        <v>1.2527587532096138</v>
      </c>
      <c r="F499" s="52">
        <f t="shared" si="195"/>
        <v>1.3553448012134608</v>
      </c>
      <c r="G499" s="22">
        <v>849.04</v>
      </c>
      <c r="H499" s="1">
        <f t="shared" si="259"/>
        <v>975.07310519999999</v>
      </c>
      <c r="I499" s="1">
        <f t="shared" si="260"/>
        <v>188.9382071</v>
      </c>
      <c r="J499" s="5">
        <f t="shared" si="261"/>
        <v>701.43</v>
      </c>
      <c r="K499" s="22">
        <v>334.73349301219997</v>
      </c>
      <c r="L499" s="23">
        <v>1306000</v>
      </c>
      <c r="M499" s="24"/>
      <c r="N499" s="5">
        <f t="shared" si="268"/>
        <v>1174.468065</v>
      </c>
      <c r="O499" s="5">
        <f t="shared" si="269"/>
        <v>0.89928642036753448</v>
      </c>
      <c r="P499" s="5">
        <f t="shared" si="270"/>
        <v>321</v>
      </c>
      <c r="Q499" s="5">
        <f t="shared" si="264"/>
        <v>227.84241499999999</v>
      </c>
      <c r="R499" s="5">
        <f t="shared" si="265"/>
        <v>106.29564999999999</v>
      </c>
      <c r="S499" s="5">
        <f t="shared" si="266"/>
        <v>419.33</v>
      </c>
      <c r="T499" s="39">
        <v>100</v>
      </c>
      <c r="U499" s="26">
        <v>341</v>
      </c>
      <c r="V499" s="26">
        <v>321</v>
      </c>
      <c r="W499" s="26">
        <v>176</v>
      </c>
      <c r="X499" s="27"/>
      <c r="Y499" s="27"/>
      <c r="Z499" s="27"/>
      <c r="AA499" s="29">
        <v>808.42</v>
      </c>
      <c r="AB499" s="29">
        <v>0</v>
      </c>
      <c r="AC499" s="29">
        <v>246.5</v>
      </c>
      <c r="AD499" s="28">
        <v>53</v>
      </c>
      <c r="AE499" s="29">
        <v>133.49</v>
      </c>
      <c r="AF499" s="29"/>
      <c r="AG499" s="30"/>
      <c r="AH499" s="41">
        <v>419.33</v>
      </c>
      <c r="AI499" s="41">
        <v>701.43</v>
      </c>
      <c r="AJ499" s="30"/>
      <c r="AK499" s="30"/>
      <c r="AL499" s="30">
        <v>8.92</v>
      </c>
      <c r="AM499" s="30">
        <v>0</v>
      </c>
      <c r="AN499" s="32"/>
      <c r="AO499" s="32">
        <v>0.92430999999999996</v>
      </c>
      <c r="AQ499" s="39">
        <v>0</v>
      </c>
      <c r="AR499" s="42">
        <v>62</v>
      </c>
      <c r="AT499" s="37">
        <f t="shared" si="253"/>
        <v>1128000</v>
      </c>
      <c r="AU499" s="92">
        <f t="shared" si="254"/>
        <v>1874.7467403122</v>
      </c>
    </row>
    <row r="500" spans="1:47">
      <c r="A500" s="16">
        <v>42396</v>
      </c>
      <c r="B500" s="1">
        <f t="shared" si="267"/>
        <v>3112.7075051234997</v>
      </c>
      <c r="D500" s="33">
        <v>2514000</v>
      </c>
      <c r="E500" s="17">
        <f t="shared" si="194"/>
        <v>1.2381493656020286</v>
      </c>
      <c r="F500" s="52">
        <f t="shared" si="195"/>
        <v>1.342953453080425</v>
      </c>
      <c r="G500" s="22">
        <v>906.66</v>
      </c>
      <c r="H500" s="1">
        <f t="shared" si="259"/>
        <v>994.77640080000003</v>
      </c>
      <c r="I500" s="1">
        <f t="shared" si="260"/>
        <v>199.97312400000001</v>
      </c>
      <c r="J500" s="5">
        <f t="shared" si="261"/>
        <v>671.06</v>
      </c>
      <c r="K500" s="22">
        <v>340.23798032349998</v>
      </c>
      <c r="L500" s="23">
        <v>1340000</v>
      </c>
      <c r="M500" s="24"/>
      <c r="N500" s="5">
        <f t="shared" si="268"/>
        <v>1244.0727844</v>
      </c>
      <c r="O500" s="5">
        <f t="shared" si="269"/>
        <v>0.92841252567164179</v>
      </c>
      <c r="P500" s="5">
        <f t="shared" si="270"/>
        <v>347</v>
      </c>
      <c r="Q500" s="5">
        <f t="shared" si="264"/>
        <v>251.70429959999998</v>
      </c>
      <c r="R500" s="5">
        <f t="shared" si="265"/>
        <v>112.36848479999999</v>
      </c>
      <c r="S500" s="5">
        <f t="shared" si="266"/>
        <v>423</v>
      </c>
      <c r="T500" s="39">
        <v>110</v>
      </c>
      <c r="U500" s="26">
        <v>347</v>
      </c>
      <c r="V500" s="26">
        <v>347</v>
      </c>
      <c r="W500" s="26">
        <v>199</v>
      </c>
      <c r="X500" s="27"/>
      <c r="Y500" s="27"/>
      <c r="Z500" s="27"/>
      <c r="AA500" s="29">
        <v>805.97</v>
      </c>
      <c r="AB500" s="29">
        <v>0</v>
      </c>
      <c r="AC500" s="29">
        <v>273.01</v>
      </c>
      <c r="AD500" s="28">
        <v>52.88</v>
      </c>
      <c r="AE500" s="29">
        <v>136.80000000000001</v>
      </c>
      <c r="AF500" s="29"/>
      <c r="AG500" s="30"/>
      <c r="AH500" s="41">
        <v>423</v>
      </c>
      <c r="AI500" s="41">
        <v>671.06</v>
      </c>
      <c r="AJ500" s="30"/>
      <c r="AK500" s="30"/>
      <c r="AL500" s="30">
        <v>11.1</v>
      </c>
      <c r="AM500" s="30">
        <v>0</v>
      </c>
      <c r="AN500" s="32"/>
      <c r="AO500" s="32">
        <v>0.92196</v>
      </c>
      <c r="AQ500" s="39">
        <v>0</v>
      </c>
      <c r="AR500" s="42">
        <v>69</v>
      </c>
      <c r="AT500" s="37">
        <f t="shared" si="253"/>
        <v>1174000</v>
      </c>
      <c r="AU500" s="92">
        <f t="shared" si="254"/>
        <v>1868.6347207234996</v>
      </c>
    </row>
    <row r="501" spans="1:47">
      <c r="A501" s="16">
        <v>42397</v>
      </c>
      <c r="B501" s="1">
        <f t="shared" si="267"/>
        <v>3130.0588160300999</v>
      </c>
      <c r="D501" s="33">
        <v>2480000</v>
      </c>
      <c r="E501" s="17">
        <f t="shared" si="194"/>
        <v>1.2621204903347178</v>
      </c>
      <c r="F501" s="52">
        <f t="shared" si="195"/>
        <v>1.3721683956672297</v>
      </c>
      <c r="G501" s="22">
        <v>930.41</v>
      </c>
      <c r="H501" s="1">
        <f t="shared" si="259"/>
        <v>974.44531799999982</v>
      </c>
      <c r="I501" s="1">
        <f t="shared" si="260"/>
        <v>191.21722199999996</v>
      </c>
      <c r="J501" s="5">
        <f t="shared" si="261"/>
        <v>671.9</v>
      </c>
      <c r="K501" s="22">
        <v>362.08627603010001</v>
      </c>
      <c r="L501" s="23">
        <v>1349000</v>
      </c>
      <c r="M501" s="24"/>
      <c r="N501" s="5">
        <f t="shared" si="268"/>
        <v>1221.273072</v>
      </c>
      <c r="O501" s="5">
        <f t="shared" si="269"/>
        <v>0.90531732542624166</v>
      </c>
      <c r="P501" s="5">
        <f t="shared" si="270"/>
        <v>384</v>
      </c>
      <c r="Q501" s="5">
        <f t="shared" si="264"/>
        <v>228.69907199999997</v>
      </c>
      <c r="R501" s="5">
        <f t="shared" si="265"/>
        <v>119.574</v>
      </c>
      <c r="S501" s="5">
        <f t="shared" si="266"/>
        <v>379</v>
      </c>
      <c r="T501" s="39">
        <v>110</v>
      </c>
      <c r="U501" s="26">
        <v>354</v>
      </c>
      <c r="V501" s="26">
        <v>384</v>
      </c>
      <c r="W501" s="26">
        <v>184</v>
      </c>
      <c r="X501" s="27"/>
      <c r="Y501" s="27"/>
      <c r="Z501" s="27"/>
      <c r="AA501" s="29">
        <v>810.77</v>
      </c>
      <c r="AB501" s="29">
        <v>0</v>
      </c>
      <c r="AC501" s="29">
        <v>248.64</v>
      </c>
      <c r="AD501" s="28">
        <v>65</v>
      </c>
      <c r="AE501" s="29">
        <v>131.63999999999999</v>
      </c>
      <c r="AF501" s="29"/>
      <c r="AG501" s="30"/>
      <c r="AH501" s="41">
        <v>379</v>
      </c>
      <c r="AI501" s="41">
        <v>671.9</v>
      </c>
      <c r="AJ501" s="30"/>
      <c r="AK501" s="30"/>
      <c r="AL501" s="30">
        <v>11.25</v>
      </c>
      <c r="AM501" s="30">
        <v>0</v>
      </c>
      <c r="AN501" s="32"/>
      <c r="AO501" s="32">
        <v>0.91979999999999995</v>
      </c>
      <c r="AQ501" s="39">
        <v>0</v>
      </c>
      <c r="AR501" s="42">
        <v>65</v>
      </c>
      <c r="AT501" s="37">
        <f t="shared" si="253"/>
        <v>1131000</v>
      </c>
      <c r="AU501" s="92">
        <f t="shared" si="254"/>
        <v>1908.7857440301</v>
      </c>
    </row>
    <row r="502" spans="1:47">
      <c r="A502" s="16">
        <v>42398</v>
      </c>
      <c r="B502" s="1">
        <f t="shared" si="267"/>
        <v>3063.3082508383004</v>
      </c>
      <c r="D502" s="33">
        <v>2355000</v>
      </c>
      <c r="E502" s="17">
        <f t="shared" si="194"/>
        <v>1.3007678347508707</v>
      </c>
      <c r="F502" s="52">
        <f t="shared" si="195"/>
        <v>1.4192775065475949</v>
      </c>
      <c r="G502" s="22">
        <v>905.14</v>
      </c>
      <c r="H502" s="1">
        <f t="shared" si="259"/>
        <v>995.50229999999999</v>
      </c>
      <c r="I502" s="1">
        <f t="shared" si="260"/>
        <v>202.99558499999998</v>
      </c>
      <c r="J502" s="5">
        <f t="shared" si="261"/>
        <v>600.47</v>
      </c>
      <c r="K502" s="22">
        <v>359.2003658383</v>
      </c>
      <c r="L502" s="23">
        <v>1309000</v>
      </c>
      <c r="M502" s="24"/>
      <c r="N502" s="5">
        <f t="shared" si="268"/>
        <v>1152.21092</v>
      </c>
      <c r="O502" s="5">
        <f t="shared" si="269"/>
        <v>0.88022224598930487</v>
      </c>
      <c r="P502" s="5">
        <f t="shared" si="270"/>
        <v>378</v>
      </c>
      <c r="Q502" s="5">
        <f t="shared" si="264"/>
        <v>224.06591999999998</v>
      </c>
      <c r="R502" s="5">
        <f t="shared" si="265"/>
        <v>119.145</v>
      </c>
      <c r="S502" s="5">
        <f t="shared" si="266"/>
        <v>321</v>
      </c>
      <c r="T502" s="39">
        <v>110</v>
      </c>
      <c r="U502" s="26">
        <v>335</v>
      </c>
      <c r="V502" s="26">
        <v>378</v>
      </c>
      <c r="W502" s="26">
        <v>180</v>
      </c>
      <c r="X502" s="27"/>
      <c r="Y502" s="27"/>
      <c r="Z502" s="27"/>
      <c r="AA502" s="29">
        <v>841.72</v>
      </c>
      <c r="AB502" s="29">
        <v>0</v>
      </c>
      <c r="AC502" s="29">
        <v>244.48</v>
      </c>
      <c r="AD502" s="28">
        <v>65</v>
      </c>
      <c r="AE502" s="29">
        <v>143.72999999999999</v>
      </c>
      <c r="AF502" s="29"/>
      <c r="AG502" s="30"/>
      <c r="AH502" s="41">
        <v>321</v>
      </c>
      <c r="AI502" s="41">
        <v>600.47</v>
      </c>
      <c r="AJ502" s="30"/>
      <c r="AK502" s="30"/>
      <c r="AL502" s="30">
        <v>12.76</v>
      </c>
      <c r="AM502" s="30">
        <v>0</v>
      </c>
      <c r="AN502" s="32"/>
      <c r="AO502" s="32">
        <v>0.91649999999999998</v>
      </c>
      <c r="AQ502" s="39">
        <v>0</v>
      </c>
      <c r="AR502" s="42">
        <v>65</v>
      </c>
      <c r="AT502" s="37">
        <f t="shared" si="253"/>
        <v>1046000</v>
      </c>
      <c r="AU502" s="92">
        <f t="shared" si="254"/>
        <v>1911.0973308383004</v>
      </c>
    </row>
    <row r="503" spans="1:47">
      <c r="A503" s="16">
        <v>42399</v>
      </c>
      <c r="B503" s="1">
        <f t="shared" si="267"/>
        <v>2602.7003043344998</v>
      </c>
      <c r="D503" s="33">
        <v>2008000</v>
      </c>
      <c r="E503" s="17">
        <f t="shared" si="194"/>
        <v>1.2961654902064241</v>
      </c>
      <c r="F503" s="52">
        <f t="shared" si="195"/>
        <v>1.4041441774525232</v>
      </c>
      <c r="G503" s="22">
        <v>824.64</v>
      </c>
      <c r="H503" s="1">
        <f t="shared" si="259"/>
        <v>883.69286099999999</v>
      </c>
      <c r="I503" s="1">
        <f t="shared" si="260"/>
        <v>182.552256</v>
      </c>
      <c r="J503" s="5">
        <f t="shared" si="261"/>
        <v>415.69</v>
      </c>
      <c r="K503" s="22">
        <v>296.12518733450003</v>
      </c>
      <c r="L503" s="23">
        <v>1236000</v>
      </c>
      <c r="M503" s="24"/>
      <c r="N503" s="5">
        <f t="shared" si="268"/>
        <v>1105.300665</v>
      </c>
      <c r="O503" s="5">
        <f t="shared" si="269"/>
        <v>0.89425620145631068</v>
      </c>
      <c r="P503" s="5">
        <f t="shared" si="270"/>
        <v>340</v>
      </c>
      <c r="Q503" s="5">
        <f t="shared" si="264"/>
        <v>215.220765</v>
      </c>
      <c r="R503" s="5">
        <f t="shared" si="265"/>
        <v>119.07990000000001</v>
      </c>
      <c r="S503" s="5">
        <f t="shared" si="266"/>
        <v>321</v>
      </c>
      <c r="T503" s="39">
        <v>110</v>
      </c>
      <c r="U503" s="26">
        <v>260</v>
      </c>
      <c r="V503" s="26">
        <v>340</v>
      </c>
      <c r="W503" s="26">
        <v>170</v>
      </c>
      <c r="X503" s="27"/>
      <c r="Y503" s="27"/>
      <c r="Z503" s="27"/>
      <c r="AA503" s="29">
        <v>724.16</v>
      </c>
      <c r="AB503" s="29">
        <v>0</v>
      </c>
      <c r="AC503" s="29">
        <v>233.15</v>
      </c>
      <c r="AD503" s="28">
        <v>61</v>
      </c>
      <c r="AE503" s="29">
        <v>106.33</v>
      </c>
      <c r="AF503" s="29"/>
      <c r="AG503" s="30"/>
      <c r="AH503" s="41">
        <v>321</v>
      </c>
      <c r="AI503" s="41">
        <v>415.69</v>
      </c>
      <c r="AJ503" s="30"/>
      <c r="AK503" s="30"/>
      <c r="AL503" s="30">
        <v>23.43</v>
      </c>
      <c r="AM503" s="30">
        <v>0</v>
      </c>
      <c r="AN503" s="32"/>
      <c r="AO503" s="32">
        <v>0.92310000000000003</v>
      </c>
      <c r="AQ503" s="39">
        <v>0</v>
      </c>
      <c r="AR503" s="42">
        <v>68</v>
      </c>
      <c r="AT503" s="37">
        <f t="shared" si="253"/>
        <v>772000</v>
      </c>
      <c r="AU503" s="92">
        <f t="shared" si="254"/>
        <v>1497.3996393344999</v>
      </c>
    </row>
    <row r="504" spans="1:47">
      <c r="A504" s="16">
        <v>42400</v>
      </c>
      <c r="B504" s="1">
        <f t="shared" si="267"/>
        <v>2618.09139</v>
      </c>
      <c r="D504" s="33">
        <v>2019000</v>
      </c>
      <c r="E504" s="17">
        <f t="shared" si="194"/>
        <v>1.2967267904903419</v>
      </c>
      <c r="F504" s="52">
        <f t="shared" si="195"/>
        <v>1.4047522375585981</v>
      </c>
      <c r="G504" s="22">
        <v>781.16</v>
      </c>
      <c r="H504" s="1">
        <f t="shared" si="259"/>
        <v>843.74109300000009</v>
      </c>
      <c r="I504" s="1">
        <f t="shared" si="260"/>
        <v>196.50029700000002</v>
      </c>
      <c r="J504" s="5">
        <f t="shared" si="261"/>
        <v>478.69</v>
      </c>
      <c r="K504" s="22">
        <v>318</v>
      </c>
      <c r="L504" s="23">
        <v>1249000</v>
      </c>
      <c r="M504" s="24"/>
      <c r="N504" s="5">
        <f t="shared" ref="N504:N505" si="271">SUM(P504:T504)</f>
        <v>1056.706754</v>
      </c>
      <c r="O504" s="5">
        <f t="shared" ref="O504:O505" si="272">N504/L504*1000</f>
        <v>0.84604223698959169</v>
      </c>
      <c r="P504" s="5">
        <f t="shared" ref="P504:P545" si="273">V504</f>
        <v>339</v>
      </c>
      <c r="Q504" s="5">
        <f t="shared" si="264"/>
        <v>204.31895400000002</v>
      </c>
      <c r="R504" s="5">
        <f t="shared" si="265"/>
        <v>127.3878</v>
      </c>
      <c r="S504" s="5">
        <f t="shared" si="266"/>
        <v>276</v>
      </c>
      <c r="T504" s="39">
        <v>110</v>
      </c>
      <c r="U504" s="26">
        <v>259</v>
      </c>
      <c r="V504" s="26">
        <v>339</v>
      </c>
      <c r="W504" s="26">
        <v>169</v>
      </c>
      <c r="X504" s="27"/>
      <c r="Y504" s="27"/>
      <c r="Z504" s="27"/>
      <c r="AA504" s="29">
        <v>692.69</v>
      </c>
      <c r="AB504" s="29">
        <v>0</v>
      </c>
      <c r="AC504" s="29">
        <v>221.34</v>
      </c>
      <c r="AD504" s="28">
        <v>68</v>
      </c>
      <c r="AE504" s="29">
        <v>126.38</v>
      </c>
      <c r="AF504" s="29"/>
      <c r="AG504" s="30"/>
      <c r="AH504" s="41">
        <v>276</v>
      </c>
      <c r="AI504" s="41">
        <v>478.69</v>
      </c>
      <c r="AJ504" s="30"/>
      <c r="AK504" s="30"/>
      <c r="AL504" s="30">
        <v>16.489999999999998</v>
      </c>
      <c r="AM504" s="30">
        <v>0</v>
      </c>
      <c r="AN504" s="32"/>
      <c r="AO504" s="32">
        <v>0.92310000000000003</v>
      </c>
      <c r="AQ504" s="39">
        <v>0</v>
      </c>
      <c r="AR504" s="42">
        <v>70</v>
      </c>
      <c r="AT504" s="37">
        <f t="shared" si="253"/>
        <v>770000</v>
      </c>
      <c r="AU504" s="92">
        <f t="shared" si="254"/>
        <v>1561.384636</v>
      </c>
    </row>
    <row r="505" spans="1:47">
      <c r="A505" s="16">
        <v>42401</v>
      </c>
      <c r="B505" s="1">
        <f t="shared" si="267"/>
        <v>3055.5026024999997</v>
      </c>
      <c r="D505" s="33">
        <v>2592000</v>
      </c>
      <c r="E505" s="17">
        <f t="shared" si="194"/>
        <v>1.1788204484953704</v>
      </c>
      <c r="F505" s="52">
        <f t="shared" si="195"/>
        <v>1.2804219285237282</v>
      </c>
      <c r="G505" s="22">
        <v>888</v>
      </c>
      <c r="H505" s="1">
        <f t="shared" si="259"/>
        <v>942.5890895</v>
      </c>
      <c r="I505" s="1">
        <f t="shared" si="260"/>
        <v>233.86351300000001</v>
      </c>
      <c r="J505" s="5">
        <f t="shared" si="261"/>
        <v>593.42999999999995</v>
      </c>
      <c r="K505" s="22">
        <v>397.62</v>
      </c>
      <c r="L505" s="23">
        <v>1391000</v>
      </c>
      <c r="M505" s="24"/>
      <c r="N505" s="5">
        <f t="shared" si="271"/>
        <v>1126.0762654999999</v>
      </c>
      <c r="O505" s="5">
        <f t="shared" si="272"/>
        <v>0.80954440366642688</v>
      </c>
      <c r="P505" s="5">
        <f t="shared" si="273"/>
        <v>342</v>
      </c>
      <c r="Q505" s="5">
        <f t="shared" si="264"/>
        <v>195.05811549999999</v>
      </c>
      <c r="R505" s="5">
        <f t="shared" si="265"/>
        <v>139.01814999999999</v>
      </c>
      <c r="S505" s="5">
        <f t="shared" si="266"/>
        <v>340</v>
      </c>
      <c r="T505" s="39">
        <v>110</v>
      </c>
      <c r="U505" s="26">
        <v>337</v>
      </c>
      <c r="V505" s="26">
        <v>342</v>
      </c>
      <c r="W505" s="26">
        <v>198</v>
      </c>
      <c r="X505" s="27"/>
      <c r="Y505" s="27"/>
      <c r="Z505" s="27"/>
      <c r="AA505" s="29">
        <v>811.96</v>
      </c>
      <c r="AB505" s="29">
        <v>0</v>
      </c>
      <c r="AC505" s="29">
        <v>211.87</v>
      </c>
      <c r="AD505" s="28">
        <v>75</v>
      </c>
      <c r="AE505" s="29">
        <v>166.65</v>
      </c>
      <c r="AF505" s="29"/>
      <c r="AG505" s="30"/>
      <c r="AH505" s="41">
        <v>340</v>
      </c>
      <c r="AI505" s="41">
        <v>593.42999999999995</v>
      </c>
      <c r="AJ505" s="30"/>
      <c r="AK505" s="30"/>
      <c r="AL505" s="30">
        <v>11.37</v>
      </c>
      <c r="AM505" s="30">
        <v>0</v>
      </c>
      <c r="AN505" s="32"/>
      <c r="AO505" s="32">
        <v>0.92064999999999997</v>
      </c>
      <c r="AQ505" s="39">
        <v>0</v>
      </c>
      <c r="AR505" s="42">
        <v>76</v>
      </c>
      <c r="AT505" s="37">
        <f t="shared" si="253"/>
        <v>1201000</v>
      </c>
      <c r="AU505" s="92">
        <f t="shared" si="254"/>
        <v>1929.4263369999999</v>
      </c>
    </row>
    <row r="506" spans="1:47">
      <c r="A506" s="16">
        <v>42402</v>
      </c>
      <c r="B506" s="1">
        <f t="shared" si="267"/>
        <v>2885.2853899999996</v>
      </c>
      <c r="D506" s="33">
        <v>2523000</v>
      </c>
      <c r="E506" s="17">
        <f t="shared" si="194"/>
        <v>1.1435930994847401</v>
      </c>
      <c r="F506" s="52">
        <f t="shared" si="195"/>
        <v>1.2421583658119155</v>
      </c>
      <c r="G506" s="22">
        <v>877</v>
      </c>
      <c r="H506" s="1">
        <f t="shared" si="259"/>
        <v>917.40010549999988</v>
      </c>
      <c r="I506" s="1">
        <f t="shared" si="260"/>
        <v>206.34528449999999</v>
      </c>
      <c r="J506" s="5">
        <f t="shared" si="261"/>
        <v>540.02</v>
      </c>
      <c r="K506" s="22">
        <v>344.52</v>
      </c>
      <c r="L506" s="23">
        <v>1367000</v>
      </c>
      <c r="M506" s="24"/>
      <c r="N506" s="5">
        <f t="shared" ref="N506" si="274">SUM(P506:T506)</f>
        <v>1131.159124</v>
      </c>
      <c r="O506" s="5">
        <f t="shared" ref="O506" si="275">N506/L506*1000</f>
        <v>0.82747558449158742</v>
      </c>
      <c r="P506" s="5">
        <f t="shared" si="273"/>
        <v>330</v>
      </c>
      <c r="Q506" s="5">
        <f t="shared" si="264"/>
        <v>212.93713849999997</v>
      </c>
      <c r="R506" s="5">
        <f t="shared" si="265"/>
        <v>121.22198550000002</v>
      </c>
      <c r="S506" s="5">
        <f t="shared" si="266"/>
        <v>357</v>
      </c>
      <c r="T506" s="39">
        <v>110</v>
      </c>
      <c r="U506" s="26">
        <v>351</v>
      </c>
      <c r="V506" s="26">
        <v>330</v>
      </c>
      <c r="W506" s="26">
        <v>184</v>
      </c>
      <c r="X506" s="27"/>
      <c r="Y506" s="27"/>
      <c r="Z506" s="27"/>
      <c r="AA506" s="29">
        <v>765.18</v>
      </c>
      <c r="AB506" s="29">
        <v>0</v>
      </c>
      <c r="AC506" s="29">
        <v>231.29</v>
      </c>
      <c r="AD506" s="28">
        <v>77</v>
      </c>
      <c r="AE506" s="29">
        <v>161.32</v>
      </c>
      <c r="AF506" s="29"/>
      <c r="AG506" s="30"/>
      <c r="AH506" s="41">
        <v>357</v>
      </c>
      <c r="AI506" s="41">
        <v>540.02</v>
      </c>
      <c r="AJ506" s="30"/>
      <c r="AK506" s="30"/>
      <c r="AL506" s="30">
        <v>8.14</v>
      </c>
      <c r="AM506" s="30">
        <v>0</v>
      </c>
      <c r="AN506" s="32"/>
      <c r="AO506" s="32">
        <v>0.92064999999999997</v>
      </c>
      <c r="AQ506" s="39">
        <v>0</v>
      </c>
      <c r="AR506" s="42">
        <v>54.67</v>
      </c>
      <c r="AT506" s="37">
        <f t="shared" si="253"/>
        <v>1156000</v>
      </c>
      <c r="AU506" s="92">
        <f t="shared" si="254"/>
        <v>1754.1262659999995</v>
      </c>
    </row>
    <row r="507" spans="1:47">
      <c r="A507" s="16">
        <v>42403</v>
      </c>
      <c r="B507" s="1">
        <f t="shared" si="267"/>
        <v>3038.6084437</v>
      </c>
      <c r="D507" s="33">
        <v>2576000</v>
      </c>
      <c r="E507" s="17">
        <f t="shared" si="194"/>
        <v>1.179584023175466</v>
      </c>
      <c r="F507" s="52">
        <f t="shared" si="195"/>
        <v>1.2867861798159312</v>
      </c>
      <c r="G507" s="22">
        <v>927.29</v>
      </c>
      <c r="H507" s="1">
        <f t="shared" si="259"/>
        <v>913.94909689999997</v>
      </c>
      <c r="I507" s="1">
        <f t="shared" si="260"/>
        <v>236.24934680000001</v>
      </c>
      <c r="J507" s="5">
        <f t="shared" si="261"/>
        <v>581.71</v>
      </c>
      <c r="K507" s="22">
        <v>379.41</v>
      </c>
      <c r="L507" s="23">
        <v>1377000</v>
      </c>
      <c r="M507" s="24"/>
      <c r="N507" s="5">
        <f t="shared" ref="N507:N535" si="276">SUM(P507:T507)</f>
        <v>1116.7437038</v>
      </c>
      <c r="O507" s="5">
        <f t="shared" ref="O507:O535" si="277">N507/L507*1000</f>
        <v>0.81099760624546124</v>
      </c>
      <c r="P507" s="5">
        <f t="shared" si="273"/>
        <v>359</v>
      </c>
      <c r="Q507" s="5">
        <f t="shared" si="264"/>
        <v>205.1002206</v>
      </c>
      <c r="R507" s="5">
        <f t="shared" si="265"/>
        <v>136.84348320000001</v>
      </c>
      <c r="S507" s="5">
        <f t="shared" si="266"/>
        <v>315.8</v>
      </c>
      <c r="T507" s="39">
        <v>100</v>
      </c>
      <c r="U507" s="26">
        <v>369</v>
      </c>
      <c r="V507" s="26">
        <v>359</v>
      </c>
      <c r="W507" s="26">
        <v>188</v>
      </c>
      <c r="X507" s="27"/>
      <c r="Y507" s="27"/>
      <c r="Z507" s="27"/>
      <c r="AA507" s="29">
        <v>773.27</v>
      </c>
      <c r="AB507" s="29">
        <v>0</v>
      </c>
      <c r="AC507" s="29">
        <v>223.74</v>
      </c>
      <c r="AD507" s="28">
        <v>81</v>
      </c>
      <c r="AE507" s="29">
        <v>176.21</v>
      </c>
      <c r="AF507" s="29"/>
      <c r="AG507" s="30"/>
      <c r="AH507" s="41">
        <v>315.8</v>
      </c>
      <c r="AI507" s="41">
        <v>581.71</v>
      </c>
      <c r="AJ507" s="30"/>
      <c r="AK507" s="30"/>
      <c r="AL507" s="30">
        <v>13.23</v>
      </c>
      <c r="AM507" s="30">
        <v>0</v>
      </c>
      <c r="AN507" s="32"/>
      <c r="AO507" s="32">
        <v>0.91669</v>
      </c>
      <c r="AQ507" s="39">
        <v>0</v>
      </c>
      <c r="AR507" s="42">
        <v>68.28</v>
      </c>
      <c r="AT507" s="37">
        <f t="shared" si="253"/>
        <v>1199000</v>
      </c>
      <c r="AU507" s="92">
        <f t="shared" si="254"/>
        <v>1921.8647398999999</v>
      </c>
    </row>
    <row r="508" spans="1:47">
      <c r="A508" s="16">
        <v>42404</v>
      </c>
      <c r="B508" s="1">
        <f t="shared" si="267"/>
        <v>3322.2160394000002</v>
      </c>
      <c r="D508" s="33">
        <v>2820000</v>
      </c>
      <c r="E508" s="17">
        <f t="shared" si="194"/>
        <v>1.1780907941134753</v>
      </c>
      <c r="F508" s="52">
        <f t="shared" si="195"/>
        <v>1.2916812425865352</v>
      </c>
      <c r="G508" s="22">
        <v>976.64</v>
      </c>
      <c r="H508" s="1">
        <f t="shared" si="259"/>
        <v>1008.2002445999998</v>
      </c>
      <c r="I508" s="1">
        <f t="shared" si="260"/>
        <v>255.90579479999997</v>
      </c>
      <c r="J508" s="5">
        <f t="shared" si="261"/>
        <v>662.84</v>
      </c>
      <c r="K508" s="22">
        <v>418.63</v>
      </c>
      <c r="L508" s="23">
        <v>1530000</v>
      </c>
      <c r="M508" s="24"/>
      <c r="N508" s="5">
        <f t="shared" si="276"/>
        <v>1232.2745793999998</v>
      </c>
      <c r="O508" s="5">
        <f t="shared" si="277"/>
        <v>0.80540822183006522</v>
      </c>
      <c r="P508" s="5">
        <f t="shared" si="273"/>
        <v>378</v>
      </c>
      <c r="Q508" s="5">
        <f t="shared" si="264"/>
        <v>219.35955059999998</v>
      </c>
      <c r="R508" s="5">
        <f t="shared" si="265"/>
        <v>140.89502879999998</v>
      </c>
      <c r="S508" s="5">
        <f t="shared" si="266"/>
        <v>384.02</v>
      </c>
      <c r="T508" s="39">
        <v>110</v>
      </c>
      <c r="U508" s="26">
        <v>388</v>
      </c>
      <c r="V508" s="26">
        <v>378</v>
      </c>
      <c r="W508" s="26">
        <v>199</v>
      </c>
      <c r="X508" s="27"/>
      <c r="Y508" s="27"/>
      <c r="Z508" s="27"/>
      <c r="AA508" s="29">
        <v>864.9</v>
      </c>
      <c r="AB508" s="29">
        <v>0</v>
      </c>
      <c r="AC508" s="29">
        <v>240.51</v>
      </c>
      <c r="AD508" s="28">
        <v>88.85</v>
      </c>
      <c r="AE508" s="29">
        <v>201.67</v>
      </c>
      <c r="AF508" s="29"/>
      <c r="AG508" s="30"/>
      <c r="AH508" s="41">
        <v>384.02</v>
      </c>
      <c r="AI508" s="41">
        <v>662.84</v>
      </c>
      <c r="AJ508" s="30"/>
      <c r="AK508" s="30"/>
      <c r="AL508" s="30">
        <v>13.28</v>
      </c>
      <c r="AM508" s="30">
        <v>0</v>
      </c>
      <c r="AN508" s="32"/>
      <c r="AO508" s="32">
        <v>0.91205999999999998</v>
      </c>
      <c r="AQ508" s="39">
        <v>0</v>
      </c>
      <c r="AR508" s="42">
        <v>65.63</v>
      </c>
      <c r="AT508" s="37">
        <f t="shared" si="253"/>
        <v>1290000</v>
      </c>
      <c r="AU508" s="92">
        <f t="shared" si="254"/>
        <v>2089.9414600000005</v>
      </c>
    </row>
    <row r="509" spans="1:47">
      <c r="A509" s="16">
        <v>42405</v>
      </c>
      <c r="B509" s="1">
        <f t="shared" si="267"/>
        <v>3219.4627</v>
      </c>
      <c r="D509" s="33">
        <v>2712000</v>
      </c>
      <c r="E509" s="17">
        <f t="shared" si="194"/>
        <v>1.1871175147492627</v>
      </c>
      <c r="F509" s="52">
        <f t="shared" si="195"/>
        <v>1.3226936097484823</v>
      </c>
      <c r="G509" s="22">
        <v>906.14</v>
      </c>
      <c r="H509" s="1">
        <f t="shared" si="259"/>
        <v>996.71862499999997</v>
      </c>
      <c r="I509" s="1">
        <f t="shared" si="260"/>
        <v>240.14407499999999</v>
      </c>
      <c r="J509" s="5">
        <f t="shared" si="261"/>
        <v>648.80999999999995</v>
      </c>
      <c r="K509" s="22">
        <v>427.65</v>
      </c>
      <c r="L509" s="23">
        <v>1481000</v>
      </c>
      <c r="M509" s="24"/>
      <c r="N509" s="5">
        <f t="shared" si="276"/>
        <v>1182.6712</v>
      </c>
      <c r="O509" s="5">
        <f t="shared" si="277"/>
        <v>0.79856259284267384</v>
      </c>
      <c r="P509" s="5">
        <f t="shared" si="273"/>
        <v>338</v>
      </c>
      <c r="Q509" s="5">
        <f t="shared" si="264"/>
        <v>208.20204999999999</v>
      </c>
      <c r="R509" s="5">
        <f t="shared" si="265"/>
        <v>142.46915000000001</v>
      </c>
      <c r="S509" s="5">
        <f t="shared" si="266"/>
        <v>374</v>
      </c>
      <c r="T509" s="39">
        <v>120</v>
      </c>
      <c r="U509" s="26">
        <v>366</v>
      </c>
      <c r="V509" s="26">
        <v>338</v>
      </c>
      <c r="W509" s="26">
        <v>193</v>
      </c>
      <c r="X509" s="27"/>
      <c r="Y509" s="27"/>
      <c r="Z509" s="27"/>
      <c r="AA509" s="29">
        <v>878.57</v>
      </c>
      <c r="AB509" s="29">
        <v>0</v>
      </c>
      <c r="AC509" s="29">
        <v>231.98</v>
      </c>
      <c r="AD509" s="28">
        <v>84</v>
      </c>
      <c r="AE509" s="29">
        <v>174.02</v>
      </c>
      <c r="AF509" s="29"/>
      <c r="AG509" s="30"/>
      <c r="AH509" s="41">
        <v>374</v>
      </c>
      <c r="AI509" s="41">
        <v>648.80999999999995</v>
      </c>
      <c r="AJ509" s="30"/>
      <c r="AK509" s="30"/>
      <c r="AL509" s="30">
        <v>18.809999999999999</v>
      </c>
      <c r="AM509" s="30">
        <v>0</v>
      </c>
      <c r="AN509" s="32"/>
      <c r="AO509" s="32">
        <v>0.89749999999999996</v>
      </c>
      <c r="AQ509" s="39">
        <v>0</v>
      </c>
      <c r="AR509" s="42">
        <v>74.739999999999995</v>
      </c>
      <c r="AT509" s="37">
        <f t="shared" si="253"/>
        <v>1231000</v>
      </c>
      <c r="AU509" s="92">
        <f t="shared" si="254"/>
        <v>2036.7915</v>
      </c>
    </row>
    <row r="510" spans="1:47">
      <c r="A510" s="16">
        <v>42406</v>
      </c>
      <c r="B510" s="1">
        <f t="shared" si="267"/>
        <v>3087.7592162000001</v>
      </c>
      <c r="D510" s="33">
        <v>2299000</v>
      </c>
      <c r="E510" s="17">
        <f t="shared" si="194"/>
        <v>1.3430879583297086</v>
      </c>
      <c r="F510" s="52">
        <f t="shared" si="195"/>
        <v>1.501646849129268</v>
      </c>
      <c r="G510" s="22">
        <v>886</v>
      </c>
      <c r="H510" s="1">
        <f t="shared" si="259"/>
        <v>940.77621439999996</v>
      </c>
      <c r="I510" s="1">
        <f t="shared" si="260"/>
        <v>294.2430018</v>
      </c>
      <c r="J510" s="5">
        <f t="shared" si="261"/>
        <v>624</v>
      </c>
      <c r="K510" s="22">
        <v>342.74</v>
      </c>
      <c r="L510" s="23">
        <v>1534000</v>
      </c>
      <c r="M510" s="24"/>
      <c r="N510" s="5">
        <f t="shared" si="276"/>
        <v>1215.4243723</v>
      </c>
      <c r="O510" s="5">
        <f t="shared" si="277"/>
        <v>0.79232358037809647</v>
      </c>
      <c r="P510" s="5">
        <f t="shared" si="273"/>
        <v>358</v>
      </c>
      <c r="Q510" s="5">
        <f t="shared" si="264"/>
        <v>212.89641230000001</v>
      </c>
      <c r="R510" s="5">
        <f t="shared" si="265"/>
        <v>139.52796000000001</v>
      </c>
      <c r="S510" s="5">
        <f t="shared" si="266"/>
        <v>395</v>
      </c>
      <c r="T510" s="39">
        <v>110</v>
      </c>
      <c r="U510" s="26">
        <v>314</v>
      </c>
      <c r="V510" s="26">
        <v>358</v>
      </c>
      <c r="W510" s="26">
        <v>203</v>
      </c>
      <c r="X510" s="27"/>
      <c r="Y510" s="27"/>
      <c r="Z510" s="27"/>
      <c r="AA510" s="29">
        <v>813.81</v>
      </c>
      <c r="AB510" s="29">
        <v>0</v>
      </c>
      <c r="AC510" s="29">
        <v>238.03</v>
      </c>
      <c r="AD510" s="28">
        <v>77</v>
      </c>
      <c r="AE510" s="29">
        <v>224.79</v>
      </c>
      <c r="AF510" s="29"/>
      <c r="AG510" s="30"/>
      <c r="AH510" s="41">
        <v>395</v>
      </c>
      <c r="AI510" s="41">
        <v>624</v>
      </c>
      <c r="AJ510" s="30"/>
      <c r="AK510" s="30"/>
      <c r="AL510" s="30">
        <v>25.19</v>
      </c>
      <c r="AM510" s="30">
        <v>0</v>
      </c>
      <c r="AN510" s="32"/>
      <c r="AO510" s="32">
        <v>0.89441000000000004</v>
      </c>
      <c r="AQ510" s="39">
        <v>0</v>
      </c>
      <c r="AR510" s="42">
        <v>79</v>
      </c>
      <c r="AT510" s="37">
        <f t="shared" si="253"/>
        <v>765000</v>
      </c>
      <c r="AU510" s="92">
        <f t="shared" si="254"/>
        <v>1872.3348439000001</v>
      </c>
    </row>
    <row r="511" spans="1:47">
      <c r="A511" s="16">
        <v>42407</v>
      </c>
      <c r="B511" s="1">
        <f t="shared" si="267"/>
        <v>2654.3902310000003</v>
      </c>
      <c r="D511" s="33">
        <v>2174000</v>
      </c>
      <c r="E511" s="17">
        <f t="shared" si="194"/>
        <v>1.220970667433303</v>
      </c>
      <c r="F511" s="52">
        <f t="shared" si="195"/>
        <v>1.3629642868358633</v>
      </c>
      <c r="G511" s="22">
        <v>829</v>
      </c>
      <c r="H511" s="1">
        <f t="shared" si="259"/>
        <v>784.35311739999997</v>
      </c>
      <c r="I511" s="1">
        <f t="shared" si="260"/>
        <v>193.92711360000001</v>
      </c>
      <c r="J511" s="5">
        <f t="shared" si="261"/>
        <v>559.14</v>
      </c>
      <c r="K511" s="22">
        <v>287.97000000000003</v>
      </c>
      <c r="L511" s="23">
        <v>1452000</v>
      </c>
      <c r="M511" s="24"/>
      <c r="N511" s="5">
        <f t="shared" si="276"/>
        <v>1129.3877016000001</v>
      </c>
      <c r="O511" s="5">
        <f t="shared" si="277"/>
        <v>0.7778152214876034</v>
      </c>
      <c r="P511" s="5">
        <f t="shared" si="273"/>
        <v>359</v>
      </c>
      <c r="Q511" s="5">
        <f t="shared" si="264"/>
        <v>207.83023999999997</v>
      </c>
      <c r="R511" s="5">
        <f t="shared" si="265"/>
        <v>114.5574616</v>
      </c>
      <c r="S511" s="5">
        <f t="shared" si="266"/>
        <v>358</v>
      </c>
      <c r="T511" s="39">
        <v>90</v>
      </c>
      <c r="U511" s="26">
        <v>258</v>
      </c>
      <c r="V511" s="26">
        <v>359</v>
      </c>
      <c r="W511" s="26">
        <v>174</v>
      </c>
      <c r="X511" s="27"/>
      <c r="Y511" s="27"/>
      <c r="Z511" s="27"/>
      <c r="AA511" s="29">
        <v>643.57000000000005</v>
      </c>
      <c r="AB511" s="29">
        <v>0</v>
      </c>
      <c r="AC511" s="29">
        <v>232</v>
      </c>
      <c r="AD511" s="28">
        <v>69</v>
      </c>
      <c r="AE511" s="29">
        <v>138.80000000000001</v>
      </c>
      <c r="AF511" s="29"/>
      <c r="AG511" s="30"/>
      <c r="AH511" s="41">
        <v>358</v>
      </c>
      <c r="AI511" s="41">
        <v>559.14</v>
      </c>
      <c r="AJ511" s="30"/>
      <c r="AK511" s="30"/>
      <c r="AL511" s="30">
        <v>18.8</v>
      </c>
      <c r="AM511" s="30">
        <v>0</v>
      </c>
      <c r="AN511" s="32"/>
      <c r="AO511" s="32">
        <v>0.89581999999999995</v>
      </c>
      <c r="AQ511" s="39">
        <v>0</v>
      </c>
      <c r="AR511" s="42">
        <v>58.88</v>
      </c>
      <c r="AT511" s="37">
        <f t="shared" si="253"/>
        <v>722000</v>
      </c>
      <c r="AU511" s="92">
        <f t="shared" si="254"/>
        <v>1525.0025294000002</v>
      </c>
    </row>
    <row r="512" spans="1:47">
      <c r="A512" s="16">
        <v>42408</v>
      </c>
      <c r="B512" s="1">
        <f t="shared" si="267"/>
        <v>3148.0279387</v>
      </c>
      <c r="D512" s="33">
        <v>2740000</v>
      </c>
      <c r="E512" s="17">
        <f t="shared" si="194"/>
        <v>1.1489153060948905</v>
      </c>
      <c r="F512" s="52">
        <f t="shared" si="195"/>
        <v>1.2825435149137545</v>
      </c>
      <c r="G512" s="22">
        <v>963.75</v>
      </c>
      <c r="H512" s="1">
        <f t="shared" si="259"/>
        <v>977.02413460000002</v>
      </c>
      <c r="I512" s="1">
        <f t="shared" si="260"/>
        <v>229.8738041</v>
      </c>
      <c r="J512" s="5">
        <f t="shared" si="261"/>
        <v>570.4</v>
      </c>
      <c r="K512" s="22">
        <v>406.98</v>
      </c>
      <c r="L512" s="23">
        <v>1472000</v>
      </c>
      <c r="M512" s="24"/>
      <c r="N512" s="5">
        <f t="shared" si="276"/>
        <v>1103.5092296</v>
      </c>
      <c r="O512" s="5">
        <f t="shared" si="277"/>
        <v>0.74966659619565212</v>
      </c>
      <c r="P512" s="5">
        <f t="shared" si="273"/>
        <v>351</v>
      </c>
      <c r="Q512" s="5">
        <f t="shared" si="264"/>
        <v>215.4064726</v>
      </c>
      <c r="R512" s="5">
        <f t="shared" si="265"/>
        <v>134.102757</v>
      </c>
      <c r="S512" s="5">
        <f t="shared" si="266"/>
        <v>303</v>
      </c>
      <c r="T512" s="39">
        <v>100</v>
      </c>
      <c r="U512" s="26">
        <v>407</v>
      </c>
      <c r="V512" s="26">
        <v>351</v>
      </c>
      <c r="W512" s="26">
        <v>193</v>
      </c>
      <c r="X512" s="27"/>
      <c r="Y512" s="27"/>
      <c r="Z512" s="27"/>
      <c r="AA512" s="29">
        <v>850.2</v>
      </c>
      <c r="AB512" s="29">
        <v>0</v>
      </c>
      <c r="AC512" s="29">
        <v>240.46</v>
      </c>
      <c r="AD512" s="28">
        <v>83</v>
      </c>
      <c r="AE512" s="29">
        <v>180.39</v>
      </c>
      <c r="AF512" s="29"/>
      <c r="AG512" s="30"/>
      <c r="AH512" s="41">
        <v>303</v>
      </c>
      <c r="AI512" s="41">
        <v>570.4</v>
      </c>
      <c r="AJ512" s="30"/>
      <c r="AK512" s="30"/>
      <c r="AL512" s="30">
        <v>9.52</v>
      </c>
      <c r="AM512" s="30">
        <v>0</v>
      </c>
      <c r="AN512" s="32"/>
      <c r="AO512" s="32">
        <v>0.89581</v>
      </c>
      <c r="AQ512" s="39">
        <v>0</v>
      </c>
      <c r="AR512" s="42">
        <v>66.7</v>
      </c>
      <c r="AT512" s="37">
        <f t="shared" si="253"/>
        <v>1268000</v>
      </c>
      <c r="AU512" s="92">
        <f t="shared" si="254"/>
        <v>2044.5187091</v>
      </c>
    </row>
    <row r="513" spans="1:47">
      <c r="A513" s="16">
        <v>42409</v>
      </c>
      <c r="B513" s="1">
        <f t="shared" si="267"/>
        <v>3845.0168698999996</v>
      </c>
      <c r="D513" s="33">
        <v>3515000</v>
      </c>
      <c r="E513" s="17">
        <f t="shared" si="194"/>
        <v>1.0938881564438123</v>
      </c>
      <c r="F513" s="52">
        <f t="shared" si="195"/>
        <v>1.2211162595235734</v>
      </c>
      <c r="G513" s="22">
        <v>1127</v>
      </c>
      <c r="H513" s="1">
        <f t="shared" si="259"/>
        <v>1219.4392786999999</v>
      </c>
      <c r="I513" s="1">
        <f t="shared" si="260"/>
        <v>284.43759119999999</v>
      </c>
      <c r="J513" s="5">
        <f t="shared" si="261"/>
        <v>703.66</v>
      </c>
      <c r="K513" s="22">
        <v>510.48</v>
      </c>
      <c r="L513" s="23">
        <v>1989000</v>
      </c>
      <c r="M513" s="24"/>
      <c r="N513" s="5">
        <f t="shared" si="276"/>
        <v>1377.4798550999999</v>
      </c>
      <c r="O513" s="5">
        <f t="shared" si="277"/>
        <v>0.69254894675716439</v>
      </c>
      <c r="P513" s="5">
        <f t="shared" si="273"/>
        <v>440</v>
      </c>
      <c r="Q513" s="5">
        <f t="shared" si="264"/>
        <v>244.52925570000002</v>
      </c>
      <c r="R513" s="5">
        <f t="shared" si="265"/>
        <v>152.95059940000002</v>
      </c>
      <c r="S513" s="5">
        <f t="shared" si="266"/>
        <v>420</v>
      </c>
      <c r="T513" s="39">
        <v>120</v>
      </c>
      <c r="U513" s="26">
        <v>476</v>
      </c>
      <c r="V513" s="26">
        <v>440</v>
      </c>
      <c r="W513" s="26">
        <v>198</v>
      </c>
      <c r="X513" s="27"/>
      <c r="Y513" s="27"/>
      <c r="Z513" s="27"/>
      <c r="AA513" s="29">
        <v>1088.3</v>
      </c>
      <c r="AB513" s="29">
        <v>0</v>
      </c>
      <c r="AC513" s="29">
        <v>272.97000000000003</v>
      </c>
      <c r="AD513" s="28">
        <v>102.73</v>
      </c>
      <c r="AE513" s="29">
        <v>239.76</v>
      </c>
      <c r="AF513" s="29"/>
      <c r="AG513" s="30"/>
      <c r="AH513" s="41">
        <v>420</v>
      </c>
      <c r="AI513" s="41">
        <v>703.66</v>
      </c>
      <c r="AJ513" s="30"/>
      <c r="AK513" s="30"/>
      <c r="AL513" s="30">
        <v>9.75</v>
      </c>
      <c r="AM513" s="30">
        <v>0</v>
      </c>
      <c r="AN513" s="32"/>
      <c r="AO513" s="32">
        <v>0.89581</v>
      </c>
      <c r="AQ513" s="39">
        <v>0</v>
      </c>
      <c r="AR513" s="42">
        <v>68.010000000000005</v>
      </c>
      <c r="AT513" s="37">
        <f t="shared" si="253"/>
        <v>1526000</v>
      </c>
      <c r="AU513" s="92">
        <f t="shared" si="254"/>
        <v>2467.5370147999997</v>
      </c>
    </row>
    <row r="514" spans="1:47">
      <c r="A514" s="16">
        <v>42410</v>
      </c>
      <c r="B514" s="1">
        <f t="shared" si="267"/>
        <v>3723.6305312</v>
      </c>
      <c r="D514" s="33">
        <v>3266000</v>
      </c>
      <c r="E514" s="17">
        <f t="shared" si="194"/>
        <v>1.1401195747703612</v>
      </c>
      <c r="F514" s="52">
        <f t="shared" si="195"/>
        <v>1.2806878760450677</v>
      </c>
      <c r="G514" s="22">
        <v>1107</v>
      </c>
      <c r="H514" s="1">
        <f t="shared" si="259"/>
        <v>1135.6435584000001</v>
      </c>
      <c r="I514" s="1">
        <f t="shared" si="260"/>
        <v>245.45697280000005</v>
      </c>
      <c r="J514" s="5">
        <f t="shared" si="261"/>
        <v>728.22</v>
      </c>
      <c r="K514" s="22">
        <v>507.31</v>
      </c>
      <c r="L514" s="23">
        <v>1944000</v>
      </c>
      <c r="M514" s="24"/>
      <c r="N514" s="5">
        <f t="shared" si="276"/>
        <v>1348.090224</v>
      </c>
      <c r="O514" s="5">
        <f t="shared" si="277"/>
        <v>0.69346204938271605</v>
      </c>
      <c r="P514" s="5">
        <f t="shared" si="273"/>
        <v>427</v>
      </c>
      <c r="Q514" s="5">
        <f t="shared" si="264"/>
        <v>228.97863039999999</v>
      </c>
      <c r="R514" s="5">
        <f t="shared" si="265"/>
        <v>137.22159360000001</v>
      </c>
      <c r="S514" s="5">
        <f t="shared" si="266"/>
        <v>434.89</v>
      </c>
      <c r="T514" s="39">
        <v>120</v>
      </c>
      <c r="U514" s="26">
        <v>438</v>
      </c>
      <c r="V514" s="26">
        <v>427</v>
      </c>
      <c r="W514" s="26">
        <v>193</v>
      </c>
      <c r="X514" s="27"/>
      <c r="Y514" s="27"/>
      <c r="Z514" s="27"/>
      <c r="AA514" s="29">
        <v>1018.45</v>
      </c>
      <c r="AB514" s="29">
        <v>0</v>
      </c>
      <c r="AC514" s="29">
        <v>257.20999999999998</v>
      </c>
      <c r="AD514" s="28">
        <v>90.76</v>
      </c>
      <c r="AE514" s="29">
        <v>201.07</v>
      </c>
      <c r="AF514" s="29"/>
      <c r="AG514" s="30"/>
      <c r="AH514" s="41">
        <v>434.89</v>
      </c>
      <c r="AI514" s="41">
        <v>728.22</v>
      </c>
      <c r="AJ514" s="30"/>
      <c r="AK514" s="30"/>
      <c r="AL514" s="30">
        <v>11.27</v>
      </c>
      <c r="AM514" s="30">
        <v>0</v>
      </c>
      <c r="AN514" s="32"/>
      <c r="AO514" s="32">
        <v>0.89024000000000003</v>
      </c>
      <c r="AQ514" s="39">
        <v>0</v>
      </c>
      <c r="AR514" s="42">
        <v>63.38</v>
      </c>
      <c r="AT514" s="37">
        <f t="shared" si="253"/>
        <v>1322000</v>
      </c>
      <c r="AU514" s="92">
        <f t="shared" si="254"/>
        <v>2375.5403071999999</v>
      </c>
    </row>
    <row r="515" spans="1:47">
      <c r="A515" s="16">
        <v>42411</v>
      </c>
      <c r="B515" s="1">
        <f t="shared" si="267"/>
        <v>3910.9913932000004</v>
      </c>
      <c r="D515" s="33">
        <v>3298000</v>
      </c>
      <c r="E515" s="17">
        <f t="shared" si="194"/>
        <v>1.1858676146755611</v>
      </c>
      <c r="F515" s="52">
        <f t="shared" si="195"/>
        <v>1.3364599182657453</v>
      </c>
      <c r="G515" s="22">
        <v>1251.07</v>
      </c>
      <c r="H515" s="1">
        <f t="shared" si="259"/>
        <v>1185.6547304000001</v>
      </c>
      <c r="I515" s="1">
        <f t="shared" si="260"/>
        <v>243.82666279999998</v>
      </c>
      <c r="J515" s="5">
        <f t="shared" si="261"/>
        <v>710.02</v>
      </c>
      <c r="K515" s="22">
        <v>520.41999999999996</v>
      </c>
      <c r="L515" s="23">
        <v>2027000</v>
      </c>
      <c r="M515" s="24"/>
      <c r="N515" s="5">
        <f t="shared" si="276"/>
        <v>1397.0851828</v>
      </c>
      <c r="O515" s="5">
        <f t="shared" si="277"/>
        <v>0.68923788001973363</v>
      </c>
      <c r="P515" s="5">
        <f t="shared" si="273"/>
        <v>471</v>
      </c>
      <c r="Q515" s="5">
        <f t="shared" si="264"/>
        <v>239.8337228</v>
      </c>
      <c r="R515" s="5">
        <f t="shared" si="265"/>
        <v>146.85146</v>
      </c>
      <c r="S515" s="5">
        <f t="shared" si="266"/>
        <v>419.4</v>
      </c>
      <c r="T515" s="39">
        <v>120</v>
      </c>
      <c r="U515" s="26">
        <v>552</v>
      </c>
      <c r="V515" s="26">
        <v>471</v>
      </c>
      <c r="W515" s="26">
        <v>217</v>
      </c>
      <c r="X515" s="27"/>
      <c r="Y515" s="27"/>
      <c r="Z515" s="27"/>
      <c r="AA515" s="29">
        <v>1065.93</v>
      </c>
      <c r="AB515" s="29">
        <v>0</v>
      </c>
      <c r="AC515" s="29">
        <v>270.29000000000002</v>
      </c>
      <c r="AD515" s="28">
        <v>101</v>
      </c>
      <c r="AE515" s="29">
        <v>200.42</v>
      </c>
      <c r="AF515" s="29"/>
      <c r="AG515" s="30"/>
      <c r="AH515" s="41">
        <v>419.4</v>
      </c>
      <c r="AI515" s="41">
        <v>710.02</v>
      </c>
      <c r="AJ515" s="30"/>
      <c r="AK515" s="30"/>
      <c r="AL515" s="30">
        <v>9.8699999999999992</v>
      </c>
      <c r="AM515" s="30">
        <v>0</v>
      </c>
      <c r="AN515" s="32"/>
      <c r="AO515" s="32">
        <v>0.88732</v>
      </c>
      <c r="AQ515" s="39">
        <v>0</v>
      </c>
      <c r="AR515" s="42">
        <v>64.5</v>
      </c>
      <c r="AT515" s="37">
        <f t="shared" si="253"/>
        <v>1271000</v>
      </c>
      <c r="AU515" s="92">
        <f t="shared" si="254"/>
        <v>2513.9062104000004</v>
      </c>
    </row>
    <row r="516" spans="1:47">
      <c r="A516" s="16">
        <v>42412</v>
      </c>
      <c r="B516" s="1">
        <f t="shared" si="267"/>
        <v>3788.0826832000002</v>
      </c>
      <c r="D516" s="33">
        <v>3257000</v>
      </c>
      <c r="E516" s="17">
        <f t="shared" si="194"/>
        <v>1.1630588526865215</v>
      </c>
      <c r="F516" s="52">
        <f t="shared" si="195"/>
        <v>1.3158560581600687</v>
      </c>
      <c r="G516" s="22">
        <v>1154.05</v>
      </c>
      <c r="H516" s="1">
        <f t="shared" si="259"/>
        <v>1142.1674135999999</v>
      </c>
      <c r="I516" s="1">
        <f t="shared" si="260"/>
        <v>206.31526959999999</v>
      </c>
      <c r="J516" s="5">
        <f t="shared" si="261"/>
        <v>831.25</v>
      </c>
      <c r="K516" s="22">
        <v>454.3</v>
      </c>
      <c r="L516" s="23">
        <v>2051000</v>
      </c>
      <c r="M516" s="24"/>
      <c r="N516" s="5">
        <f t="shared" si="276"/>
        <v>1513.7063388000001</v>
      </c>
      <c r="O516" s="5">
        <f t="shared" si="277"/>
        <v>0.73803331974646524</v>
      </c>
      <c r="P516" s="5">
        <f t="shared" si="273"/>
        <v>455</v>
      </c>
      <c r="Q516" s="5">
        <f t="shared" si="264"/>
        <v>258.8530968</v>
      </c>
      <c r="R516" s="5">
        <f t="shared" si="265"/>
        <v>127.85324200000001</v>
      </c>
      <c r="S516" s="5">
        <f t="shared" si="266"/>
        <v>542</v>
      </c>
      <c r="T516" s="39">
        <v>130</v>
      </c>
      <c r="U516" s="26">
        <v>474</v>
      </c>
      <c r="V516" s="26">
        <v>455</v>
      </c>
      <c r="W516" s="26">
        <v>214</v>
      </c>
      <c r="X516" s="27"/>
      <c r="Y516" s="27"/>
      <c r="Z516" s="27"/>
      <c r="AA516" s="29">
        <v>999.36</v>
      </c>
      <c r="AB516" s="29">
        <v>0</v>
      </c>
      <c r="AC516" s="29">
        <v>292.86</v>
      </c>
      <c r="AD516" s="28">
        <v>81</v>
      </c>
      <c r="AE516" s="29">
        <v>157.91999999999999</v>
      </c>
      <c r="AF516" s="29"/>
      <c r="AG516" s="30"/>
      <c r="AH516" s="41">
        <v>542</v>
      </c>
      <c r="AI516" s="41">
        <v>831.25</v>
      </c>
      <c r="AJ516" s="30"/>
      <c r="AK516" s="30"/>
      <c r="AL516" s="30">
        <v>11.85</v>
      </c>
      <c r="AM516" s="30">
        <v>0</v>
      </c>
      <c r="AN516" s="32"/>
      <c r="AO516" s="32">
        <v>0.88388</v>
      </c>
      <c r="AQ516" s="39">
        <v>0</v>
      </c>
      <c r="AR516" s="42">
        <v>63.65</v>
      </c>
      <c r="AT516" s="37">
        <f t="shared" si="253"/>
        <v>1206000</v>
      </c>
      <c r="AU516" s="92">
        <f t="shared" si="254"/>
        <v>2274.3763444000001</v>
      </c>
    </row>
    <row r="517" spans="1:47">
      <c r="A517" s="16">
        <v>42413</v>
      </c>
      <c r="B517" s="1">
        <f t="shared" si="267"/>
        <v>3085.3253691999998</v>
      </c>
      <c r="D517" s="33">
        <v>2495000</v>
      </c>
      <c r="E517" s="17">
        <f t="shared" si="194"/>
        <v>1.2366033543887773</v>
      </c>
      <c r="F517" s="52">
        <f t="shared" si="195"/>
        <v>1.3953053893764553</v>
      </c>
      <c r="G517" s="22">
        <v>1021</v>
      </c>
      <c r="H517" s="1">
        <f t="shared" si="259"/>
        <v>888.60858900000005</v>
      </c>
      <c r="I517" s="1">
        <f t="shared" si="260"/>
        <v>165.52678020000002</v>
      </c>
      <c r="J517" s="5">
        <f t="shared" si="261"/>
        <v>656.66</v>
      </c>
      <c r="K517" s="22">
        <v>353.53</v>
      </c>
      <c r="L517" s="23">
        <v>1637000</v>
      </c>
      <c r="M517" s="24"/>
      <c r="N517" s="5">
        <f t="shared" si="276"/>
        <v>1317.4656614</v>
      </c>
      <c r="O517" s="5">
        <f t="shared" si="277"/>
        <v>0.80480492449602936</v>
      </c>
      <c r="P517" s="5">
        <f t="shared" si="273"/>
        <v>454</v>
      </c>
      <c r="Q517" s="5">
        <f t="shared" si="264"/>
        <v>228.11446140000001</v>
      </c>
      <c r="R517" s="5">
        <f t="shared" si="265"/>
        <v>106.35120000000001</v>
      </c>
      <c r="S517" s="5">
        <f t="shared" si="266"/>
        <v>409</v>
      </c>
      <c r="T517" s="39">
        <v>120</v>
      </c>
      <c r="U517" s="26">
        <v>352</v>
      </c>
      <c r="V517" s="26">
        <v>454</v>
      </c>
      <c r="W517" s="26">
        <v>206</v>
      </c>
      <c r="X517" s="27"/>
      <c r="Y517" s="27"/>
      <c r="Z517" s="27"/>
      <c r="AA517" s="29">
        <v>745.26</v>
      </c>
      <c r="AB517" s="29">
        <v>0</v>
      </c>
      <c r="AC517" s="29">
        <v>257.39</v>
      </c>
      <c r="AD517" s="28">
        <v>65</v>
      </c>
      <c r="AE517" s="29">
        <v>112.81</v>
      </c>
      <c r="AF517" s="29"/>
      <c r="AG517" s="30"/>
      <c r="AH517" s="41">
        <v>409</v>
      </c>
      <c r="AI517" s="41">
        <v>656.66</v>
      </c>
      <c r="AJ517" s="30"/>
      <c r="AK517" s="30"/>
      <c r="AL517" s="30">
        <v>18.96</v>
      </c>
      <c r="AM517" s="30">
        <v>0</v>
      </c>
      <c r="AN517" s="32"/>
      <c r="AO517" s="32">
        <v>0.88626000000000005</v>
      </c>
      <c r="AQ517" s="39">
        <v>0</v>
      </c>
      <c r="AR517" s="42">
        <v>55</v>
      </c>
      <c r="AT517" s="37">
        <f t="shared" si="253"/>
        <v>858000</v>
      </c>
      <c r="AU517" s="92">
        <f t="shared" si="254"/>
        <v>1767.8597077999998</v>
      </c>
    </row>
    <row r="518" spans="1:47">
      <c r="A518" s="16">
        <v>42414</v>
      </c>
      <c r="B518" s="1">
        <f t="shared" si="267"/>
        <v>2652.6884361999996</v>
      </c>
      <c r="D518" s="33">
        <v>2072000</v>
      </c>
      <c r="E518" s="17">
        <f t="shared" si="194"/>
        <v>1.2802550367760617</v>
      </c>
      <c r="F518" s="52">
        <f t="shared" si="195"/>
        <v>1.4414202330312902</v>
      </c>
      <c r="G518" s="22">
        <v>866.19</v>
      </c>
      <c r="H518" s="1">
        <f t="shared" si="259"/>
        <v>734.6574766</v>
      </c>
      <c r="I518" s="1">
        <f t="shared" si="260"/>
        <v>135.75095960000002</v>
      </c>
      <c r="J518" s="5">
        <f t="shared" si="261"/>
        <v>574.70000000000005</v>
      </c>
      <c r="K518" s="22">
        <v>341.39</v>
      </c>
      <c r="L518" s="23">
        <v>1398000</v>
      </c>
      <c r="M518" s="24"/>
      <c r="N518" s="5">
        <f t="shared" si="276"/>
        <v>1123.2503749</v>
      </c>
      <c r="O518" s="5">
        <f t="shared" si="277"/>
        <v>0.80346950994277544</v>
      </c>
      <c r="P518" s="5">
        <f t="shared" si="273"/>
        <v>384.16</v>
      </c>
      <c r="Q518" s="5">
        <f t="shared" si="264"/>
        <v>196.03241490000002</v>
      </c>
      <c r="R518" s="5">
        <f t="shared" si="265"/>
        <v>74.607960000000006</v>
      </c>
      <c r="S518" s="5">
        <f t="shared" si="266"/>
        <v>358.45</v>
      </c>
      <c r="T518" s="39">
        <v>110</v>
      </c>
      <c r="U518" s="26">
        <v>301</v>
      </c>
      <c r="V518" s="26">
        <v>384.16</v>
      </c>
      <c r="W518" s="26">
        <v>173</v>
      </c>
      <c r="X518" s="27"/>
      <c r="Y518" s="27"/>
      <c r="Z518" s="27"/>
      <c r="AA518" s="29">
        <v>606.42999999999995</v>
      </c>
      <c r="AB518" s="29">
        <v>0</v>
      </c>
      <c r="AC518" s="29">
        <v>220.71</v>
      </c>
      <c r="AD518" s="28">
        <v>41</v>
      </c>
      <c r="AE518" s="29">
        <v>98.25</v>
      </c>
      <c r="AF518" s="29"/>
      <c r="AG518" s="30"/>
      <c r="AH518" s="41">
        <v>358.45</v>
      </c>
      <c r="AI518" s="41">
        <v>574.70000000000005</v>
      </c>
      <c r="AJ518" s="30"/>
      <c r="AK518" s="30"/>
      <c r="AL518" s="30">
        <v>11.59</v>
      </c>
      <c r="AM518" s="30">
        <v>0</v>
      </c>
      <c r="AN518" s="32"/>
      <c r="AO518" s="32">
        <v>0.88819000000000004</v>
      </c>
      <c r="AQ518" s="39">
        <v>0</v>
      </c>
      <c r="AR518" s="42">
        <v>43</v>
      </c>
      <c r="AT518" s="37">
        <f t="shared" si="253"/>
        <v>674000</v>
      </c>
      <c r="AU518" s="92">
        <f t="shared" si="254"/>
        <v>1529.4380612999996</v>
      </c>
    </row>
    <row r="519" spans="1:47">
      <c r="A519" s="16">
        <v>42415</v>
      </c>
      <c r="B519" s="1">
        <f t="shared" si="267"/>
        <v>3474.6526371</v>
      </c>
      <c r="D519" s="33">
        <v>2805000</v>
      </c>
      <c r="E519" s="17">
        <f t="shared" si="194"/>
        <v>1.2387353429946524</v>
      </c>
      <c r="F519" s="52">
        <f t="shared" si="195"/>
        <v>1.3946738231624454</v>
      </c>
      <c r="G519" s="22">
        <v>1061.02</v>
      </c>
      <c r="H519" s="1">
        <f t="shared" si="259"/>
        <v>977.62185110000007</v>
      </c>
      <c r="I519" s="1">
        <f t="shared" si="260"/>
        <v>203.75078600000001</v>
      </c>
      <c r="J519" s="5">
        <f t="shared" si="261"/>
        <v>737.5</v>
      </c>
      <c r="K519" s="22">
        <v>494.76</v>
      </c>
      <c r="L519" s="23">
        <v>1495000</v>
      </c>
      <c r="M519" s="24"/>
      <c r="N519" s="5">
        <f t="shared" si="276"/>
        <v>1318.9673025000002</v>
      </c>
      <c r="O519" s="5">
        <f t="shared" si="277"/>
        <v>0.88225237625418074</v>
      </c>
      <c r="P519" s="5">
        <f t="shared" si="273"/>
        <v>444</v>
      </c>
      <c r="Q519" s="5">
        <f t="shared" si="264"/>
        <v>223.03339090000003</v>
      </c>
      <c r="R519" s="5">
        <f t="shared" si="265"/>
        <v>100.9339116</v>
      </c>
      <c r="S519" s="5">
        <f t="shared" si="266"/>
        <v>401</v>
      </c>
      <c r="T519" s="39">
        <v>150</v>
      </c>
      <c r="U519" s="26">
        <v>407</v>
      </c>
      <c r="V519" s="26">
        <v>444</v>
      </c>
      <c r="W519" s="26">
        <v>199</v>
      </c>
      <c r="X519" s="27"/>
      <c r="Y519" s="27"/>
      <c r="Z519" s="27"/>
      <c r="AA519" s="29">
        <v>849.58</v>
      </c>
      <c r="AB519" s="29">
        <v>0</v>
      </c>
      <c r="AC519" s="29">
        <v>251.11</v>
      </c>
      <c r="AD519" s="28">
        <v>51.64</v>
      </c>
      <c r="AE519" s="29">
        <v>150.22</v>
      </c>
      <c r="AF519" s="29"/>
      <c r="AG519" s="30"/>
      <c r="AH519" s="41">
        <v>401</v>
      </c>
      <c r="AI519" s="41">
        <v>737.5</v>
      </c>
      <c r="AJ519" s="30"/>
      <c r="AK519" s="30"/>
      <c r="AL519" s="30">
        <v>17.18</v>
      </c>
      <c r="AM519" s="30">
        <v>0</v>
      </c>
      <c r="AN519" s="32"/>
      <c r="AO519" s="32">
        <v>0.88819000000000004</v>
      </c>
      <c r="AQ519" s="39">
        <v>0</v>
      </c>
      <c r="AR519" s="42">
        <v>62</v>
      </c>
      <c r="AT519" s="37">
        <f t="shared" si="253"/>
        <v>1310000</v>
      </c>
      <c r="AU519" s="92">
        <f t="shared" si="254"/>
        <v>2155.6853345999998</v>
      </c>
    </row>
    <row r="520" spans="1:47">
      <c r="A520" s="16">
        <v>42416</v>
      </c>
      <c r="B520" s="1">
        <f t="shared" si="267"/>
        <v>3401.1162511999996</v>
      </c>
      <c r="D520" s="33">
        <v>2959000</v>
      </c>
      <c r="E520" s="17">
        <f t="shared" si="194"/>
        <v>1.1494140761067926</v>
      </c>
      <c r="F520" s="52">
        <f t="shared" si="195"/>
        <v>1.2870801712205417</v>
      </c>
      <c r="G520" s="22">
        <v>978.58</v>
      </c>
      <c r="H520" s="1">
        <f t="shared" si="259"/>
        <v>964.35817439999983</v>
      </c>
      <c r="I520" s="1">
        <f t="shared" si="260"/>
        <v>234.79807679999996</v>
      </c>
      <c r="J520" s="5">
        <f t="shared" si="261"/>
        <v>746.38</v>
      </c>
      <c r="K520" s="22">
        <v>477</v>
      </c>
      <c r="L520" s="23">
        <v>1637000</v>
      </c>
      <c r="M520" s="24"/>
      <c r="N520" s="5">
        <f t="shared" si="276"/>
        <v>1278.9809863999999</v>
      </c>
      <c r="O520" s="5">
        <f t="shared" si="277"/>
        <v>0.78129565448992044</v>
      </c>
      <c r="P520" s="5">
        <f t="shared" si="273"/>
        <v>382</v>
      </c>
      <c r="Q520" s="5">
        <f t="shared" si="264"/>
        <v>203.70242399999998</v>
      </c>
      <c r="R520" s="5">
        <f t="shared" si="265"/>
        <v>116.81856239999999</v>
      </c>
      <c r="S520" s="5">
        <f t="shared" si="266"/>
        <v>426.46</v>
      </c>
      <c r="T520" s="39">
        <v>150</v>
      </c>
      <c r="U520" s="26">
        <v>399</v>
      </c>
      <c r="V520" s="26">
        <v>382</v>
      </c>
      <c r="W520" s="26">
        <v>187</v>
      </c>
      <c r="X520" s="27"/>
      <c r="Y520" s="27"/>
      <c r="Z520" s="27"/>
      <c r="AA520" s="29">
        <v>851.76</v>
      </c>
      <c r="AB520" s="29">
        <v>0</v>
      </c>
      <c r="AC520" s="29">
        <v>228.1</v>
      </c>
      <c r="AD520" s="28">
        <v>60.81</v>
      </c>
      <c r="AE520" s="29">
        <v>172.54</v>
      </c>
      <c r="AF520" s="29"/>
      <c r="AG520" s="30"/>
      <c r="AH520" s="41">
        <v>426.46</v>
      </c>
      <c r="AI520" s="41">
        <v>746.38</v>
      </c>
      <c r="AJ520" s="30"/>
      <c r="AK520" s="30"/>
      <c r="AL520" s="30">
        <v>20.38</v>
      </c>
      <c r="AM520" s="30">
        <v>0</v>
      </c>
      <c r="AN520" s="32"/>
      <c r="AO520" s="32">
        <v>0.89303999999999994</v>
      </c>
      <c r="AQ520" s="39">
        <v>0</v>
      </c>
      <c r="AR520" s="42">
        <v>70</v>
      </c>
      <c r="AT520" s="37">
        <f t="shared" si="253"/>
        <v>1322000</v>
      </c>
      <c r="AU520" s="92">
        <f t="shared" si="254"/>
        <v>2122.1352647999997</v>
      </c>
    </row>
    <row r="521" spans="1:47">
      <c r="A521" s="16">
        <v>42417</v>
      </c>
      <c r="B521" s="1">
        <f t="shared" si="267"/>
        <v>3275.9802130000003</v>
      </c>
      <c r="D521" s="33">
        <v>2832000</v>
      </c>
      <c r="E521" s="17">
        <f t="shared" si="194"/>
        <v>1.1567726740819211</v>
      </c>
      <c r="F521" s="52">
        <f t="shared" si="195"/>
        <v>1.2908968575850028</v>
      </c>
      <c r="G521" s="22">
        <v>1034.43</v>
      </c>
      <c r="H521" s="1">
        <f t="shared" si="259"/>
        <v>1004.6983590000001</v>
      </c>
      <c r="I521" s="1">
        <f t="shared" si="260"/>
        <v>200.851854</v>
      </c>
      <c r="J521" s="5">
        <f t="shared" si="261"/>
        <v>643.66</v>
      </c>
      <c r="K521" s="22">
        <v>392.34</v>
      </c>
      <c r="L521" s="23">
        <v>1563000</v>
      </c>
      <c r="M521" s="24"/>
      <c r="N521" s="5">
        <f t="shared" si="276"/>
        <v>1270.2845069999998</v>
      </c>
      <c r="O521" s="5">
        <f t="shared" si="277"/>
        <v>0.8127220134357005</v>
      </c>
      <c r="P521" s="5">
        <f t="shared" si="273"/>
        <v>416</v>
      </c>
      <c r="Q521" s="5">
        <f t="shared" si="264"/>
        <v>268.71350699999999</v>
      </c>
      <c r="R521" s="5">
        <f t="shared" si="265"/>
        <v>98.570999999999998</v>
      </c>
      <c r="S521" s="5">
        <f t="shared" si="266"/>
        <v>347</v>
      </c>
      <c r="T521" s="39">
        <v>140</v>
      </c>
      <c r="U521" s="26">
        <v>427</v>
      </c>
      <c r="V521" s="26">
        <v>416</v>
      </c>
      <c r="W521" s="26">
        <v>178</v>
      </c>
      <c r="X521" s="27"/>
      <c r="Y521" s="27"/>
      <c r="Z521" s="27"/>
      <c r="AA521" s="29">
        <v>821.32</v>
      </c>
      <c r="AB521" s="29">
        <v>0</v>
      </c>
      <c r="AC521" s="29">
        <v>299.87</v>
      </c>
      <c r="AD521" s="28">
        <v>50</v>
      </c>
      <c r="AE521" s="29">
        <v>150.13999999999999</v>
      </c>
      <c r="AF521" s="29"/>
      <c r="AG521" s="30"/>
      <c r="AH521" s="41">
        <v>347</v>
      </c>
      <c r="AI521" s="41">
        <v>643.66</v>
      </c>
      <c r="AJ521" s="30"/>
      <c r="AK521" s="30"/>
      <c r="AL521" s="30">
        <v>14</v>
      </c>
      <c r="AM521" s="30">
        <v>0</v>
      </c>
      <c r="AN521" s="32"/>
      <c r="AO521" s="32">
        <v>0.89610000000000001</v>
      </c>
      <c r="AQ521" s="39">
        <v>0</v>
      </c>
      <c r="AR521" s="42">
        <v>60</v>
      </c>
      <c r="AT521" s="37">
        <f t="shared" si="253"/>
        <v>1269000</v>
      </c>
      <c r="AU521" s="92">
        <f t="shared" si="254"/>
        <v>2005.6957060000004</v>
      </c>
    </row>
    <row r="522" spans="1:47">
      <c r="A522" s="16">
        <v>42418</v>
      </c>
      <c r="B522" s="1">
        <f t="shared" si="267"/>
        <v>3558.3962327999998</v>
      </c>
      <c r="D522" s="33">
        <v>3325000</v>
      </c>
      <c r="E522" s="17">
        <f t="shared" si="194"/>
        <v>1.0701943557293232</v>
      </c>
      <c r="F522" s="52">
        <f t="shared" si="195"/>
        <v>1.192629723103086</v>
      </c>
      <c r="G522" s="22">
        <v>1051</v>
      </c>
      <c r="H522" s="1">
        <f t="shared" si="259"/>
        <v>997.62671840000007</v>
      </c>
      <c r="I522" s="1">
        <f t="shared" si="260"/>
        <v>261.26951439999999</v>
      </c>
      <c r="J522" s="5">
        <f t="shared" si="261"/>
        <v>778.5</v>
      </c>
      <c r="K522" s="22">
        <v>470</v>
      </c>
      <c r="L522" s="23">
        <v>1937000</v>
      </c>
      <c r="M522" s="24"/>
      <c r="N522" s="5">
        <f t="shared" si="276"/>
        <v>1384.9956092</v>
      </c>
      <c r="O522" s="5">
        <f t="shared" si="277"/>
        <v>0.71502096499741874</v>
      </c>
      <c r="P522" s="5">
        <f t="shared" si="273"/>
        <v>415</v>
      </c>
      <c r="Q522" s="5">
        <f t="shared" si="264"/>
        <v>215.70258920000001</v>
      </c>
      <c r="R522" s="5">
        <f t="shared" si="265"/>
        <v>137.29302000000001</v>
      </c>
      <c r="S522" s="5">
        <f t="shared" si="266"/>
        <v>467</v>
      </c>
      <c r="T522" s="39">
        <v>150</v>
      </c>
      <c r="U522" s="26">
        <v>443</v>
      </c>
      <c r="V522" s="26">
        <v>415</v>
      </c>
      <c r="W522" s="26">
        <v>182</v>
      </c>
      <c r="X522" s="27"/>
      <c r="Y522" s="27"/>
      <c r="Z522" s="27"/>
      <c r="AA522" s="29">
        <v>871.38</v>
      </c>
      <c r="AB522" s="29">
        <v>0</v>
      </c>
      <c r="AC522" s="29">
        <v>240.38</v>
      </c>
      <c r="AD522" s="28">
        <v>85</v>
      </c>
      <c r="AE522" s="29">
        <v>203.97</v>
      </c>
      <c r="AF522" s="29"/>
      <c r="AG522" s="30"/>
      <c r="AH522" s="41">
        <v>467</v>
      </c>
      <c r="AI522" s="41">
        <v>778.5</v>
      </c>
      <c r="AJ522" s="30"/>
      <c r="AK522" s="30"/>
      <c r="AL522" s="30">
        <v>19.190000000000001</v>
      </c>
      <c r="AM522" s="30">
        <v>0</v>
      </c>
      <c r="AN522" s="32"/>
      <c r="AO522" s="32">
        <v>0.89734000000000003</v>
      </c>
      <c r="AQ522" s="39">
        <v>0</v>
      </c>
      <c r="AR522" s="42">
        <v>68</v>
      </c>
      <c r="AT522" s="37">
        <f t="shared" si="253"/>
        <v>1388000</v>
      </c>
      <c r="AU522" s="92">
        <f t="shared" si="254"/>
        <v>2173.4006235999996</v>
      </c>
    </row>
    <row r="523" spans="1:47">
      <c r="A523" s="16">
        <v>42419</v>
      </c>
      <c r="B523" s="1">
        <f t="shared" si="267"/>
        <v>3352.0308150999999</v>
      </c>
      <c r="D523" s="33">
        <v>2925000</v>
      </c>
      <c r="E523" s="17">
        <f t="shared" si="194"/>
        <v>1.1459934410598289</v>
      </c>
      <c r="F523" s="52">
        <f t="shared" si="195"/>
        <v>1.274303011264001</v>
      </c>
      <c r="G523" s="22">
        <v>1017</v>
      </c>
      <c r="H523" s="1">
        <f t="shared" si="259"/>
        <v>963.04409969999995</v>
      </c>
      <c r="I523" s="1">
        <f t="shared" si="260"/>
        <v>220.63671540000001</v>
      </c>
      <c r="J523" s="5">
        <f t="shared" si="261"/>
        <v>716.65</v>
      </c>
      <c r="K523" s="22">
        <v>434.7</v>
      </c>
      <c r="L523" s="23">
        <v>1665000</v>
      </c>
      <c r="M523" s="24"/>
      <c r="N523" s="5">
        <f t="shared" si="276"/>
        <v>1337.1569439</v>
      </c>
      <c r="O523" s="5">
        <f t="shared" si="277"/>
        <v>0.80309726360360356</v>
      </c>
      <c r="P523" s="5">
        <f t="shared" si="273"/>
        <v>405</v>
      </c>
      <c r="Q523" s="5">
        <f t="shared" si="264"/>
        <v>227.71428510000001</v>
      </c>
      <c r="R523" s="5">
        <f t="shared" si="265"/>
        <v>116.4426588</v>
      </c>
      <c r="S523" s="5">
        <f t="shared" si="266"/>
        <v>438</v>
      </c>
      <c r="T523" s="39">
        <v>150</v>
      </c>
      <c r="U523" s="26">
        <v>431</v>
      </c>
      <c r="V523" s="26">
        <v>405</v>
      </c>
      <c r="W523" s="26">
        <v>169</v>
      </c>
      <c r="X523" s="27"/>
      <c r="Y523" s="27"/>
      <c r="Z523" s="27"/>
      <c r="AA523" s="29">
        <v>817.66</v>
      </c>
      <c r="AB523" s="29">
        <v>0</v>
      </c>
      <c r="AC523" s="29">
        <v>253.21</v>
      </c>
      <c r="AD523" s="28">
        <v>75</v>
      </c>
      <c r="AE523" s="29">
        <v>177</v>
      </c>
      <c r="AF523" s="29"/>
      <c r="AG523" s="30"/>
      <c r="AH523" s="41">
        <v>438</v>
      </c>
      <c r="AI523" s="41">
        <v>716.65</v>
      </c>
      <c r="AJ523" s="30"/>
      <c r="AK523" s="30"/>
      <c r="AL523" s="30">
        <v>13.86</v>
      </c>
      <c r="AM523" s="30">
        <v>0</v>
      </c>
      <c r="AN523" s="32"/>
      <c r="AO523" s="32">
        <v>0.89931000000000005</v>
      </c>
      <c r="AQ523" s="39">
        <v>0</v>
      </c>
      <c r="AR523" s="42">
        <v>54.48</v>
      </c>
      <c r="AT523" s="37">
        <f t="shared" si="253"/>
        <v>1260000</v>
      </c>
      <c r="AU523" s="92">
        <f t="shared" si="254"/>
        <v>2014.8738711999999</v>
      </c>
    </row>
    <row r="524" spans="1:47">
      <c r="A524" s="16">
        <v>42420</v>
      </c>
      <c r="B524" s="1">
        <f t="shared" si="267"/>
        <v>2774.6131230999999</v>
      </c>
      <c r="D524" s="33">
        <v>2237000</v>
      </c>
      <c r="E524" s="17">
        <f t="shared" si="194"/>
        <v>1.2403277260169869</v>
      </c>
      <c r="F524" s="52">
        <f t="shared" si="195"/>
        <v>1.3791993039296648</v>
      </c>
      <c r="G524" s="22">
        <v>939.89</v>
      </c>
      <c r="H524" s="1">
        <f t="shared" si="259"/>
        <v>772.6152072000001</v>
      </c>
      <c r="I524" s="1">
        <f t="shared" si="260"/>
        <v>147.3879159</v>
      </c>
      <c r="J524" s="5">
        <f t="shared" si="261"/>
        <v>624.96</v>
      </c>
      <c r="K524" s="22">
        <v>289.76</v>
      </c>
      <c r="L524" s="23">
        <v>1570000</v>
      </c>
      <c r="M524" s="24"/>
      <c r="N524" s="5">
        <f t="shared" si="276"/>
        <v>1234.898367</v>
      </c>
      <c r="O524" s="5">
        <f t="shared" si="277"/>
        <v>0.78655946942675159</v>
      </c>
      <c r="P524" s="5">
        <f t="shared" si="273"/>
        <v>404</v>
      </c>
      <c r="Q524" s="5">
        <f t="shared" si="264"/>
        <v>215.5376277</v>
      </c>
      <c r="R524" s="5">
        <f t="shared" si="265"/>
        <v>86.360739300000006</v>
      </c>
      <c r="S524" s="5">
        <f t="shared" si="266"/>
        <v>409</v>
      </c>
      <c r="T524" s="39">
        <v>120</v>
      </c>
      <c r="U524" s="26">
        <v>335</v>
      </c>
      <c r="V524" s="26">
        <v>404</v>
      </c>
      <c r="W524" s="26">
        <v>195</v>
      </c>
      <c r="X524" s="27"/>
      <c r="Y524" s="27"/>
      <c r="Z524" s="27"/>
      <c r="AA524" s="29">
        <v>619.45000000000005</v>
      </c>
      <c r="AB524" s="29">
        <v>0</v>
      </c>
      <c r="AC524" s="29">
        <v>239.67</v>
      </c>
      <c r="AD524" s="28">
        <v>50</v>
      </c>
      <c r="AE524" s="29">
        <v>103.59</v>
      </c>
      <c r="AF524" s="29"/>
      <c r="AG524" s="30"/>
      <c r="AH524" s="41">
        <v>409</v>
      </c>
      <c r="AI524" s="41">
        <v>624.96</v>
      </c>
      <c r="AJ524" s="30"/>
      <c r="AK524" s="30"/>
      <c r="AL524" s="30">
        <v>14.27</v>
      </c>
      <c r="AM524" s="30">
        <v>0</v>
      </c>
      <c r="AN524" s="32"/>
      <c r="AO524" s="32">
        <v>0.89931000000000005</v>
      </c>
      <c r="AQ524" s="39">
        <v>0</v>
      </c>
      <c r="AR524" s="42">
        <v>46.03</v>
      </c>
      <c r="AT524" s="37">
        <f t="shared" si="253"/>
        <v>667000</v>
      </c>
      <c r="AU524" s="92">
        <f t="shared" si="254"/>
        <v>1539.7147560999999</v>
      </c>
    </row>
    <row r="525" spans="1:47">
      <c r="A525" s="16">
        <v>42421</v>
      </c>
      <c r="B525" s="1">
        <f t="shared" si="267"/>
        <v>2594.0356637999998</v>
      </c>
      <c r="D525" s="33">
        <v>2099000</v>
      </c>
      <c r="E525" s="17">
        <f t="shared" si="194"/>
        <v>1.2358435749404477</v>
      </c>
      <c r="F525" s="52">
        <f t="shared" si="195"/>
        <v>1.3758960320420033</v>
      </c>
      <c r="G525" s="22">
        <v>821.7</v>
      </c>
      <c r="H525" s="1">
        <f t="shared" si="259"/>
        <v>730.95431589999998</v>
      </c>
      <c r="I525" s="1">
        <f t="shared" si="260"/>
        <v>155.38134790000001</v>
      </c>
      <c r="J525" s="5">
        <f t="shared" si="261"/>
        <v>596.32000000000005</v>
      </c>
      <c r="K525" s="22">
        <v>289.68</v>
      </c>
      <c r="L525" s="23">
        <v>1361000</v>
      </c>
      <c r="M525" s="24"/>
      <c r="N525" s="5">
        <f t="shared" si="276"/>
        <v>1157.6937616999999</v>
      </c>
      <c r="O525" s="5">
        <f t="shared" si="277"/>
        <v>0.85061995716384997</v>
      </c>
      <c r="P525" s="5">
        <f t="shared" si="273"/>
        <v>369</v>
      </c>
      <c r="Q525" s="5">
        <f t="shared" si="264"/>
        <v>209.97455170000001</v>
      </c>
      <c r="R525" s="5">
        <f t="shared" si="265"/>
        <v>90.71920999999999</v>
      </c>
      <c r="S525" s="5">
        <f t="shared" si="266"/>
        <v>368</v>
      </c>
      <c r="T525" s="39">
        <v>120</v>
      </c>
      <c r="U525" s="26">
        <v>298</v>
      </c>
      <c r="V525" s="26">
        <v>369</v>
      </c>
      <c r="W525" s="26">
        <v>148</v>
      </c>
      <c r="X525" s="27"/>
      <c r="Y525" s="27"/>
      <c r="Z525" s="27"/>
      <c r="AA525" s="29">
        <v>580.02</v>
      </c>
      <c r="AB525" s="29">
        <v>0</v>
      </c>
      <c r="AC525" s="29">
        <v>233.77</v>
      </c>
      <c r="AD525" s="28">
        <v>54</v>
      </c>
      <c r="AE525" s="29">
        <v>109.97</v>
      </c>
      <c r="AF525" s="29"/>
      <c r="AG525" s="30"/>
      <c r="AH525" s="41">
        <v>368</v>
      </c>
      <c r="AI525" s="41">
        <v>596.32000000000005</v>
      </c>
      <c r="AJ525" s="30"/>
      <c r="AK525" s="30"/>
      <c r="AL525" s="30">
        <v>16.02</v>
      </c>
      <c r="AM525" s="30">
        <v>0</v>
      </c>
      <c r="AN525" s="32"/>
      <c r="AO525" s="32">
        <v>0.89820999999999995</v>
      </c>
      <c r="AQ525" s="39">
        <v>0</v>
      </c>
      <c r="AR525" s="42">
        <v>47</v>
      </c>
      <c r="AT525" s="37">
        <f t="shared" si="253"/>
        <v>738000</v>
      </c>
      <c r="AU525" s="92">
        <f t="shared" si="254"/>
        <v>1436.3419021</v>
      </c>
    </row>
    <row r="526" spans="1:47">
      <c r="A526" s="16">
        <v>42422</v>
      </c>
      <c r="B526" s="1">
        <f t="shared" si="267"/>
        <v>3343.5916668999998</v>
      </c>
      <c r="D526" s="33">
        <v>2800000</v>
      </c>
      <c r="E526" s="17">
        <f t="shared" si="194"/>
        <v>1.1941398810357142</v>
      </c>
      <c r="F526" s="52">
        <f t="shared" si="195"/>
        <v>1.3294662506938404</v>
      </c>
      <c r="G526" s="22">
        <v>1012.42</v>
      </c>
      <c r="H526" s="1">
        <f t="shared" si="259"/>
        <v>1008.5820447999998</v>
      </c>
      <c r="I526" s="1">
        <f t="shared" si="260"/>
        <v>165.27962209999998</v>
      </c>
      <c r="J526" s="5">
        <f t="shared" si="261"/>
        <v>681.39</v>
      </c>
      <c r="K526" s="22">
        <v>475.92</v>
      </c>
      <c r="L526" s="23">
        <v>1548000</v>
      </c>
      <c r="M526" s="24"/>
      <c r="N526" s="5">
        <f t="shared" si="276"/>
        <v>1214.1639676</v>
      </c>
      <c r="O526" s="5">
        <f t="shared" si="277"/>
        <v>0.78434364832041348</v>
      </c>
      <c r="P526" s="5">
        <f t="shared" si="273"/>
        <v>391</v>
      </c>
      <c r="Q526" s="5">
        <f t="shared" si="264"/>
        <v>225.07346179999999</v>
      </c>
      <c r="R526" s="5">
        <f t="shared" si="265"/>
        <v>96.090505799999988</v>
      </c>
      <c r="S526" s="5">
        <f t="shared" si="266"/>
        <v>382</v>
      </c>
      <c r="T526" s="39">
        <v>120</v>
      </c>
      <c r="U526" s="26">
        <v>417</v>
      </c>
      <c r="V526" s="26">
        <v>391</v>
      </c>
      <c r="W526" s="26">
        <v>194</v>
      </c>
      <c r="X526" s="27"/>
      <c r="Y526" s="27"/>
      <c r="Z526" s="27"/>
      <c r="AA526" s="29">
        <v>872.3</v>
      </c>
      <c r="AB526" s="29">
        <v>0</v>
      </c>
      <c r="AC526" s="29">
        <v>250.58</v>
      </c>
      <c r="AD526" s="28">
        <v>56</v>
      </c>
      <c r="AE526" s="29">
        <v>121.67</v>
      </c>
      <c r="AF526" s="29"/>
      <c r="AG526" s="30"/>
      <c r="AH526" s="41">
        <v>382</v>
      </c>
      <c r="AI526" s="41">
        <v>681.39</v>
      </c>
      <c r="AJ526" s="30"/>
      <c r="AK526" s="30"/>
      <c r="AL526" s="30">
        <v>11.36</v>
      </c>
      <c r="AM526" s="30">
        <v>0</v>
      </c>
      <c r="AN526" s="32"/>
      <c r="AO526" s="32">
        <v>0.89820999999999995</v>
      </c>
      <c r="AQ526" s="39">
        <v>0</v>
      </c>
      <c r="AR526" s="42">
        <v>50.98</v>
      </c>
      <c r="AT526" s="37">
        <f t="shared" si="253"/>
        <v>1252000</v>
      </c>
      <c r="AU526" s="92">
        <f t="shared" si="254"/>
        <v>2129.4276992999999</v>
      </c>
    </row>
    <row r="527" spans="1:47">
      <c r="A527" s="16">
        <v>42423</v>
      </c>
      <c r="B527" s="1">
        <f t="shared" si="267"/>
        <v>3404.2127017000003</v>
      </c>
      <c r="D527" s="33">
        <v>2777000</v>
      </c>
      <c r="E527" s="17">
        <f t="shared" si="194"/>
        <v>1.2258598133597409</v>
      </c>
      <c r="F527" s="52">
        <f t="shared" si="195"/>
        <v>1.3574962220078413</v>
      </c>
      <c r="G527" s="22">
        <v>1023.52</v>
      </c>
      <c r="H527" s="1">
        <f t="shared" si="259"/>
        <v>959.77640520000011</v>
      </c>
      <c r="I527" s="1">
        <f t="shared" si="260"/>
        <v>200.06629650000002</v>
      </c>
      <c r="J527" s="5">
        <f t="shared" si="261"/>
        <v>784.14</v>
      </c>
      <c r="K527" s="22">
        <v>436.71</v>
      </c>
      <c r="L527" s="23">
        <v>1546000</v>
      </c>
      <c r="M527" s="24"/>
      <c r="N527" s="5">
        <f t="shared" si="276"/>
        <v>1293.6115224</v>
      </c>
      <c r="O527" s="5">
        <f t="shared" si="277"/>
        <v>0.83674742716688222</v>
      </c>
      <c r="P527" s="5">
        <f t="shared" si="273"/>
        <v>435</v>
      </c>
      <c r="Q527" s="5">
        <f t="shared" si="264"/>
        <v>229.4960442</v>
      </c>
      <c r="R527" s="5">
        <f t="shared" si="265"/>
        <v>110.1154782</v>
      </c>
      <c r="S527" s="5">
        <f t="shared" si="266"/>
        <v>409</v>
      </c>
      <c r="T527" s="39">
        <v>110</v>
      </c>
      <c r="U527" s="26">
        <v>417</v>
      </c>
      <c r="V527" s="26">
        <v>435</v>
      </c>
      <c r="W527" s="26">
        <v>160</v>
      </c>
      <c r="X527" s="27"/>
      <c r="Y527" s="27"/>
      <c r="Z527" s="27"/>
      <c r="AA527" s="29">
        <v>808.7</v>
      </c>
      <c r="AB527" s="29">
        <v>0</v>
      </c>
      <c r="AC527" s="29">
        <v>254.14</v>
      </c>
      <c r="AD527" s="28">
        <v>61.58</v>
      </c>
      <c r="AE527" s="29">
        <v>147.09</v>
      </c>
      <c r="AF527" s="29"/>
      <c r="AG527" s="30"/>
      <c r="AH527" s="41">
        <v>409</v>
      </c>
      <c r="AI527" s="41">
        <v>784.14</v>
      </c>
      <c r="AJ527" s="30"/>
      <c r="AK527" s="30"/>
      <c r="AL527" s="30">
        <v>14.1</v>
      </c>
      <c r="AM527" s="30">
        <v>0</v>
      </c>
      <c r="AN527" s="32"/>
      <c r="AO527" s="32">
        <v>0.90303</v>
      </c>
      <c r="AQ527" s="39">
        <v>0</v>
      </c>
      <c r="AR527" s="42">
        <v>60.36</v>
      </c>
      <c r="AT527" s="37">
        <f t="shared" si="253"/>
        <v>1231000</v>
      </c>
      <c r="AU527" s="92">
        <f t="shared" si="254"/>
        <v>2110.6011793000002</v>
      </c>
    </row>
    <row r="528" spans="1:47">
      <c r="A528" s="16">
        <v>42424</v>
      </c>
      <c r="B528" s="1">
        <f t="shared" si="267"/>
        <v>3333.4434102</v>
      </c>
      <c r="D528" s="33">
        <v>2701000</v>
      </c>
      <c r="E528" s="17">
        <f t="shared" si="194"/>
        <v>1.2341515772676788</v>
      </c>
      <c r="F528" s="52">
        <f t="shared" si="195"/>
        <v>1.3606513315631001</v>
      </c>
      <c r="G528" s="22">
        <v>986.81</v>
      </c>
      <c r="H528" s="1">
        <f t="shared" si="259"/>
        <v>899.42001830000004</v>
      </c>
      <c r="I528" s="1">
        <f t="shared" si="260"/>
        <v>220.16339190000002</v>
      </c>
      <c r="J528" s="5">
        <f t="shared" si="261"/>
        <v>791.61</v>
      </c>
      <c r="K528" s="22">
        <v>435.44</v>
      </c>
      <c r="L528" s="23">
        <v>1513000</v>
      </c>
      <c r="M528" s="24"/>
      <c r="N528" s="5">
        <f t="shared" si="276"/>
        <v>1247.680468</v>
      </c>
      <c r="O528" s="5">
        <f t="shared" si="277"/>
        <v>0.82464009781890291</v>
      </c>
      <c r="P528" s="5">
        <f t="shared" si="273"/>
        <v>379</v>
      </c>
      <c r="Q528" s="5">
        <f t="shared" si="264"/>
        <v>221.33346060000002</v>
      </c>
      <c r="R528" s="5">
        <f t="shared" si="265"/>
        <v>119.34700740000001</v>
      </c>
      <c r="S528" s="5">
        <f t="shared" si="266"/>
        <v>418</v>
      </c>
      <c r="T528" s="39">
        <v>110</v>
      </c>
      <c r="U528" s="26">
        <v>423</v>
      </c>
      <c r="V528" s="26">
        <v>379</v>
      </c>
      <c r="W528" s="26">
        <v>174</v>
      </c>
      <c r="X528" s="27"/>
      <c r="Y528" s="27"/>
      <c r="Z528" s="27"/>
      <c r="AA528" s="29">
        <v>747.59</v>
      </c>
      <c r="AB528" s="29">
        <v>0</v>
      </c>
      <c r="AC528" s="29">
        <v>244.02</v>
      </c>
      <c r="AD528" s="28">
        <v>71.56</v>
      </c>
      <c r="AE528" s="29">
        <v>169.41</v>
      </c>
      <c r="AF528" s="29"/>
      <c r="AG528" s="30"/>
      <c r="AH528" s="41">
        <v>418</v>
      </c>
      <c r="AI528" s="41">
        <v>791.61</v>
      </c>
      <c r="AJ528" s="30"/>
      <c r="AK528" s="30"/>
      <c r="AL528" s="30">
        <v>13.3</v>
      </c>
      <c r="AM528" s="30">
        <v>0</v>
      </c>
      <c r="AN528" s="32"/>
      <c r="AO528" s="32">
        <v>0.90703</v>
      </c>
      <c r="AQ528" s="39">
        <v>0</v>
      </c>
      <c r="AR528" s="42">
        <v>60.02</v>
      </c>
      <c r="AT528" s="37">
        <f t="shared" si="253"/>
        <v>1188000</v>
      </c>
      <c r="AU528" s="92">
        <f t="shared" si="254"/>
        <v>2085.7629422</v>
      </c>
    </row>
    <row r="529" spans="1:47">
      <c r="A529" s="16">
        <v>42425</v>
      </c>
      <c r="B529" s="1">
        <f t="shared" si="267"/>
        <v>3381.2063143999999</v>
      </c>
      <c r="D529" s="33">
        <v>2882000</v>
      </c>
      <c r="E529" s="17">
        <f t="shared" si="194"/>
        <v>1.1732152374739764</v>
      </c>
      <c r="F529" s="52">
        <f t="shared" si="195"/>
        <v>1.2915040977906191</v>
      </c>
      <c r="G529" s="22">
        <v>1031.43</v>
      </c>
      <c r="H529" s="1">
        <f t="shared" si="259"/>
        <v>975.64142409999999</v>
      </c>
      <c r="I529" s="1">
        <f t="shared" si="260"/>
        <v>228.76489029999999</v>
      </c>
      <c r="J529" s="5">
        <f t="shared" si="261"/>
        <v>651.44000000000005</v>
      </c>
      <c r="K529" s="22">
        <v>493.93</v>
      </c>
      <c r="L529" s="23">
        <v>1536000</v>
      </c>
      <c r="M529" s="24"/>
      <c r="N529" s="5">
        <f t="shared" si="276"/>
        <v>1277.6307646</v>
      </c>
      <c r="O529" s="5">
        <f t="shared" si="277"/>
        <v>0.83179086236979172</v>
      </c>
      <c r="P529" s="5">
        <f t="shared" si="273"/>
        <v>407</v>
      </c>
      <c r="Q529" s="5">
        <f t="shared" si="264"/>
        <v>235.61430170000003</v>
      </c>
      <c r="R529" s="5">
        <f t="shared" si="265"/>
        <v>115.0864629</v>
      </c>
      <c r="S529" s="5">
        <f t="shared" si="266"/>
        <v>409.93</v>
      </c>
      <c r="T529" s="39">
        <v>110</v>
      </c>
      <c r="U529" s="26">
        <v>417</v>
      </c>
      <c r="V529" s="26">
        <v>407</v>
      </c>
      <c r="W529" s="26">
        <v>200</v>
      </c>
      <c r="X529" s="27"/>
      <c r="Y529" s="27"/>
      <c r="Z529" s="27"/>
      <c r="AA529" s="29">
        <v>814.64</v>
      </c>
      <c r="AB529" s="29">
        <v>0</v>
      </c>
      <c r="AC529" s="29">
        <v>259.37</v>
      </c>
      <c r="AD529" s="28">
        <v>66.41</v>
      </c>
      <c r="AE529" s="29">
        <v>179.07</v>
      </c>
      <c r="AF529" s="29"/>
      <c r="AG529" s="30"/>
      <c r="AH529" s="41">
        <v>409.93</v>
      </c>
      <c r="AI529" s="41">
        <v>651.44000000000005</v>
      </c>
      <c r="AJ529" s="30"/>
      <c r="AK529" s="30"/>
      <c r="AL529" s="30">
        <v>12.48</v>
      </c>
      <c r="AM529" s="30">
        <v>0</v>
      </c>
      <c r="AN529" s="32"/>
      <c r="AO529" s="32">
        <v>0.90841000000000005</v>
      </c>
      <c r="AQ529" s="39">
        <v>0</v>
      </c>
      <c r="AR529" s="42">
        <v>60.28</v>
      </c>
      <c r="AT529" s="37">
        <f t="shared" si="253"/>
        <v>1346000</v>
      </c>
      <c r="AU529" s="92">
        <f t="shared" si="254"/>
        <v>2103.5755497999999</v>
      </c>
    </row>
    <row r="530" spans="1:47">
      <c r="A530" s="16">
        <v>42426</v>
      </c>
      <c r="B530" s="1">
        <f t="shared" si="267"/>
        <v>3159.0539760000001</v>
      </c>
      <c r="D530" s="33">
        <v>2680000</v>
      </c>
      <c r="E530" s="17">
        <f t="shared" si="194"/>
        <v>1.1787514835820896</v>
      </c>
      <c r="F530" s="52">
        <f t="shared" si="195"/>
        <v>1.2994438261554033</v>
      </c>
      <c r="G530" s="22">
        <v>967.23</v>
      </c>
      <c r="H530" s="1">
        <f t="shared" si="259"/>
        <v>907.68241440000008</v>
      </c>
      <c r="I530" s="1">
        <f t="shared" si="260"/>
        <v>210.16156160000003</v>
      </c>
      <c r="J530" s="5">
        <f t="shared" si="261"/>
        <v>658.49</v>
      </c>
      <c r="K530" s="22">
        <v>415.49</v>
      </c>
      <c r="L530" s="23">
        <v>1469000</v>
      </c>
      <c r="M530" s="24"/>
      <c r="N530" s="5">
        <f t="shared" si="276"/>
        <v>1189.3198744000001</v>
      </c>
      <c r="O530" s="5">
        <f t="shared" si="277"/>
        <v>0.80961189543907419</v>
      </c>
      <c r="P530" s="5">
        <f t="shared" si="273"/>
        <v>316</v>
      </c>
      <c r="Q530" s="5">
        <f t="shared" si="264"/>
        <v>228.12253759999999</v>
      </c>
      <c r="R530" s="5">
        <f t="shared" si="265"/>
        <v>114.1973368</v>
      </c>
      <c r="S530" s="5">
        <f t="shared" si="266"/>
        <v>421</v>
      </c>
      <c r="T530" s="39">
        <v>110</v>
      </c>
      <c r="U530" s="26">
        <v>376</v>
      </c>
      <c r="V530" s="26">
        <v>316</v>
      </c>
      <c r="W530" s="26">
        <v>216</v>
      </c>
      <c r="X530" s="27"/>
      <c r="Y530" s="27"/>
      <c r="Z530" s="27"/>
      <c r="AA530" s="29">
        <v>749.14</v>
      </c>
      <c r="AB530" s="29">
        <v>0</v>
      </c>
      <c r="AC530" s="29">
        <v>251.48</v>
      </c>
      <c r="AD530" s="28">
        <v>60</v>
      </c>
      <c r="AE530" s="29">
        <v>150.28</v>
      </c>
      <c r="AF530" s="29"/>
      <c r="AG530" s="30"/>
      <c r="AH530" s="41">
        <v>421</v>
      </c>
      <c r="AI530" s="41">
        <v>658.49</v>
      </c>
      <c r="AJ530" s="30"/>
      <c r="AK530" s="30"/>
      <c r="AL530" s="30">
        <v>15.51</v>
      </c>
      <c r="AM530" s="30">
        <v>0</v>
      </c>
      <c r="AN530" s="32"/>
      <c r="AO530" s="32">
        <v>0.90712000000000004</v>
      </c>
      <c r="AQ530" s="39">
        <v>0</v>
      </c>
      <c r="AR530" s="42">
        <v>65.89</v>
      </c>
      <c r="AT530" s="37">
        <f t="shared" si="253"/>
        <v>1211000</v>
      </c>
      <c r="AU530" s="92">
        <f t="shared" si="254"/>
        <v>1969.7341016</v>
      </c>
    </row>
    <row r="531" spans="1:47">
      <c r="A531" s="16">
        <v>42427</v>
      </c>
      <c r="B531" s="1">
        <f t="shared" si="267"/>
        <v>2939.3740103999999</v>
      </c>
      <c r="D531" s="33">
        <v>2344000</v>
      </c>
      <c r="E531" s="17">
        <f t="shared" si="194"/>
        <v>1.2539991511945392</v>
      </c>
      <c r="F531" s="52">
        <f t="shared" si="195"/>
        <v>1.3803570340956555</v>
      </c>
      <c r="G531" s="22">
        <v>920.88</v>
      </c>
      <c r="H531" s="1">
        <f t="shared" si="259"/>
        <v>832.03126020000002</v>
      </c>
      <c r="I531" s="1">
        <f t="shared" si="260"/>
        <v>179.30275020000002</v>
      </c>
      <c r="J531" s="5">
        <f t="shared" si="261"/>
        <v>666.64</v>
      </c>
      <c r="K531" s="22">
        <v>340.52</v>
      </c>
      <c r="L531" s="23">
        <v>1510000</v>
      </c>
      <c r="M531" s="24"/>
      <c r="N531" s="5">
        <f t="shared" si="276"/>
        <v>1295.6902362000001</v>
      </c>
      <c r="O531" s="5">
        <f t="shared" si="277"/>
        <v>0.85807300410596032</v>
      </c>
      <c r="P531" s="5">
        <f t="shared" si="273"/>
        <v>367</v>
      </c>
      <c r="Q531" s="5">
        <f t="shared" si="264"/>
        <v>224.48046600000001</v>
      </c>
      <c r="R531" s="5">
        <f t="shared" si="265"/>
        <v>122.06977020000001</v>
      </c>
      <c r="S531" s="5">
        <f t="shared" si="266"/>
        <v>478.14</v>
      </c>
      <c r="T531" s="39">
        <v>104</v>
      </c>
      <c r="U531" s="26">
        <v>387</v>
      </c>
      <c r="V531" s="26">
        <v>367</v>
      </c>
      <c r="W531" s="26">
        <v>203</v>
      </c>
      <c r="X531" s="27"/>
      <c r="Y531" s="27"/>
      <c r="Z531" s="27"/>
      <c r="AA531" s="29">
        <v>668.77</v>
      </c>
      <c r="AB531" s="29">
        <v>0</v>
      </c>
      <c r="AC531" s="29">
        <v>247.1</v>
      </c>
      <c r="AD531" s="28">
        <v>70</v>
      </c>
      <c r="AE531" s="29">
        <v>120</v>
      </c>
      <c r="AF531" s="29"/>
      <c r="AG531" s="30"/>
      <c r="AH531" s="41">
        <v>478.14</v>
      </c>
      <c r="AI531" s="41">
        <v>666.64</v>
      </c>
      <c r="AJ531" s="30"/>
      <c r="AK531" s="30"/>
      <c r="AL531" s="30">
        <v>13</v>
      </c>
      <c r="AM531" s="30">
        <v>0</v>
      </c>
      <c r="AN531" s="32"/>
      <c r="AO531" s="32">
        <v>0.90846000000000005</v>
      </c>
      <c r="AQ531" s="39">
        <v>0</v>
      </c>
      <c r="AR531" s="42">
        <v>64.37</v>
      </c>
      <c r="AT531" s="37">
        <f t="shared" si="253"/>
        <v>834000</v>
      </c>
      <c r="AU531" s="92">
        <f t="shared" si="254"/>
        <v>1643.6837741999998</v>
      </c>
    </row>
    <row r="532" spans="1:47">
      <c r="A532" s="16">
        <v>42428</v>
      </c>
      <c r="B532" s="1">
        <f t="shared" si="267"/>
        <v>2827.4211989999999</v>
      </c>
      <c r="D532" s="33">
        <v>2213000</v>
      </c>
      <c r="E532" s="17">
        <f t="shared" si="194"/>
        <v>1.2776417528242203</v>
      </c>
      <c r="F532" s="52">
        <f t="shared" si="195"/>
        <v>1.3973224179189812</v>
      </c>
      <c r="G532" s="22">
        <v>931.05</v>
      </c>
      <c r="H532" s="1">
        <f t="shared" si="259"/>
        <v>756.72520350000002</v>
      </c>
      <c r="I532" s="1">
        <f t="shared" si="260"/>
        <v>182.80599549999999</v>
      </c>
      <c r="J532" s="5">
        <f t="shared" si="261"/>
        <v>648.99</v>
      </c>
      <c r="K532" s="22">
        <v>307.85000000000002</v>
      </c>
      <c r="L532" s="23">
        <v>1459000</v>
      </c>
      <c r="M532" s="24"/>
      <c r="N532" s="5">
        <f t="shared" si="276"/>
        <v>1312.7084555000001</v>
      </c>
      <c r="O532" s="5">
        <f t="shared" si="277"/>
        <v>0.89973163502398912</v>
      </c>
      <c r="P532" s="5">
        <f t="shared" si="273"/>
        <v>409</v>
      </c>
      <c r="Q532" s="5">
        <f t="shared" si="264"/>
        <v>215.20141600000002</v>
      </c>
      <c r="R532" s="5">
        <f t="shared" si="265"/>
        <v>124.50703950000002</v>
      </c>
      <c r="S532" s="5">
        <f t="shared" si="266"/>
        <v>459</v>
      </c>
      <c r="T532" s="39">
        <v>105</v>
      </c>
      <c r="U532" s="26">
        <v>341</v>
      </c>
      <c r="V532" s="26">
        <v>409</v>
      </c>
      <c r="W532" s="26">
        <v>171</v>
      </c>
      <c r="X532" s="27"/>
      <c r="Y532" s="27"/>
      <c r="Z532" s="27"/>
      <c r="AA532" s="29">
        <v>592.25</v>
      </c>
      <c r="AB532" s="29">
        <v>0</v>
      </c>
      <c r="AC532" s="29">
        <v>235.36</v>
      </c>
      <c r="AD532" s="28">
        <v>69.88</v>
      </c>
      <c r="AE532" s="29">
        <v>118.99</v>
      </c>
      <c r="AF532" s="29"/>
      <c r="AG532" s="30"/>
      <c r="AH532" s="41">
        <v>459</v>
      </c>
      <c r="AI532" s="41">
        <v>648.99</v>
      </c>
      <c r="AJ532" s="30"/>
      <c r="AK532" s="30"/>
      <c r="AL532" s="30">
        <v>14.65</v>
      </c>
      <c r="AM532" s="30">
        <v>0</v>
      </c>
      <c r="AN532" s="32"/>
      <c r="AO532" s="32">
        <v>0.91435</v>
      </c>
      <c r="AQ532" s="39">
        <v>0</v>
      </c>
      <c r="AR532" s="42">
        <v>66.290000000000006</v>
      </c>
      <c r="AT532" s="37">
        <f t="shared" si="253"/>
        <v>754000</v>
      </c>
      <c r="AU532" s="92">
        <f t="shared" si="254"/>
        <v>1514.7127434999998</v>
      </c>
    </row>
    <row r="533" spans="1:47">
      <c r="A533" s="16">
        <v>42429</v>
      </c>
      <c r="B533" s="1">
        <f t="shared" ref="B533:B596" si="278">SUM(G533:K533)</f>
        <v>3586.7862010000003</v>
      </c>
      <c r="D533" s="33">
        <v>2867000</v>
      </c>
      <c r="E533" s="17">
        <f t="shared" si="194"/>
        <v>1.2510590167422395</v>
      </c>
      <c r="F533" s="52">
        <f t="shared" si="195"/>
        <v>1.3682495945122104</v>
      </c>
      <c r="G533" s="22">
        <v>1076.33</v>
      </c>
      <c r="H533" s="1">
        <f t="shared" si="259"/>
        <v>1028.479167</v>
      </c>
      <c r="I533" s="1">
        <f t="shared" si="260"/>
        <v>230.08703400000005</v>
      </c>
      <c r="J533" s="5">
        <f t="shared" si="261"/>
        <v>748.59</v>
      </c>
      <c r="K533" s="22">
        <v>503.3</v>
      </c>
      <c r="L533" s="23">
        <v>1598000</v>
      </c>
      <c r="M533" s="24"/>
      <c r="N533" s="5">
        <f t="shared" si="276"/>
        <v>1432.9066029999999</v>
      </c>
      <c r="O533" s="5">
        <f t="shared" si="277"/>
        <v>0.89668748623279093</v>
      </c>
      <c r="P533" s="5">
        <f t="shared" si="273"/>
        <v>436.59</v>
      </c>
      <c r="Q533" s="5">
        <f t="shared" si="264"/>
        <v>247.41396649999999</v>
      </c>
      <c r="R533" s="5">
        <f t="shared" si="265"/>
        <v>126.90263650000001</v>
      </c>
      <c r="S533" s="5">
        <f t="shared" si="266"/>
        <v>482</v>
      </c>
      <c r="T533" s="39">
        <v>140</v>
      </c>
      <c r="U533" s="26">
        <v>420</v>
      </c>
      <c r="V533" s="26">
        <v>436.59</v>
      </c>
      <c r="W533" s="26">
        <v>207</v>
      </c>
      <c r="X533" s="27"/>
      <c r="Y533" s="27"/>
      <c r="Z533" s="27"/>
      <c r="AA533" s="29">
        <v>854.23</v>
      </c>
      <c r="AB533" s="29">
        <v>0</v>
      </c>
      <c r="AC533" s="29">
        <v>270.58999999999997</v>
      </c>
      <c r="AD533" s="28">
        <v>57</v>
      </c>
      <c r="AE533" s="29">
        <v>152.27000000000001</v>
      </c>
      <c r="AF533" s="29"/>
      <c r="AG533" s="30"/>
      <c r="AH533" s="41">
        <v>482</v>
      </c>
      <c r="AI533" s="41">
        <v>748.59</v>
      </c>
      <c r="AJ533" s="30"/>
      <c r="AK533" s="30"/>
      <c r="AL533" s="30">
        <v>17.579999999999998</v>
      </c>
      <c r="AM533" s="30">
        <v>0</v>
      </c>
      <c r="AN533" s="32"/>
      <c r="AO533" s="32">
        <v>0.91435</v>
      </c>
      <c r="AQ533" s="39">
        <v>0</v>
      </c>
      <c r="AR533" s="42">
        <v>81.790000000000006</v>
      </c>
      <c r="AT533" s="37">
        <f t="shared" si="253"/>
        <v>1269000</v>
      </c>
      <c r="AU533" s="92">
        <f t="shared" si="254"/>
        <v>2153.8795980000004</v>
      </c>
    </row>
    <row r="534" spans="1:47">
      <c r="A534" s="16">
        <v>42430</v>
      </c>
      <c r="B534" s="1">
        <f t="shared" si="278"/>
        <v>3334.8284576999999</v>
      </c>
      <c r="D534" s="33">
        <v>2839000</v>
      </c>
      <c r="E534" s="17">
        <f t="shared" si="194"/>
        <v>1.1746489812257837</v>
      </c>
      <c r="F534" s="52">
        <f t="shared" si="195"/>
        <v>1.2814305924987004</v>
      </c>
      <c r="G534" s="22">
        <v>997.06</v>
      </c>
      <c r="H534" s="1">
        <f t="shared" si="259"/>
        <v>961.51349640000001</v>
      </c>
      <c r="I534" s="1">
        <f t="shared" si="260"/>
        <v>218.52496129999997</v>
      </c>
      <c r="J534" s="5">
        <f t="shared" si="261"/>
        <v>716.33</v>
      </c>
      <c r="K534" s="22">
        <v>441.4</v>
      </c>
      <c r="L534" s="23">
        <v>1622000</v>
      </c>
      <c r="M534" s="24"/>
      <c r="N534" s="5">
        <f t="shared" si="276"/>
        <v>1294.0403959</v>
      </c>
      <c r="O534" s="5">
        <f t="shared" si="277"/>
        <v>0.79780542287299638</v>
      </c>
      <c r="P534" s="5">
        <f t="shared" si="273"/>
        <v>375</v>
      </c>
      <c r="Q534" s="5">
        <f t="shared" si="264"/>
        <v>228.4249973</v>
      </c>
      <c r="R534" s="5">
        <f t="shared" si="265"/>
        <v>109.61539859999999</v>
      </c>
      <c r="S534" s="5">
        <f t="shared" si="266"/>
        <v>461</v>
      </c>
      <c r="T534" s="39">
        <v>120</v>
      </c>
      <c r="U534" s="26">
        <v>398</v>
      </c>
      <c r="V534" s="26">
        <v>375</v>
      </c>
      <c r="W534" s="26">
        <v>214</v>
      </c>
      <c r="X534" s="27"/>
      <c r="Y534" s="27"/>
      <c r="Z534" s="27"/>
      <c r="AA534" s="29">
        <v>799.73</v>
      </c>
      <c r="AB534" s="29">
        <v>0</v>
      </c>
      <c r="AC534" s="29">
        <v>249.19</v>
      </c>
      <c r="AD534" s="28">
        <v>58</v>
      </c>
      <c r="AE534" s="29">
        <v>168.23</v>
      </c>
      <c r="AF534" s="29"/>
      <c r="AG534" s="30"/>
      <c r="AH534" s="41">
        <v>461</v>
      </c>
      <c r="AI534" s="41">
        <v>716.33</v>
      </c>
      <c r="AJ534" s="30"/>
      <c r="AK534" s="30"/>
      <c r="AL534" s="30">
        <v>8.58</v>
      </c>
      <c r="AM534" s="30">
        <v>0</v>
      </c>
      <c r="AN534" s="32"/>
      <c r="AO534" s="32">
        <v>0.91666999999999998</v>
      </c>
      <c r="AQ534" s="39">
        <v>0</v>
      </c>
      <c r="AR534" s="42">
        <v>61.58</v>
      </c>
      <c r="AT534" s="37">
        <f t="shared" si="253"/>
        <v>1217000</v>
      </c>
      <c r="AU534" s="92">
        <f t="shared" si="254"/>
        <v>2040.7880617999999</v>
      </c>
    </row>
    <row r="535" spans="1:47">
      <c r="A535" s="16">
        <v>42431</v>
      </c>
      <c r="B535" s="1">
        <f t="shared" si="278"/>
        <v>3192.6067327999999</v>
      </c>
      <c r="D535" s="33">
        <v>2787000</v>
      </c>
      <c r="E535" s="17">
        <f t="shared" si="194"/>
        <v>1.1455352467886617</v>
      </c>
      <c r="F535" s="52">
        <f t="shared" si="195"/>
        <v>1.2455802526842614</v>
      </c>
      <c r="G535" s="22">
        <v>926.21</v>
      </c>
      <c r="H535" s="1">
        <f t="shared" si="259"/>
        <v>947.84979839999994</v>
      </c>
      <c r="I535" s="1">
        <f t="shared" si="260"/>
        <v>249.07693440000006</v>
      </c>
      <c r="J535" s="5">
        <f t="shared" si="261"/>
        <v>652.44000000000005</v>
      </c>
      <c r="K535" s="22">
        <v>417.03</v>
      </c>
      <c r="L535" s="23">
        <v>1559000</v>
      </c>
      <c r="M535" s="24"/>
      <c r="N535" s="5">
        <f t="shared" si="276"/>
        <v>1238.7064768</v>
      </c>
      <c r="O535" s="5">
        <f t="shared" si="277"/>
        <v>0.7945519415009622</v>
      </c>
      <c r="P535" s="5">
        <f t="shared" si="273"/>
        <v>361</v>
      </c>
      <c r="Q535" s="5">
        <f t="shared" si="264"/>
        <v>231.05120640000001</v>
      </c>
      <c r="R535" s="5">
        <f t="shared" si="265"/>
        <v>121.65527040000001</v>
      </c>
      <c r="S535" s="5">
        <f t="shared" si="266"/>
        <v>405</v>
      </c>
      <c r="T535" s="39">
        <v>120</v>
      </c>
      <c r="U535" s="26">
        <v>393</v>
      </c>
      <c r="V535" s="26">
        <v>361</v>
      </c>
      <c r="W535" s="26">
        <v>161</v>
      </c>
      <c r="X535" s="27"/>
      <c r="Y535" s="27"/>
      <c r="Z535" s="27"/>
      <c r="AA535" s="29">
        <v>779.4</v>
      </c>
      <c r="AB535" s="29">
        <v>0</v>
      </c>
      <c r="AC535" s="29">
        <v>251.23</v>
      </c>
      <c r="AD535" s="28">
        <v>58</v>
      </c>
      <c r="AE535" s="29">
        <v>183.44</v>
      </c>
      <c r="AF535" s="29"/>
      <c r="AG535" s="30"/>
      <c r="AH535" s="41">
        <v>405</v>
      </c>
      <c r="AI535" s="41">
        <v>652.44000000000005</v>
      </c>
      <c r="AJ535" s="30"/>
      <c r="AK535" s="30"/>
      <c r="AL535" s="30">
        <v>13.11</v>
      </c>
      <c r="AM535" s="30">
        <v>0</v>
      </c>
      <c r="AN535" s="32"/>
      <c r="AO535" s="32">
        <v>0.91968000000000005</v>
      </c>
      <c r="AQ535" s="39">
        <v>0</v>
      </c>
      <c r="AR535" s="42">
        <v>74.28</v>
      </c>
      <c r="AT535" s="37">
        <f t="shared" si="253"/>
        <v>1228000</v>
      </c>
      <c r="AU535" s="92">
        <f t="shared" si="254"/>
        <v>1953.9002559999999</v>
      </c>
    </row>
    <row r="536" spans="1:47">
      <c r="A536" s="16">
        <v>42432</v>
      </c>
      <c r="B536" s="1">
        <f t="shared" si="278"/>
        <v>3335.3443824000001</v>
      </c>
      <c r="D536" s="33">
        <v>2824000</v>
      </c>
      <c r="E536" s="17">
        <f t="shared" si="194"/>
        <v>1.18107095694051</v>
      </c>
      <c r="F536" s="52">
        <f t="shared" si="195"/>
        <v>1.2826434953361823</v>
      </c>
      <c r="G536" s="22">
        <v>986.61</v>
      </c>
      <c r="H536" s="1">
        <f t="shared" si="259"/>
        <v>1017.6055471999999</v>
      </c>
      <c r="I536" s="1">
        <f t="shared" ref="I536:I545" si="279">AO536*(AL536+AE536+AM536+AR536)+(AQ536)</f>
        <v>230.12883520000003</v>
      </c>
      <c r="J536" s="5">
        <f t="shared" ref="J536:J545" si="280">AG536*AO536+AI536</f>
        <v>687</v>
      </c>
      <c r="K536" s="22">
        <v>414</v>
      </c>
      <c r="L536" s="23">
        <v>1548000</v>
      </c>
      <c r="M536" s="24"/>
      <c r="N536" s="5">
        <f t="shared" ref="N536:N541" si="281">SUM(P536:T536)</f>
        <v>1338.9612046</v>
      </c>
      <c r="O536" s="5">
        <f t="shared" ref="O536:O541" si="282">N536/L536*1000</f>
        <v>0.86496201847545218</v>
      </c>
      <c r="P536" s="5">
        <f t="shared" si="273"/>
        <v>395</v>
      </c>
      <c r="Q536" s="5">
        <f t="shared" si="264"/>
        <v>239.82496449999999</v>
      </c>
      <c r="R536" s="5">
        <f t="shared" si="265"/>
        <v>117.13624009999999</v>
      </c>
      <c r="S536" s="5">
        <f t="shared" si="266"/>
        <v>467</v>
      </c>
      <c r="T536" s="39">
        <v>120</v>
      </c>
      <c r="U536" s="26">
        <v>403</v>
      </c>
      <c r="V536" s="26">
        <v>395</v>
      </c>
      <c r="W536" s="26">
        <v>180</v>
      </c>
      <c r="X536" s="27"/>
      <c r="Y536" s="27"/>
      <c r="Z536" s="27"/>
      <c r="AA536" s="29">
        <v>844.67</v>
      </c>
      <c r="AB536" s="29">
        <v>0</v>
      </c>
      <c r="AC536" s="29">
        <v>260.45</v>
      </c>
      <c r="AD536" s="28">
        <v>58</v>
      </c>
      <c r="AE536" s="29">
        <v>169.52</v>
      </c>
      <c r="AF536" s="29"/>
      <c r="AG536" s="30"/>
      <c r="AH536" s="41">
        <v>467</v>
      </c>
      <c r="AI536" s="41">
        <v>687</v>
      </c>
      <c r="AJ536" s="30"/>
      <c r="AK536" s="30"/>
      <c r="AL536" s="30">
        <v>11.19</v>
      </c>
      <c r="AM536" s="30">
        <v>0</v>
      </c>
      <c r="AN536" s="32"/>
      <c r="AO536" s="32">
        <v>0.92081000000000002</v>
      </c>
      <c r="AQ536" s="39">
        <v>0</v>
      </c>
      <c r="AR536" s="42">
        <v>69.209999999999994</v>
      </c>
      <c r="AT536" s="37">
        <f t="shared" si="253"/>
        <v>1276000</v>
      </c>
      <c r="AU536" s="92">
        <f t="shared" si="254"/>
        <v>1996.3831778000001</v>
      </c>
    </row>
    <row r="537" spans="1:47">
      <c r="A537" s="16">
        <v>42433</v>
      </c>
      <c r="B537" s="1">
        <f t="shared" si="278"/>
        <v>3250.2404726999998</v>
      </c>
      <c r="D537" s="33">
        <v>2937000</v>
      </c>
      <c r="E537" s="17">
        <f t="shared" si="194"/>
        <v>1.1066532082737488</v>
      </c>
      <c r="F537" s="52">
        <f t="shared" si="195"/>
        <v>1.2138481372766496</v>
      </c>
      <c r="G537" s="22">
        <v>960.67</v>
      </c>
      <c r="H537" s="1">
        <f t="shared" si="259"/>
        <v>886.63675879999994</v>
      </c>
      <c r="I537" s="1">
        <f t="shared" si="279"/>
        <v>238.2337139</v>
      </c>
      <c r="J537" s="5">
        <f t="shared" si="280"/>
        <v>729</v>
      </c>
      <c r="K537" s="22">
        <v>435.7</v>
      </c>
      <c r="L537" s="23">
        <v>1597000</v>
      </c>
      <c r="M537" s="24"/>
      <c r="N537" s="5">
        <f t="shared" si="281"/>
        <v>1331.6513488000001</v>
      </c>
      <c r="O537" s="5">
        <f t="shared" si="282"/>
        <v>0.83384555341264877</v>
      </c>
      <c r="P537" s="5">
        <f t="shared" si="273"/>
        <v>395</v>
      </c>
      <c r="Q537" s="5">
        <f t="shared" si="264"/>
        <v>222.3703079</v>
      </c>
      <c r="R537" s="5">
        <f t="shared" si="265"/>
        <v>127.28104090000001</v>
      </c>
      <c r="S537" s="5">
        <f t="shared" si="266"/>
        <v>467</v>
      </c>
      <c r="T537" s="39">
        <v>120</v>
      </c>
      <c r="U537" s="26">
        <v>376</v>
      </c>
      <c r="V537" s="26">
        <v>395</v>
      </c>
      <c r="W537" s="26">
        <v>186</v>
      </c>
      <c r="X537" s="27"/>
      <c r="Y537" s="27"/>
      <c r="Z537" s="27"/>
      <c r="AA537" s="29">
        <v>728.61</v>
      </c>
      <c r="AB537" s="29">
        <v>0</v>
      </c>
      <c r="AC537" s="29">
        <v>243.91</v>
      </c>
      <c r="AD537" s="28">
        <v>55</v>
      </c>
      <c r="AE537" s="29">
        <v>163</v>
      </c>
      <c r="AF537" s="29"/>
      <c r="AG537" s="30"/>
      <c r="AH537" s="41">
        <v>467</v>
      </c>
      <c r="AI537" s="41">
        <v>729</v>
      </c>
      <c r="AJ537" s="30"/>
      <c r="AK537" s="30"/>
      <c r="AL537" s="30">
        <v>13.7</v>
      </c>
      <c r="AM537" s="30">
        <v>0</v>
      </c>
      <c r="AN537" s="32"/>
      <c r="AO537" s="32">
        <v>0.91169</v>
      </c>
      <c r="AQ537" s="39">
        <v>0</v>
      </c>
      <c r="AR537" s="42">
        <v>84.61</v>
      </c>
      <c r="AT537" s="37">
        <f t="shared" si="253"/>
        <v>1340000</v>
      </c>
      <c r="AU537" s="92">
        <f t="shared" ref="AU537:AU586" si="283">B537-N537</f>
        <v>1918.5891238999998</v>
      </c>
    </row>
    <row r="538" spans="1:47">
      <c r="A538" s="16">
        <v>42434</v>
      </c>
      <c r="B538" s="1">
        <f t="shared" si="278"/>
        <v>2860.0371162999995</v>
      </c>
      <c r="D538" s="33">
        <v>2270000</v>
      </c>
      <c r="E538" s="17">
        <f t="shared" si="194"/>
        <v>1.2599282450660789</v>
      </c>
      <c r="F538" s="52">
        <f t="shared" si="195"/>
        <v>1.3819700172932454</v>
      </c>
      <c r="G538" s="22">
        <v>814.75</v>
      </c>
      <c r="H538" s="1">
        <f t="shared" si="259"/>
        <v>892.90918599999998</v>
      </c>
      <c r="I538" s="1">
        <f t="shared" si="279"/>
        <v>186.77793030000001</v>
      </c>
      <c r="J538" s="5">
        <f t="shared" si="280"/>
        <v>635</v>
      </c>
      <c r="K538" s="22">
        <v>330.6</v>
      </c>
      <c r="L538" s="23">
        <v>1461000</v>
      </c>
      <c r="M538" s="24"/>
      <c r="N538" s="5">
        <f t="shared" si="281"/>
        <v>1259.6073839999999</v>
      </c>
      <c r="O538" s="5">
        <f t="shared" si="282"/>
        <v>0.86215426694045172</v>
      </c>
      <c r="P538" s="5">
        <f t="shared" si="273"/>
        <v>388</v>
      </c>
      <c r="Q538" s="5">
        <f t="shared" si="264"/>
        <v>235.77215090000001</v>
      </c>
      <c r="R538" s="5">
        <f t="shared" si="265"/>
        <v>104.8352331</v>
      </c>
      <c r="S538" s="5">
        <f t="shared" si="266"/>
        <v>421</v>
      </c>
      <c r="T538" s="39">
        <v>110</v>
      </c>
      <c r="U538" s="26">
        <v>309</v>
      </c>
      <c r="V538" s="26">
        <v>388</v>
      </c>
      <c r="W538" s="26">
        <v>174</v>
      </c>
      <c r="X538" s="27"/>
      <c r="Y538" s="27"/>
      <c r="Z538" s="27"/>
      <c r="AA538" s="29">
        <v>720.79</v>
      </c>
      <c r="AB538" s="29">
        <v>0</v>
      </c>
      <c r="AC538" s="29">
        <v>258.61</v>
      </c>
      <c r="AD538" s="28">
        <v>50</v>
      </c>
      <c r="AE538" s="29">
        <v>127.98</v>
      </c>
      <c r="AF538" s="29"/>
      <c r="AG538" s="30"/>
      <c r="AH538" s="41">
        <v>421</v>
      </c>
      <c r="AI538" s="41">
        <v>635</v>
      </c>
      <c r="AJ538" s="30"/>
      <c r="AK538" s="30"/>
      <c r="AL538" s="30">
        <v>11.9</v>
      </c>
      <c r="AM538" s="30">
        <v>0</v>
      </c>
      <c r="AN538" s="32"/>
      <c r="AO538" s="32">
        <v>0.91169</v>
      </c>
      <c r="AQ538" s="39">
        <v>0</v>
      </c>
      <c r="AR538" s="42">
        <v>64.989999999999995</v>
      </c>
      <c r="AT538" s="37">
        <f t="shared" si="253"/>
        <v>809000</v>
      </c>
      <c r="AU538" s="92">
        <f t="shared" si="283"/>
        <v>1600.4297322999996</v>
      </c>
    </row>
    <row r="539" spans="1:47">
      <c r="A539" s="16">
        <v>42435</v>
      </c>
      <c r="B539" s="1">
        <f t="shared" si="278"/>
        <v>3262.4634493545</v>
      </c>
      <c r="D539" s="33">
        <v>2404000</v>
      </c>
      <c r="E539" s="17">
        <f t="shared" ref="E539:E740" si="284">B539/D539*1000</f>
        <v>1.3570979406632695</v>
      </c>
      <c r="F539" s="52">
        <f t="shared" ref="F539:F636" si="285">E539/AO539</f>
        <v>1.494222763686808</v>
      </c>
      <c r="G539" s="22">
        <v>879.11</v>
      </c>
      <c r="H539" s="1">
        <f t="shared" si="259"/>
        <v>1082.1560449999999</v>
      </c>
      <c r="I539" s="1">
        <f t="shared" si="279"/>
        <v>235.05900629999999</v>
      </c>
      <c r="J539" s="5">
        <f t="shared" si="280"/>
        <v>644.30999999999995</v>
      </c>
      <c r="K539" s="22">
        <v>421.82839805449998</v>
      </c>
      <c r="L539" s="23">
        <v>1548000</v>
      </c>
      <c r="M539" s="24"/>
      <c r="N539" s="5">
        <f t="shared" si="281"/>
        <v>1310.6072110999999</v>
      </c>
      <c r="O539" s="5">
        <f t="shared" si="282"/>
        <v>0.84664548520671823</v>
      </c>
      <c r="P539" s="5">
        <f t="shared" si="273"/>
        <v>388</v>
      </c>
      <c r="Q539" s="5">
        <f t="shared" si="264"/>
        <v>257.92823770000001</v>
      </c>
      <c r="R539" s="5">
        <f t="shared" ref="R539:R545" si="286">SUM(AD539+AJ539+AR539)*AO539</f>
        <v>127.67897339999999</v>
      </c>
      <c r="S539" s="5">
        <f t="shared" ref="S539:S545" si="287">AF539*AO539+AH539</f>
        <v>427</v>
      </c>
      <c r="T539" s="39">
        <v>110</v>
      </c>
      <c r="U539" s="26">
        <v>309</v>
      </c>
      <c r="V539" s="26">
        <v>388</v>
      </c>
      <c r="W539" s="26">
        <v>174</v>
      </c>
      <c r="X539" s="27"/>
      <c r="Y539" s="27"/>
      <c r="Z539" s="27"/>
      <c r="AA539" s="29">
        <v>907.51</v>
      </c>
      <c r="AB539" s="29">
        <v>0</v>
      </c>
      <c r="AC539" s="29">
        <v>283.99</v>
      </c>
      <c r="AD539" s="28">
        <v>63</v>
      </c>
      <c r="AE539" s="29">
        <v>167.81</v>
      </c>
      <c r="AF539" s="29"/>
      <c r="AG539" s="30"/>
      <c r="AH539" s="41">
        <v>427</v>
      </c>
      <c r="AI539" s="41">
        <v>644.30999999999995</v>
      </c>
      <c r="AJ539" s="30"/>
      <c r="AK539" s="30"/>
      <c r="AL539" s="30">
        <v>13.42</v>
      </c>
      <c r="AM539" s="30">
        <v>0</v>
      </c>
      <c r="AN539" s="32"/>
      <c r="AO539" s="32">
        <v>0.90822999999999998</v>
      </c>
      <c r="AQ539" s="39">
        <v>0</v>
      </c>
      <c r="AR539" s="42">
        <v>77.58</v>
      </c>
      <c r="AT539" s="37">
        <f t="shared" si="253"/>
        <v>856000</v>
      </c>
      <c r="AU539" s="92">
        <f t="shared" si="283"/>
        <v>1951.8562382545001</v>
      </c>
    </row>
    <row r="540" spans="1:47">
      <c r="A540" s="16">
        <v>42436</v>
      </c>
      <c r="B540" s="1">
        <f t="shared" si="278"/>
        <v>3400.9726150218999</v>
      </c>
      <c r="D540" s="33">
        <v>2743000</v>
      </c>
      <c r="E540" s="17">
        <f t="shared" si="284"/>
        <v>1.2398733558227852</v>
      </c>
      <c r="F540" s="52">
        <f t="shared" si="285"/>
        <v>1.3651534917617623</v>
      </c>
      <c r="G540" s="22">
        <v>973.05</v>
      </c>
      <c r="H540" s="1">
        <f t="shared" si="259"/>
        <v>966.45662529999993</v>
      </c>
      <c r="I540" s="1">
        <f t="shared" si="279"/>
        <v>289.23492579999998</v>
      </c>
      <c r="J540" s="5">
        <f t="shared" si="280"/>
        <v>672.95</v>
      </c>
      <c r="K540" s="22">
        <v>499.2810639219</v>
      </c>
      <c r="L540" s="23">
        <v>1716000</v>
      </c>
      <c r="M540" s="24"/>
      <c r="N540" s="5">
        <f t="shared" si="281"/>
        <v>1324.9663719</v>
      </c>
      <c r="O540" s="5">
        <f t="shared" si="282"/>
        <v>0.77212492534965027</v>
      </c>
      <c r="P540" s="5">
        <f t="shared" si="273"/>
        <v>397</v>
      </c>
      <c r="Q540" s="5">
        <f t="shared" si="264"/>
        <v>222.8069836</v>
      </c>
      <c r="R540" s="5">
        <f t="shared" si="286"/>
        <v>129.15938829999999</v>
      </c>
      <c r="S540" s="5">
        <f t="shared" si="287"/>
        <v>456</v>
      </c>
      <c r="T540" s="39">
        <v>120</v>
      </c>
      <c r="U540" s="26">
        <v>373</v>
      </c>
      <c r="V540" s="26">
        <v>397</v>
      </c>
      <c r="W540" s="26">
        <v>193</v>
      </c>
      <c r="X540" s="27"/>
      <c r="Y540" s="27"/>
      <c r="Z540" s="27"/>
      <c r="AA540" s="29">
        <v>818.79</v>
      </c>
      <c r="AB540" s="29">
        <v>0</v>
      </c>
      <c r="AC540" s="29">
        <v>245.32</v>
      </c>
      <c r="AD540" s="28">
        <v>71</v>
      </c>
      <c r="AE540" s="29">
        <v>234.6</v>
      </c>
      <c r="AF540" s="29"/>
      <c r="AG540" s="30"/>
      <c r="AH540" s="41">
        <v>456</v>
      </c>
      <c r="AI540" s="41">
        <v>672.95</v>
      </c>
      <c r="AJ540" s="30"/>
      <c r="AK540" s="30"/>
      <c r="AL540" s="30">
        <v>12.65</v>
      </c>
      <c r="AM540" s="30">
        <v>0</v>
      </c>
      <c r="AN540" s="32"/>
      <c r="AO540" s="32">
        <v>0.90822999999999998</v>
      </c>
      <c r="AQ540" s="39">
        <v>0</v>
      </c>
      <c r="AR540" s="42">
        <v>71.209999999999994</v>
      </c>
      <c r="AT540" s="37">
        <f t="shared" si="253"/>
        <v>1027000</v>
      </c>
      <c r="AU540" s="92">
        <f t="shared" si="283"/>
        <v>2076.0062431218998</v>
      </c>
    </row>
    <row r="541" spans="1:47">
      <c r="A541" s="16">
        <v>42437</v>
      </c>
      <c r="B541" s="1">
        <f t="shared" si="278"/>
        <v>3567.4729982450999</v>
      </c>
      <c r="D541" s="33">
        <v>3105000</v>
      </c>
      <c r="E541" s="17">
        <f t="shared" si="284"/>
        <v>1.1489446049098551</v>
      </c>
      <c r="F541" s="52">
        <f t="shared" si="285"/>
        <v>1.2620494792392793</v>
      </c>
      <c r="G541" s="22">
        <v>991.9</v>
      </c>
      <c r="H541" s="1">
        <f t="shared" si="259"/>
        <v>1003.1841372</v>
      </c>
      <c r="I541" s="1">
        <f t="shared" si="279"/>
        <v>288.91819679999998</v>
      </c>
      <c r="J541" s="5">
        <f t="shared" si="280"/>
        <v>742.23</v>
      </c>
      <c r="K541" s="22">
        <v>541.24066424509999</v>
      </c>
      <c r="L541" s="23">
        <v>1639000</v>
      </c>
      <c r="M541" s="24"/>
      <c r="N541" s="5">
        <f t="shared" si="281"/>
        <v>1366.0759641999998</v>
      </c>
      <c r="O541" s="5">
        <f t="shared" si="282"/>
        <v>0.8334813692495423</v>
      </c>
      <c r="P541" s="5">
        <f t="shared" si="273"/>
        <v>392</v>
      </c>
      <c r="Q541" s="5">
        <f t="shared" si="264"/>
        <v>235.39695659999998</v>
      </c>
      <c r="R541" s="5">
        <f t="shared" si="286"/>
        <v>145.67900759999998</v>
      </c>
      <c r="S541" s="5">
        <f t="shared" si="287"/>
        <v>473</v>
      </c>
      <c r="T541" s="39">
        <v>120</v>
      </c>
      <c r="U541" s="26">
        <v>423</v>
      </c>
      <c r="V541" s="26">
        <v>392</v>
      </c>
      <c r="W541" s="26">
        <v>170</v>
      </c>
      <c r="X541" s="27"/>
      <c r="Y541" s="27"/>
      <c r="Z541" s="27"/>
      <c r="AA541" s="29">
        <v>843.37</v>
      </c>
      <c r="AB541" s="29">
        <v>0</v>
      </c>
      <c r="AC541" s="29">
        <v>258.57</v>
      </c>
      <c r="AD541" s="28">
        <v>70</v>
      </c>
      <c r="AE541" s="29">
        <v>207.47</v>
      </c>
      <c r="AF541" s="29"/>
      <c r="AG541" s="30"/>
      <c r="AH541" s="41">
        <v>473</v>
      </c>
      <c r="AI541" s="41">
        <v>742.23</v>
      </c>
      <c r="AJ541" s="30"/>
      <c r="AK541" s="30"/>
      <c r="AL541" s="30">
        <v>19.87</v>
      </c>
      <c r="AM541" s="30">
        <v>0</v>
      </c>
      <c r="AN541" s="32"/>
      <c r="AO541" s="32">
        <v>0.91037999999999997</v>
      </c>
      <c r="AQ541" s="39">
        <v>0</v>
      </c>
      <c r="AR541" s="42">
        <v>90.02</v>
      </c>
      <c r="AT541" s="37">
        <f t="shared" si="253"/>
        <v>1466000</v>
      </c>
      <c r="AU541" s="92">
        <f t="shared" si="283"/>
        <v>2201.3970340451001</v>
      </c>
    </row>
    <row r="542" spans="1:47">
      <c r="A542" s="16">
        <v>42438</v>
      </c>
      <c r="B542" s="1">
        <f t="shared" si="278"/>
        <v>3565.0969392787001</v>
      </c>
      <c r="D542" s="33">
        <v>3065000</v>
      </c>
      <c r="E542" s="17">
        <f t="shared" si="284"/>
        <v>1.1631637648543882</v>
      </c>
      <c r="F542" s="52">
        <f t="shared" si="285"/>
        <v>1.2776684075379383</v>
      </c>
      <c r="G542" s="22">
        <v>1021.25</v>
      </c>
      <c r="H542" s="1">
        <f t="shared" si="259"/>
        <v>1001.3906886</v>
      </c>
      <c r="I542" s="1">
        <f t="shared" si="279"/>
        <v>248.24241839999999</v>
      </c>
      <c r="J542" s="5">
        <f t="shared" si="280"/>
        <v>747.67</v>
      </c>
      <c r="K542" s="22">
        <v>546.54383227870005</v>
      </c>
      <c r="L542" s="23">
        <v>1685000</v>
      </c>
      <c r="M542" s="24"/>
      <c r="N542" s="5">
        <f t="shared" ref="N542:N545" si="288">SUM(P542:T542)</f>
        <v>1365.9173150000001</v>
      </c>
      <c r="O542" s="5">
        <f t="shared" ref="O542:O545" si="289">N542/L542*1000</f>
        <v>0.81063342136498528</v>
      </c>
      <c r="P542" s="5">
        <f t="shared" si="273"/>
        <v>398</v>
      </c>
      <c r="Q542" s="5">
        <f t="shared" si="264"/>
        <v>233.60350800000001</v>
      </c>
      <c r="R542" s="5">
        <f t="shared" si="286"/>
        <v>125.313807</v>
      </c>
      <c r="S542" s="5">
        <f t="shared" si="287"/>
        <v>489</v>
      </c>
      <c r="T542" s="39">
        <v>120</v>
      </c>
      <c r="U542" s="26">
        <v>431</v>
      </c>
      <c r="V542" s="26">
        <v>398</v>
      </c>
      <c r="W542" s="26">
        <v>181</v>
      </c>
      <c r="X542" s="27"/>
      <c r="Y542" s="27"/>
      <c r="Z542" s="27"/>
      <c r="AA542" s="29">
        <v>843.37</v>
      </c>
      <c r="AB542" s="29">
        <v>0</v>
      </c>
      <c r="AC542" s="29">
        <v>256.60000000000002</v>
      </c>
      <c r="AD542" s="28">
        <v>60</v>
      </c>
      <c r="AE542" s="29">
        <v>182.55</v>
      </c>
      <c r="AF542" s="29"/>
      <c r="AG542" s="30"/>
      <c r="AH542" s="41">
        <v>489</v>
      </c>
      <c r="AI542" s="41">
        <v>747.67</v>
      </c>
      <c r="AJ542" s="30"/>
      <c r="AK542" s="30"/>
      <c r="AL542" s="30">
        <v>12.48</v>
      </c>
      <c r="AM542" s="30">
        <v>0</v>
      </c>
      <c r="AN542" s="32"/>
      <c r="AO542" s="32">
        <v>0.91037999999999997</v>
      </c>
      <c r="AQ542" s="39">
        <v>0</v>
      </c>
      <c r="AR542" s="42">
        <v>77.650000000000006</v>
      </c>
      <c r="AT542" s="37">
        <f t="shared" si="253"/>
        <v>1380000</v>
      </c>
      <c r="AU542" s="92">
        <f t="shared" si="283"/>
        <v>2199.1796242787</v>
      </c>
    </row>
    <row r="543" spans="1:47">
      <c r="A543" s="16">
        <v>42439</v>
      </c>
      <c r="B543" s="1">
        <f t="shared" si="278"/>
        <v>3513.1981244408998</v>
      </c>
      <c r="D543" s="33">
        <v>3021000</v>
      </c>
      <c r="E543" s="17">
        <f t="shared" si="284"/>
        <v>1.1629255625425023</v>
      </c>
      <c r="F543" s="52">
        <f t="shared" si="285"/>
        <v>1.2774067560167208</v>
      </c>
      <c r="G543" s="22">
        <v>1018.54</v>
      </c>
      <c r="H543" s="1">
        <f t="shared" si="259"/>
        <v>1004.8410288</v>
      </c>
      <c r="I543" s="1">
        <f t="shared" si="279"/>
        <v>268.33450499999998</v>
      </c>
      <c r="J543" s="5">
        <f t="shared" si="280"/>
        <v>703</v>
      </c>
      <c r="K543" s="22">
        <v>518.48259064089996</v>
      </c>
      <c r="L543" s="23">
        <v>1647000</v>
      </c>
      <c r="M543" s="24"/>
      <c r="N543" s="5">
        <f t="shared" si="288"/>
        <v>1301.2768435999999</v>
      </c>
      <c r="O543" s="5">
        <f t="shared" si="289"/>
        <v>0.79008915822707948</v>
      </c>
      <c r="P543" s="5">
        <f t="shared" si="273"/>
        <v>376</v>
      </c>
      <c r="Q543" s="5">
        <f t="shared" si="264"/>
        <v>236.28002520000001</v>
      </c>
      <c r="R543" s="5">
        <f t="shared" si="286"/>
        <v>138.9968184</v>
      </c>
      <c r="S543" s="5">
        <f t="shared" si="287"/>
        <v>430</v>
      </c>
      <c r="T543" s="39">
        <v>120</v>
      </c>
      <c r="U543" s="26">
        <v>396</v>
      </c>
      <c r="V543" s="26">
        <v>376</v>
      </c>
      <c r="W543" s="26">
        <v>324</v>
      </c>
      <c r="X543" s="27"/>
      <c r="Y543" s="27"/>
      <c r="Z543" s="27"/>
      <c r="AA543" s="29">
        <v>844.22</v>
      </c>
      <c r="AB543" s="29">
        <v>0</v>
      </c>
      <c r="AC543" s="29">
        <v>259.54000000000002</v>
      </c>
      <c r="AD543" s="28">
        <v>65</v>
      </c>
      <c r="AE543" s="29">
        <v>190</v>
      </c>
      <c r="AF543" s="29"/>
      <c r="AG543" s="30"/>
      <c r="AH543" s="41">
        <v>430</v>
      </c>
      <c r="AI543" s="41">
        <v>703</v>
      </c>
      <c r="AJ543" s="30"/>
      <c r="AK543" s="30"/>
      <c r="AL543" s="30">
        <v>17.07</v>
      </c>
      <c r="AM543" s="30">
        <v>0</v>
      </c>
      <c r="AN543" s="32"/>
      <c r="AO543" s="32">
        <v>0.91037999999999997</v>
      </c>
      <c r="AQ543" s="39">
        <v>0</v>
      </c>
      <c r="AR543" s="42">
        <v>87.68</v>
      </c>
      <c r="AT543" s="37">
        <f t="shared" si="253"/>
        <v>1374000</v>
      </c>
      <c r="AU543" s="92">
        <f t="shared" si="283"/>
        <v>2211.9212808409002</v>
      </c>
    </row>
    <row r="544" spans="1:47">
      <c r="A544" s="16">
        <v>42440</v>
      </c>
      <c r="B544" s="1">
        <f t="shared" si="278"/>
        <v>3761.5491675968001</v>
      </c>
      <c r="D544" s="33">
        <v>3003000</v>
      </c>
      <c r="E544" s="17">
        <f t="shared" si="284"/>
        <v>1.2525971254068597</v>
      </c>
      <c r="F544" s="52">
        <f t="shared" si="285"/>
        <v>1.3810788950096031</v>
      </c>
      <c r="G544" s="22">
        <v>1046.05</v>
      </c>
      <c r="H544" s="1">
        <f t="shared" si="259"/>
        <v>1207.2133487999999</v>
      </c>
      <c r="I544" s="1">
        <f t="shared" si="279"/>
        <v>267.7828925</v>
      </c>
      <c r="J544" s="5">
        <f t="shared" si="280"/>
        <v>776.46</v>
      </c>
      <c r="K544" s="22">
        <v>464.04292629679998</v>
      </c>
      <c r="L544" s="23">
        <v>1652000</v>
      </c>
      <c r="M544" s="24"/>
      <c r="N544" s="5">
        <f t="shared" si="288"/>
        <v>1473.6831194000001</v>
      </c>
      <c r="O544" s="5">
        <f t="shared" si="289"/>
        <v>0.89205999963680394</v>
      </c>
      <c r="P544" s="5">
        <f t="shared" si="273"/>
        <v>439.04</v>
      </c>
      <c r="Q544" s="5">
        <f t="shared" si="264"/>
        <v>266.8940619</v>
      </c>
      <c r="R544" s="5">
        <f t="shared" si="286"/>
        <v>126.74905750000001</v>
      </c>
      <c r="S544" s="5">
        <f t="shared" si="287"/>
        <v>521</v>
      </c>
      <c r="T544" s="39">
        <v>120</v>
      </c>
      <c r="U544" s="26">
        <v>404</v>
      </c>
      <c r="V544" s="26">
        <v>439.04</v>
      </c>
      <c r="W544" s="26">
        <v>194</v>
      </c>
      <c r="X544" s="27"/>
      <c r="Y544" s="27"/>
      <c r="Z544" s="27"/>
      <c r="AA544" s="29">
        <v>1036.77</v>
      </c>
      <c r="AB544" s="29">
        <v>0</v>
      </c>
      <c r="AC544" s="29">
        <v>294.27</v>
      </c>
      <c r="AD544" s="28">
        <v>52</v>
      </c>
      <c r="AE544" s="29">
        <v>184</v>
      </c>
      <c r="AF544" s="29"/>
      <c r="AG544" s="30"/>
      <c r="AH544" s="41">
        <v>521</v>
      </c>
      <c r="AI544" s="41">
        <v>776.46</v>
      </c>
      <c r="AJ544" s="30"/>
      <c r="AK544" s="30"/>
      <c r="AL544" s="30">
        <v>23.5</v>
      </c>
      <c r="AM544" s="30">
        <v>0</v>
      </c>
      <c r="AN544" s="32"/>
      <c r="AO544" s="32">
        <v>0.90697000000000005</v>
      </c>
      <c r="AQ544" s="39">
        <v>0</v>
      </c>
      <c r="AR544" s="42">
        <v>87.75</v>
      </c>
      <c r="AT544" s="37">
        <f t="shared" si="253"/>
        <v>1351000</v>
      </c>
      <c r="AU544" s="92">
        <f t="shared" si="283"/>
        <v>2287.8660481968</v>
      </c>
    </row>
    <row r="545" spans="1:47">
      <c r="A545" s="16">
        <v>42441</v>
      </c>
      <c r="B545" s="1">
        <f t="shared" si="278"/>
        <v>3141.3917743944999</v>
      </c>
      <c r="D545" s="33">
        <v>2362000</v>
      </c>
      <c r="E545" s="17">
        <f t="shared" si="284"/>
        <v>1.3299711153236664</v>
      </c>
      <c r="F545" s="52">
        <f t="shared" si="285"/>
        <v>1.4834239007352215</v>
      </c>
      <c r="G545" s="22">
        <v>896.65</v>
      </c>
      <c r="H545" s="1">
        <f t="shared" si="259"/>
        <v>948.68070769999986</v>
      </c>
      <c r="I545" s="1">
        <f t="shared" si="279"/>
        <v>172.3358021</v>
      </c>
      <c r="J545" s="5">
        <f t="shared" si="280"/>
        <v>776.46</v>
      </c>
      <c r="K545" s="22">
        <v>347.26526459450002</v>
      </c>
      <c r="L545" s="23">
        <v>1458000</v>
      </c>
      <c r="M545" s="24"/>
      <c r="N545" s="5">
        <f t="shared" si="288"/>
        <v>1321.03090855</v>
      </c>
      <c r="O545" s="5">
        <f t="shared" si="289"/>
        <v>0.90605686457475998</v>
      </c>
      <c r="P545" s="5">
        <f t="shared" si="273"/>
        <v>357</v>
      </c>
      <c r="Q545" s="5">
        <f t="shared" si="264"/>
        <v>244.32916859999997</v>
      </c>
      <c r="R545" s="5">
        <f t="shared" si="286"/>
        <v>98.701739950000004</v>
      </c>
      <c r="S545" s="5">
        <f t="shared" si="287"/>
        <v>511</v>
      </c>
      <c r="T545" s="39">
        <v>110</v>
      </c>
      <c r="U545" s="26">
        <v>317</v>
      </c>
      <c r="V545" s="26">
        <v>357</v>
      </c>
      <c r="W545" s="26">
        <v>180</v>
      </c>
      <c r="X545" s="27"/>
      <c r="Y545" s="27"/>
      <c r="Z545" s="27"/>
      <c r="AA545" s="29">
        <v>785.62</v>
      </c>
      <c r="AB545" s="29">
        <v>0</v>
      </c>
      <c r="AC545" s="29">
        <v>272.52</v>
      </c>
      <c r="AD545" s="28">
        <v>38</v>
      </c>
      <c r="AE545" s="29">
        <v>104.5</v>
      </c>
      <c r="AF545" s="29"/>
      <c r="AG545" s="30"/>
      <c r="AH545" s="41">
        <v>511</v>
      </c>
      <c r="AI545" s="41">
        <v>776.46</v>
      </c>
      <c r="AJ545" s="30"/>
      <c r="AK545" s="30"/>
      <c r="AL545" s="30">
        <v>15.63</v>
      </c>
      <c r="AM545" s="30">
        <v>0</v>
      </c>
      <c r="AN545" s="32"/>
      <c r="AO545" s="32">
        <v>0.89655499999999999</v>
      </c>
      <c r="AQ545" s="39">
        <v>0</v>
      </c>
      <c r="AR545" s="42">
        <v>72.09</v>
      </c>
      <c r="AT545" s="37">
        <f t="shared" si="253"/>
        <v>904000</v>
      </c>
      <c r="AU545" s="92">
        <f t="shared" si="283"/>
        <v>1820.3608658444998</v>
      </c>
    </row>
    <row r="546" spans="1:47">
      <c r="A546" s="16">
        <v>42442</v>
      </c>
      <c r="B546" s="1">
        <f t="shared" si="278"/>
        <v>3012.9816469000002</v>
      </c>
      <c r="D546" s="33">
        <v>2361000</v>
      </c>
      <c r="E546" s="17">
        <f t="shared" si="284"/>
        <v>1.2761463985175774</v>
      </c>
      <c r="F546" s="52">
        <f t="shared" si="285"/>
        <v>1.4233888590410821</v>
      </c>
      <c r="G546" s="22">
        <v>865.82</v>
      </c>
      <c r="H546" s="1">
        <f t="shared" ref="H546:H596" si="290">Z546*AN546+(AA546+AB546+AC546)*AO546</f>
        <v>921.18336584999997</v>
      </c>
      <c r="I546" s="1">
        <f t="shared" ref="I546:I575" si="291">AO546*(AL546+AE546+AM546+AR546)+(AQ546)</f>
        <v>190.16828105000002</v>
      </c>
      <c r="J546" s="5">
        <f t="shared" ref="J546:J596" si="292">AG546*AO546+AI546</f>
        <v>662.81</v>
      </c>
      <c r="K546" s="22">
        <v>373</v>
      </c>
      <c r="L546" s="23">
        <v>1468000</v>
      </c>
      <c r="M546" s="24"/>
      <c r="N546" s="5">
        <f t="shared" ref="N546:N547" si="293">SUM(P546:T546)</f>
        <v>1304.61303445</v>
      </c>
      <c r="O546" s="5">
        <f t="shared" ref="O546:O547" si="294">N546/L546*1000</f>
        <v>0.88870097714577656</v>
      </c>
      <c r="P546" s="5">
        <f t="shared" ref="P546:P547" si="295">V546</f>
        <v>384</v>
      </c>
      <c r="Q546" s="5">
        <f t="shared" ref="Q546:Q547" si="296">Y546*AN546+AC546*AO546</f>
        <v>261.07681600000001</v>
      </c>
      <c r="R546" s="5">
        <f t="shared" ref="R546:R547" si="297">SUM(AD546+AJ546+AR546)*AO546</f>
        <v>97.536218450000007</v>
      </c>
      <c r="S546" s="5">
        <f t="shared" ref="S546:S547" si="298">AF546*AO546+AH546</f>
        <v>452</v>
      </c>
      <c r="T546" s="39">
        <v>110</v>
      </c>
      <c r="U546" s="26">
        <v>307</v>
      </c>
      <c r="V546" s="26">
        <v>384</v>
      </c>
      <c r="W546" s="26">
        <v>147</v>
      </c>
      <c r="X546" s="27"/>
      <c r="Y546" s="27"/>
      <c r="Z546" s="27"/>
      <c r="AA546" s="29">
        <v>736.27</v>
      </c>
      <c r="AB546" s="29">
        <v>0</v>
      </c>
      <c r="AC546" s="29">
        <v>291.2</v>
      </c>
      <c r="AD546" s="28">
        <v>38</v>
      </c>
      <c r="AE546" s="29">
        <v>125</v>
      </c>
      <c r="AF546" s="29"/>
      <c r="AG546" s="30"/>
      <c r="AH546" s="41">
        <v>452</v>
      </c>
      <c r="AI546" s="41">
        <v>662.81</v>
      </c>
      <c r="AJ546" s="30"/>
      <c r="AK546" s="30"/>
      <c r="AL546" s="30">
        <v>16.32</v>
      </c>
      <c r="AM546" s="30">
        <v>0</v>
      </c>
      <c r="AN546" s="32"/>
      <c r="AO546" s="32">
        <v>0.89655499999999999</v>
      </c>
      <c r="AQ546" s="39">
        <v>0</v>
      </c>
      <c r="AR546" s="42">
        <v>70.790000000000006</v>
      </c>
      <c r="AT546" s="37">
        <f t="shared" si="253"/>
        <v>893000</v>
      </c>
      <c r="AU546" s="92">
        <f t="shared" si="283"/>
        <v>1708.3686124500002</v>
      </c>
    </row>
    <row r="547" spans="1:47">
      <c r="A547" s="16">
        <v>42443</v>
      </c>
      <c r="B547" s="1">
        <f t="shared" si="278"/>
        <v>3889.5823729680001</v>
      </c>
      <c r="D547" s="33">
        <v>3210000</v>
      </c>
      <c r="E547" s="17">
        <f t="shared" si="284"/>
        <v>1.2117079043514019</v>
      </c>
      <c r="F547" s="52">
        <f t="shared" si="285"/>
        <v>1.3359955724570844</v>
      </c>
      <c r="G547" s="22">
        <v>1065.46</v>
      </c>
      <c r="H547" s="1">
        <f t="shared" si="290"/>
        <v>1280.1972247000001</v>
      </c>
      <c r="I547" s="1">
        <f t="shared" si="291"/>
        <v>268.45405030000001</v>
      </c>
      <c r="J547" s="5">
        <f t="shared" si="292"/>
        <v>806.46</v>
      </c>
      <c r="K547" s="22">
        <v>469.011097968</v>
      </c>
      <c r="L547" s="23">
        <v>1770000</v>
      </c>
      <c r="M547" s="24"/>
      <c r="N547" s="5">
        <f t="shared" si="293"/>
        <v>1400.4254189000001</v>
      </c>
      <c r="O547" s="5">
        <f t="shared" si="294"/>
        <v>0.79120080163841811</v>
      </c>
      <c r="P547" s="5">
        <f t="shared" si="295"/>
        <v>414</v>
      </c>
      <c r="Q547" s="5">
        <f t="shared" si="296"/>
        <v>306.39260540000004</v>
      </c>
      <c r="R547" s="5">
        <f t="shared" si="297"/>
        <v>122.03281350000002</v>
      </c>
      <c r="S547" s="5">
        <f t="shared" si="298"/>
        <v>438</v>
      </c>
      <c r="T547" s="39">
        <v>120</v>
      </c>
      <c r="U547" s="26">
        <v>437</v>
      </c>
      <c r="V547" s="26">
        <v>414</v>
      </c>
      <c r="W547" s="26">
        <v>201</v>
      </c>
      <c r="X547" s="27"/>
      <c r="Y547" s="27"/>
      <c r="Z547" s="27"/>
      <c r="AA547" s="29">
        <v>1073.69</v>
      </c>
      <c r="AB547" s="29">
        <v>0</v>
      </c>
      <c r="AC547" s="29">
        <v>337.82</v>
      </c>
      <c r="AD547" s="28">
        <v>59</v>
      </c>
      <c r="AE547" s="29">
        <v>204.44</v>
      </c>
      <c r="AF547" s="29"/>
      <c r="AG547" s="30"/>
      <c r="AH547" s="41">
        <v>438</v>
      </c>
      <c r="AI547" s="41">
        <v>806.46</v>
      </c>
      <c r="AJ547" s="30"/>
      <c r="AK547" s="30"/>
      <c r="AL547" s="30">
        <v>16</v>
      </c>
      <c r="AM547" s="30">
        <v>0</v>
      </c>
      <c r="AN547" s="32"/>
      <c r="AO547" s="32">
        <v>0.90697000000000005</v>
      </c>
      <c r="AQ547" s="39">
        <v>0</v>
      </c>
      <c r="AR547" s="42">
        <v>75.55</v>
      </c>
      <c r="AT547" s="37">
        <f t="shared" si="253"/>
        <v>1440000</v>
      </c>
      <c r="AU547" s="92">
        <f t="shared" si="283"/>
        <v>2489.1569540680002</v>
      </c>
    </row>
    <row r="548" spans="1:47">
      <c r="A548" s="16">
        <v>42444</v>
      </c>
      <c r="B548" s="1">
        <f t="shared" si="278"/>
        <v>3637.1360792019996</v>
      </c>
      <c r="D548" s="33">
        <v>2948000</v>
      </c>
      <c r="E548" s="17">
        <f t="shared" si="284"/>
        <v>1.233763934600407</v>
      </c>
      <c r="F548" s="52">
        <f t="shared" si="285"/>
        <v>1.3733513676036411</v>
      </c>
      <c r="G548" s="22">
        <v>995.47</v>
      </c>
      <c r="H548" s="1">
        <f t="shared" si="290"/>
        <v>1169.4221628</v>
      </c>
      <c r="I548" s="1">
        <f t="shared" si="291"/>
        <v>241.389332</v>
      </c>
      <c r="J548" s="5">
        <f t="shared" si="292"/>
        <v>770.22</v>
      </c>
      <c r="K548" s="22">
        <v>460.63458440199997</v>
      </c>
      <c r="L548" s="23">
        <v>1696000</v>
      </c>
      <c r="M548" s="24"/>
      <c r="N548" s="5">
        <f t="shared" ref="N548" si="299">SUM(P548:T548)</f>
        <v>1421.8711091999999</v>
      </c>
      <c r="O548" s="5">
        <f t="shared" ref="O548" si="300">N548/L548*1000</f>
        <v>0.83836739929245274</v>
      </c>
      <c r="P548" s="5">
        <f t="shared" ref="P548" si="301">V548</f>
        <v>408</v>
      </c>
      <c r="Q548" s="5">
        <f t="shared" ref="Q548" si="302">Y548*AN548+AC548*AO548</f>
        <v>289.54142800000005</v>
      </c>
      <c r="R548" s="5">
        <f t="shared" ref="R548" si="303">SUM(AD548+AJ548+AR548)*AO548</f>
        <v>122.32968120000002</v>
      </c>
      <c r="S548" s="5">
        <f t="shared" ref="S548" si="304">AF548*AO548+AH548</f>
        <v>482</v>
      </c>
      <c r="T548" s="39">
        <v>120</v>
      </c>
      <c r="U548" s="26">
        <v>395</v>
      </c>
      <c r="V548" s="26">
        <v>408</v>
      </c>
      <c r="W548" s="26">
        <v>180</v>
      </c>
      <c r="X548" s="27"/>
      <c r="Y548" s="27"/>
      <c r="Z548" s="27"/>
      <c r="AA548" s="29">
        <v>979.43</v>
      </c>
      <c r="AB548" s="29">
        <v>0</v>
      </c>
      <c r="AC548" s="29">
        <v>322.3</v>
      </c>
      <c r="AD548" s="28">
        <v>57</v>
      </c>
      <c r="AE548" s="29">
        <v>173.16</v>
      </c>
      <c r="AF548" s="29"/>
      <c r="AG548" s="30"/>
      <c r="AH548" s="41">
        <v>482</v>
      </c>
      <c r="AI548" s="41">
        <v>770.22</v>
      </c>
      <c r="AJ548" s="30"/>
      <c r="AK548" s="30"/>
      <c r="AL548" s="30">
        <v>16.37</v>
      </c>
      <c r="AM548" s="30">
        <v>0</v>
      </c>
      <c r="AN548" s="32"/>
      <c r="AO548" s="32">
        <v>0.89836000000000005</v>
      </c>
      <c r="AQ548" s="39">
        <v>0</v>
      </c>
      <c r="AR548" s="42">
        <v>79.17</v>
      </c>
      <c r="AT548" s="37">
        <f t="shared" si="253"/>
        <v>1252000</v>
      </c>
      <c r="AU548" s="92">
        <f t="shared" si="283"/>
        <v>2215.2649700019997</v>
      </c>
    </row>
    <row r="549" spans="1:47">
      <c r="A549" s="16">
        <v>42445</v>
      </c>
      <c r="B549" s="1">
        <f t="shared" si="278"/>
        <v>3611.4285915275996</v>
      </c>
      <c r="D549" s="33">
        <v>2939000</v>
      </c>
      <c r="E549" s="17">
        <f t="shared" si="284"/>
        <v>1.2287950294411705</v>
      </c>
      <c r="F549" s="52">
        <f t="shared" si="285"/>
        <v>1.3652823010801534</v>
      </c>
      <c r="G549" s="22">
        <v>1019.06</v>
      </c>
      <c r="H549" s="1">
        <f t="shared" si="290"/>
        <v>1138.4569472999999</v>
      </c>
      <c r="I549" s="1">
        <f t="shared" si="291"/>
        <v>252.3864126</v>
      </c>
      <c r="J549" s="5">
        <f t="shared" si="292"/>
        <v>768.42</v>
      </c>
      <c r="K549" s="22">
        <v>433.10523162760001</v>
      </c>
      <c r="L549" s="23">
        <v>1574000</v>
      </c>
      <c r="M549" s="24"/>
      <c r="N549" s="5">
        <f t="shared" ref="N549:N558" si="305">SUM(P549:T549)</f>
        <v>1453.9549647000001</v>
      </c>
      <c r="O549" s="5">
        <f t="shared" ref="O549:O558" si="306">N549/L549*1000</f>
        <v>0.92373250616264313</v>
      </c>
      <c r="P549" s="5">
        <f t="shared" ref="P549:P558" si="307">V549</f>
        <v>408</v>
      </c>
      <c r="Q549" s="5">
        <f t="shared" ref="Q549:Q558" si="308">Y549*AN549+AC549*AO549</f>
        <v>290.26867529999998</v>
      </c>
      <c r="R549" s="5">
        <f t="shared" ref="R549:R558" si="309">SUM(AD549+AJ549+AR549)*AO549</f>
        <v>128.68628940000002</v>
      </c>
      <c r="S549" s="5">
        <f t="shared" ref="S549:S558" si="310">AF549*AO549+AH549</f>
        <v>507</v>
      </c>
      <c r="T549" s="39">
        <v>120</v>
      </c>
      <c r="U549" s="26">
        <v>403</v>
      </c>
      <c r="V549" s="26">
        <v>408</v>
      </c>
      <c r="W549" s="26">
        <v>192</v>
      </c>
      <c r="X549" s="27"/>
      <c r="Y549" s="27"/>
      <c r="Z549" s="27"/>
      <c r="AA549" s="29">
        <v>942.4</v>
      </c>
      <c r="AB549" s="29">
        <v>0</v>
      </c>
      <c r="AC549" s="29">
        <v>322.51</v>
      </c>
      <c r="AD549" s="28">
        <v>59</v>
      </c>
      <c r="AE549" s="29">
        <v>177.06</v>
      </c>
      <c r="AF549" s="29"/>
      <c r="AG549" s="30"/>
      <c r="AH549" s="41">
        <v>507</v>
      </c>
      <c r="AI549" s="41">
        <v>768.42</v>
      </c>
      <c r="AJ549" s="30"/>
      <c r="AK549" s="30"/>
      <c r="AL549" s="30">
        <v>19.38</v>
      </c>
      <c r="AM549" s="30">
        <v>0</v>
      </c>
      <c r="AN549" s="32"/>
      <c r="AO549" s="32">
        <v>0.90003</v>
      </c>
      <c r="AQ549" s="39">
        <v>0</v>
      </c>
      <c r="AR549" s="42">
        <v>83.98</v>
      </c>
      <c r="AT549" s="37">
        <f t="shared" si="253"/>
        <v>1365000</v>
      </c>
      <c r="AU549" s="92">
        <f t="shared" si="283"/>
        <v>2157.4736268275992</v>
      </c>
    </row>
    <row r="550" spans="1:47">
      <c r="A550" s="16">
        <v>42446</v>
      </c>
      <c r="B550" s="1">
        <f t="shared" si="278"/>
        <v>3708.1632023958</v>
      </c>
      <c r="D550" s="33">
        <v>3004000</v>
      </c>
      <c r="E550" s="17">
        <f t="shared" si="284"/>
        <v>1.2344085227682424</v>
      </c>
      <c r="F550" s="52">
        <f t="shared" si="285"/>
        <v>1.3710166186505868</v>
      </c>
      <c r="G550" s="22">
        <v>1152.98</v>
      </c>
      <c r="H550" s="1">
        <f t="shared" si="290"/>
        <v>1148.0220251999999</v>
      </c>
      <c r="I550" s="1">
        <f t="shared" si="291"/>
        <v>232.3018836</v>
      </c>
      <c r="J550" s="5">
        <f t="shared" si="292"/>
        <v>713.16</v>
      </c>
      <c r="K550" s="22">
        <v>461.69929359579999</v>
      </c>
      <c r="L550" s="23">
        <v>1668000</v>
      </c>
      <c r="M550" s="24"/>
      <c r="N550" s="5">
        <f t="shared" si="305"/>
        <v>1417.9394172</v>
      </c>
      <c r="O550" s="5">
        <f t="shared" si="306"/>
        <v>0.85008358345323742</v>
      </c>
      <c r="P550" s="5">
        <f t="shared" si="307"/>
        <v>446</v>
      </c>
      <c r="Q550" s="5">
        <f t="shared" si="308"/>
        <v>297.36189719999999</v>
      </c>
      <c r="R550" s="5">
        <f t="shared" si="309"/>
        <v>118.84752</v>
      </c>
      <c r="S550" s="5">
        <f t="shared" si="310"/>
        <v>435.73</v>
      </c>
      <c r="T550" s="39">
        <v>120</v>
      </c>
      <c r="U550" s="26">
        <v>455</v>
      </c>
      <c r="V550" s="26">
        <v>446</v>
      </c>
      <c r="W550" s="26">
        <v>239</v>
      </c>
      <c r="X550" s="27"/>
      <c r="Y550" s="27"/>
      <c r="Z550" s="27"/>
      <c r="AA550" s="29">
        <v>944.8</v>
      </c>
      <c r="AB550" s="29">
        <v>0</v>
      </c>
      <c r="AC550" s="29">
        <v>330.27</v>
      </c>
      <c r="AD550" s="28">
        <v>50</v>
      </c>
      <c r="AE550" s="29">
        <v>160</v>
      </c>
      <c r="AF550" s="29"/>
      <c r="AG550" s="30"/>
      <c r="AH550" s="41">
        <v>435.73</v>
      </c>
      <c r="AI550" s="41">
        <v>713.16</v>
      </c>
      <c r="AJ550" s="30"/>
      <c r="AK550" s="30"/>
      <c r="AL550" s="30">
        <v>16.010000000000002</v>
      </c>
      <c r="AM550" s="30">
        <v>0</v>
      </c>
      <c r="AN550" s="32"/>
      <c r="AO550" s="32">
        <v>0.90036000000000005</v>
      </c>
      <c r="AQ550" s="39">
        <v>0</v>
      </c>
      <c r="AR550" s="42">
        <v>82</v>
      </c>
      <c r="AT550" s="37">
        <f t="shared" si="253"/>
        <v>1336000</v>
      </c>
      <c r="AU550" s="92">
        <f t="shared" si="283"/>
        <v>2290.2237851957998</v>
      </c>
    </row>
    <row r="551" spans="1:47">
      <c r="A551" s="16">
        <v>42447</v>
      </c>
      <c r="B551" s="1">
        <f t="shared" si="278"/>
        <v>3521.7436222758006</v>
      </c>
      <c r="D551" s="33">
        <v>2949000</v>
      </c>
      <c r="E551" s="17">
        <f t="shared" si="284"/>
        <v>1.194216216438047</v>
      </c>
      <c r="F551" s="52">
        <f t="shared" si="285"/>
        <v>1.3930618673891784</v>
      </c>
      <c r="G551" s="22">
        <v>1078.92</v>
      </c>
      <c r="H551" s="1">
        <f t="shared" si="290"/>
        <v>1043.6026061999999</v>
      </c>
      <c r="I551" s="1">
        <f t="shared" si="291"/>
        <v>293.44867060000007</v>
      </c>
      <c r="J551" s="5">
        <f t="shared" si="292"/>
        <v>688.69</v>
      </c>
      <c r="K551" s="22">
        <v>417.08234547580003</v>
      </c>
      <c r="L551" s="23">
        <v>1527000</v>
      </c>
      <c r="M551" s="24"/>
      <c r="N551" s="5">
        <f t="shared" si="305"/>
        <v>1382.9870550000001</v>
      </c>
      <c r="O551" s="5">
        <f t="shared" si="306"/>
        <v>0.90568896856581527</v>
      </c>
      <c r="P551" s="5">
        <f t="shared" si="307"/>
        <v>419</v>
      </c>
      <c r="Q551" s="5">
        <f t="shared" si="308"/>
        <v>265.16766319999999</v>
      </c>
      <c r="R551" s="5">
        <f t="shared" si="309"/>
        <v>162.81939180000001</v>
      </c>
      <c r="S551" s="5">
        <f t="shared" si="310"/>
        <v>416</v>
      </c>
      <c r="T551" s="39">
        <v>120</v>
      </c>
      <c r="U551" s="26">
        <v>444</v>
      </c>
      <c r="V551" s="26">
        <v>419</v>
      </c>
      <c r="W551" s="26">
        <v>187</v>
      </c>
      <c r="X551" s="27"/>
      <c r="Y551" s="27"/>
      <c r="Z551" s="27"/>
      <c r="AA551" s="29">
        <v>908.05</v>
      </c>
      <c r="AB551" s="29">
        <v>0</v>
      </c>
      <c r="AC551" s="29">
        <v>309.32</v>
      </c>
      <c r="AD551" s="28">
        <v>50</v>
      </c>
      <c r="AE551" s="29">
        <v>142.36000000000001</v>
      </c>
      <c r="AF551" s="29"/>
      <c r="AG551" s="30"/>
      <c r="AH551" s="41">
        <v>416</v>
      </c>
      <c r="AI551" s="41">
        <v>688.69</v>
      </c>
      <c r="AJ551" s="30"/>
      <c r="AK551" s="30"/>
      <c r="AL551" s="30">
        <v>60.02</v>
      </c>
      <c r="AM551" s="30">
        <v>0</v>
      </c>
      <c r="AN551" s="32"/>
      <c r="AO551" s="32">
        <v>0.85726000000000002</v>
      </c>
      <c r="AQ551" s="39">
        <v>0</v>
      </c>
      <c r="AR551" s="42">
        <v>139.93</v>
      </c>
      <c r="AT551" s="37">
        <f t="shared" si="253"/>
        <v>1422000</v>
      </c>
      <c r="AU551" s="92">
        <f t="shared" si="283"/>
        <v>2138.7565672758005</v>
      </c>
    </row>
    <row r="552" spans="1:47">
      <c r="A552" s="16">
        <v>42448</v>
      </c>
      <c r="B552" s="1">
        <f t="shared" si="278"/>
        <v>3015.0795482384001</v>
      </c>
      <c r="D552" s="33">
        <v>2320000</v>
      </c>
      <c r="E552" s="17">
        <f t="shared" si="284"/>
        <v>1.2996032535510345</v>
      </c>
      <c r="F552" s="52">
        <f t="shared" si="285"/>
        <v>1.4679806320468027</v>
      </c>
      <c r="G552" s="22">
        <v>966</v>
      </c>
      <c r="H552" s="1">
        <f t="shared" si="290"/>
        <v>934.92991799999993</v>
      </c>
      <c r="I552" s="1">
        <f t="shared" si="291"/>
        <v>213.074004</v>
      </c>
      <c r="J552" s="5">
        <f t="shared" si="292"/>
        <v>568.38</v>
      </c>
      <c r="K552" s="22">
        <v>332.6956262384</v>
      </c>
      <c r="L552" s="23">
        <v>1465000</v>
      </c>
      <c r="M552" s="24"/>
      <c r="N552" s="5">
        <f t="shared" si="305"/>
        <v>1316.858005</v>
      </c>
      <c r="O552" s="5">
        <f t="shared" si="306"/>
        <v>0.89887918430034142</v>
      </c>
      <c r="P552" s="5">
        <f t="shared" si="307"/>
        <v>423</v>
      </c>
      <c r="Q552" s="5">
        <f t="shared" si="308"/>
        <v>263.51839799999999</v>
      </c>
      <c r="R552" s="5">
        <f t="shared" si="309"/>
        <v>122.339607</v>
      </c>
      <c r="S552" s="5">
        <f t="shared" si="310"/>
        <v>398</v>
      </c>
      <c r="T552" s="39">
        <v>110</v>
      </c>
      <c r="U552" s="26">
        <v>348</v>
      </c>
      <c r="V552" s="26">
        <v>423</v>
      </c>
      <c r="W552" s="26">
        <v>183</v>
      </c>
      <c r="X552" s="27"/>
      <c r="Y552" s="27"/>
      <c r="Z552" s="27"/>
      <c r="AA552" s="29">
        <v>758.4</v>
      </c>
      <c r="AB552" s="29">
        <v>0</v>
      </c>
      <c r="AC552" s="29">
        <v>297.66000000000003</v>
      </c>
      <c r="AD552" s="28">
        <v>47</v>
      </c>
      <c r="AE552" s="29">
        <v>105.87</v>
      </c>
      <c r="AF552" s="29"/>
      <c r="AG552" s="30"/>
      <c r="AH552" s="41">
        <v>398</v>
      </c>
      <c r="AI552" s="41">
        <v>568.38</v>
      </c>
      <c r="AJ552" s="30"/>
      <c r="AK552" s="30"/>
      <c r="AL552" s="30">
        <v>43.62</v>
      </c>
      <c r="AM552" s="30">
        <v>0</v>
      </c>
      <c r="AN552" s="32"/>
      <c r="AO552" s="32">
        <v>0.88529999999999998</v>
      </c>
      <c r="AQ552" s="39">
        <v>0</v>
      </c>
      <c r="AR552" s="42">
        <v>91.19</v>
      </c>
      <c r="AT552" s="37">
        <f t="shared" si="253"/>
        <v>855000</v>
      </c>
      <c r="AU552" s="92">
        <f t="shared" si="283"/>
        <v>1698.2215432384</v>
      </c>
    </row>
    <row r="553" spans="1:47">
      <c r="A553" s="16">
        <v>42449</v>
      </c>
      <c r="B553" s="1">
        <f t="shared" si="278"/>
        <v>3403.8864404000001</v>
      </c>
      <c r="D553" s="33">
        <v>2613000</v>
      </c>
      <c r="E553" s="17">
        <f t="shared" si="284"/>
        <v>1.3026737238423269</v>
      </c>
      <c r="F553" s="52">
        <f t="shared" si="285"/>
        <v>1.4684963293528508</v>
      </c>
      <c r="G553" s="22">
        <v>1026.77</v>
      </c>
      <c r="H553" s="1">
        <f t="shared" si="290"/>
        <v>1024.6927203999999</v>
      </c>
      <c r="I553" s="1">
        <f t="shared" si="291"/>
        <v>229.75371999999999</v>
      </c>
      <c r="J553" s="5">
        <f t="shared" si="292"/>
        <v>705.13</v>
      </c>
      <c r="K553" s="22">
        <v>417.54</v>
      </c>
      <c r="L553" s="23">
        <v>1670000</v>
      </c>
      <c r="M553" s="24"/>
      <c r="N553" s="5">
        <f t="shared" si="305"/>
        <v>1520.3912232</v>
      </c>
      <c r="O553" s="5">
        <f t="shared" si="306"/>
        <v>0.91041390610778439</v>
      </c>
      <c r="P553" s="5">
        <f t="shared" si="307"/>
        <v>493.42</v>
      </c>
      <c r="Q553" s="5">
        <f t="shared" si="308"/>
        <v>300.33867559999999</v>
      </c>
      <c r="R553" s="5">
        <f t="shared" si="309"/>
        <v>112.6325476</v>
      </c>
      <c r="S553" s="5">
        <f t="shared" si="310"/>
        <v>494</v>
      </c>
      <c r="T553" s="39">
        <v>120</v>
      </c>
      <c r="U553" s="26">
        <v>362</v>
      </c>
      <c r="V553" s="26">
        <v>493.42</v>
      </c>
      <c r="W553" s="26">
        <v>160</v>
      </c>
      <c r="X553" s="27"/>
      <c r="Y553" s="27"/>
      <c r="Z553" s="27"/>
      <c r="AA553" s="29">
        <v>816.56</v>
      </c>
      <c r="AB553" s="29">
        <v>0</v>
      </c>
      <c r="AC553" s="29">
        <v>338.57</v>
      </c>
      <c r="AD553" s="28">
        <v>58</v>
      </c>
      <c r="AE553" s="29">
        <v>163.92</v>
      </c>
      <c r="AF553" s="29"/>
      <c r="AG553" s="30"/>
      <c r="AH553" s="41">
        <v>494</v>
      </c>
      <c r="AI553" s="41">
        <v>705.13</v>
      </c>
      <c r="AJ553" s="30"/>
      <c r="AK553" s="30"/>
      <c r="AL553" s="30">
        <v>26.11</v>
      </c>
      <c r="AM553" s="30">
        <v>0</v>
      </c>
      <c r="AN553" s="32"/>
      <c r="AO553" s="32">
        <v>0.88707999999999998</v>
      </c>
      <c r="AQ553" s="39">
        <v>0</v>
      </c>
      <c r="AR553" s="42">
        <v>68.97</v>
      </c>
      <c r="AT553" s="37">
        <f t="shared" si="253"/>
        <v>943000</v>
      </c>
      <c r="AU553" s="92">
        <f t="shared" si="283"/>
        <v>1883.4952172000001</v>
      </c>
    </row>
    <row r="554" spans="1:47">
      <c r="A554" s="16">
        <v>42450</v>
      </c>
      <c r="B554" s="1">
        <f t="shared" si="278"/>
        <v>3820.8681823999996</v>
      </c>
      <c r="D554" s="33">
        <v>3034000</v>
      </c>
      <c r="E554" s="17">
        <f t="shared" si="284"/>
        <v>1.259350093078444</v>
      </c>
      <c r="F554" s="52">
        <f t="shared" si="285"/>
        <v>1.4186343588951968</v>
      </c>
      <c r="G554" s="22">
        <v>1146.5899999999999</v>
      </c>
      <c r="H554" s="1">
        <f t="shared" si="290"/>
        <v>1168.5679764000001</v>
      </c>
      <c r="I554" s="1">
        <f t="shared" si="291"/>
        <v>260.59020600000002</v>
      </c>
      <c r="J554" s="5">
        <f t="shared" si="292"/>
        <v>772.62</v>
      </c>
      <c r="K554" s="22">
        <v>472.5</v>
      </c>
      <c r="L554" s="23">
        <v>1638000</v>
      </c>
      <c r="M554" s="24"/>
      <c r="N554" s="5">
        <f t="shared" si="305"/>
        <v>1497.4878131999999</v>
      </c>
      <c r="O554" s="5">
        <f t="shared" si="306"/>
        <v>0.91421722417582407</v>
      </c>
      <c r="P554" s="5">
        <f t="shared" si="307"/>
        <v>493</v>
      </c>
      <c r="Q554" s="5">
        <f t="shared" si="308"/>
        <v>302.08223880000003</v>
      </c>
      <c r="R554" s="5">
        <f t="shared" si="309"/>
        <v>127.40557439999998</v>
      </c>
      <c r="S554" s="5">
        <f t="shared" si="310"/>
        <v>455</v>
      </c>
      <c r="T554" s="39">
        <v>120</v>
      </c>
      <c r="U554" s="26">
        <v>455</v>
      </c>
      <c r="V554" s="26">
        <v>493</v>
      </c>
      <c r="W554" s="26">
        <v>185</v>
      </c>
      <c r="X554" s="27"/>
      <c r="Y554" s="27"/>
      <c r="Z554" s="27"/>
      <c r="AA554" s="29">
        <v>976.08</v>
      </c>
      <c r="AB554" s="29">
        <v>0</v>
      </c>
      <c r="AC554" s="29">
        <v>340.29</v>
      </c>
      <c r="AD554" s="28">
        <v>58</v>
      </c>
      <c r="AE554" s="29">
        <v>180</v>
      </c>
      <c r="AF554" s="29"/>
      <c r="AG554" s="30"/>
      <c r="AH554" s="41">
        <v>455</v>
      </c>
      <c r="AI554" s="41">
        <v>772.62</v>
      </c>
      <c r="AJ554" s="30"/>
      <c r="AK554" s="30"/>
      <c r="AL554" s="30">
        <v>28.03</v>
      </c>
      <c r="AM554" s="30">
        <v>0</v>
      </c>
      <c r="AN554" s="32"/>
      <c r="AO554" s="32">
        <v>0.88771999999999995</v>
      </c>
      <c r="AQ554" s="39">
        <v>0</v>
      </c>
      <c r="AR554" s="42">
        <v>85.52</v>
      </c>
      <c r="AT554" s="37">
        <f t="shared" si="253"/>
        <v>1396000</v>
      </c>
      <c r="AU554" s="92">
        <f t="shared" si="283"/>
        <v>2323.3803691999997</v>
      </c>
    </row>
    <row r="555" spans="1:47">
      <c r="A555" s="16">
        <v>42451</v>
      </c>
      <c r="B555" s="1">
        <f t="shared" si="278"/>
        <v>3631.3852796000001</v>
      </c>
      <c r="D555" s="33">
        <v>3039000</v>
      </c>
      <c r="E555" s="17">
        <f t="shared" si="284"/>
        <v>1.1949276997696612</v>
      </c>
      <c r="F555" s="52">
        <f t="shared" si="285"/>
        <v>1.3460637360537797</v>
      </c>
      <c r="G555" s="22">
        <v>1161.82</v>
      </c>
      <c r="H555" s="1">
        <f t="shared" si="290"/>
        <v>1137.9593907999999</v>
      </c>
      <c r="I555" s="1">
        <f t="shared" si="291"/>
        <v>258.80588879999999</v>
      </c>
      <c r="J555" s="5">
        <f t="shared" si="292"/>
        <v>622.79999999999995</v>
      </c>
      <c r="K555" s="22">
        <v>450</v>
      </c>
      <c r="L555" s="23">
        <v>1636000</v>
      </c>
      <c r="M555" s="24"/>
      <c r="N555" s="5">
        <f t="shared" si="305"/>
        <v>1476.6752216</v>
      </c>
      <c r="O555" s="5">
        <f t="shared" si="306"/>
        <v>0.90261321613691925</v>
      </c>
      <c r="P555" s="5">
        <f t="shared" si="307"/>
        <v>560</v>
      </c>
      <c r="Q555" s="5">
        <f t="shared" si="308"/>
        <v>319.09095399999995</v>
      </c>
      <c r="R555" s="5">
        <f t="shared" si="309"/>
        <v>116.58426759999998</v>
      </c>
      <c r="S555" s="5">
        <f t="shared" si="310"/>
        <v>361</v>
      </c>
      <c r="T555" s="39">
        <v>120</v>
      </c>
      <c r="U555" s="26">
        <v>402</v>
      </c>
      <c r="V555" s="26">
        <v>560</v>
      </c>
      <c r="W555" s="26">
        <v>187</v>
      </c>
      <c r="X555" s="27"/>
      <c r="Y555" s="27"/>
      <c r="Z555" s="27"/>
      <c r="AA555" s="29">
        <v>922.44</v>
      </c>
      <c r="AB555" s="29">
        <v>0</v>
      </c>
      <c r="AC555" s="29">
        <v>359.45</v>
      </c>
      <c r="AD555" s="28">
        <v>44</v>
      </c>
      <c r="AE555" s="29">
        <v>175</v>
      </c>
      <c r="AF555" s="29"/>
      <c r="AG555" s="30"/>
      <c r="AH555" s="41">
        <v>361</v>
      </c>
      <c r="AI555" s="41">
        <v>622.79999999999995</v>
      </c>
      <c r="AJ555" s="30"/>
      <c r="AK555" s="30"/>
      <c r="AL555" s="30">
        <v>29.21</v>
      </c>
      <c r="AM555" s="30">
        <v>0</v>
      </c>
      <c r="AN555" s="32"/>
      <c r="AO555" s="32">
        <v>0.88771999999999995</v>
      </c>
      <c r="AQ555" s="39">
        <v>0</v>
      </c>
      <c r="AR555" s="42">
        <v>87.33</v>
      </c>
      <c r="AT555" s="37">
        <f t="shared" si="253"/>
        <v>1403000</v>
      </c>
      <c r="AU555" s="92">
        <f t="shared" si="283"/>
        <v>2154.7100580000001</v>
      </c>
    </row>
    <row r="556" spans="1:47">
      <c r="A556" s="16">
        <v>42452</v>
      </c>
      <c r="B556" s="1">
        <f t="shared" si="278"/>
        <v>3723.5241602000001</v>
      </c>
      <c r="D556" s="33">
        <v>3080000</v>
      </c>
      <c r="E556" s="17">
        <f t="shared" si="284"/>
        <v>1.2089364156493507</v>
      </c>
      <c r="F556" s="52">
        <f t="shared" si="285"/>
        <v>1.3577148038558777</v>
      </c>
      <c r="G556" s="22">
        <v>1192.81</v>
      </c>
      <c r="H556" s="1">
        <f t="shared" si="290"/>
        <v>1239.9899878000001</v>
      </c>
      <c r="I556" s="1">
        <f t="shared" si="291"/>
        <v>208.5541724</v>
      </c>
      <c r="J556" s="5">
        <f t="shared" si="292"/>
        <v>539.99</v>
      </c>
      <c r="K556" s="22">
        <v>542.17999999999995</v>
      </c>
      <c r="L556" s="23">
        <v>1745000</v>
      </c>
      <c r="M556" s="24"/>
      <c r="N556" s="5">
        <f t="shared" si="305"/>
        <v>1425.8392045999999</v>
      </c>
      <c r="O556" s="5">
        <f t="shared" si="306"/>
        <v>0.81709983071633241</v>
      </c>
      <c r="P556" s="5">
        <f t="shared" si="307"/>
        <v>567</v>
      </c>
      <c r="Q556" s="5">
        <f t="shared" si="308"/>
        <v>318.41419200000001</v>
      </c>
      <c r="R556" s="5">
        <f t="shared" si="309"/>
        <v>102.4250126</v>
      </c>
      <c r="S556" s="5">
        <f t="shared" si="310"/>
        <v>318</v>
      </c>
      <c r="T556" s="39">
        <v>120</v>
      </c>
      <c r="U556" s="26">
        <v>415</v>
      </c>
      <c r="V556" s="26">
        <v>567</v>
      </c>
      <c r="W556" s="26">
        <v>195</v>
      </c>
      <c r="X556" s="27"/>
      <c r="Y556" s="27"/>
      <c r="Z556" s="27"/>
      <c r="AA556" s="29">
        <v>1034.99</v>
      </c>
      <c r="AB556" s="29">
        <v>0</v>
      </c>
      <c r="AC556" s="29">
        <v>357.6</v>
      </c>
      <c r="AD556" s="28">
        <v>40</v>
      </c>
      <c r="AE556" s="29">
        <v>134.29</v>
      </c>
      <c r="AF556" s="29"/>
      <c r="AG556" s="30"/>
      <c r="AH556" s="41">
        <v>318</v>
      </c>
      <c r="AI556" s="41">
        <v>539.99</v>
      </c>
      <c r="AJ556" s="30"/>
      <c r="AK556" s="30"/>
      <c r="AL556" s="30">
        <v>24.9</v>
      </c>
      <c r="AM556" s="30">
        <v>0</v>
      </c>
      <c r="AN556" s="32"/>
      <c r="AO556" s="32">
        <v>0.89041999999999999</v>
      </c>
      <c r="AQ556" s="39">
        <v>0</v>
      </c>
      <c r="AR556" s="42">
        <v>75.03</v>
      </c>
      <c r="AT556" s="37">
        <f t="shared" si="253"/>
        <v>1335000</v>
      </c>
      <c r="AU556" s="92">
        <f t="shared" si="283"/>
        <v>2297.6849556000002</v>
      </c>
    </row>
    <row r="557" spans="1:47">
      <c r="A557" s="16">
        <v>42453</v>
      </c>
      <c r="B557" s="1">
        <f t="shared" si="278"/>
        <v>4167.2819843999996</v>
      </c>
      <c r="D557" s="33">
        <v>3092000</v>
      </c>
      <c r="E557" s="17">
        <f t="shared" si="284"/>
        <v>1.3477626081500647</v>
      </c>
      <c r="F557" s="52">
        <f t="shared" si="285"/>
        <v>1.508982274340616</v>
      </c>
      <c r="G557" s="22">
        <v>1221.17</v>
      </c>
      <c r="H557" s="1">
        <f t="shared" si="290"/>
        <v>1341.1601243999999</v>
      </c>
      <c r="I557" s="1">
        <f t="shared" si="291"/>
        <v>230.88185999999999</v>
      </c>
      <c r="J557" s="5">
        <f t="shared" si="292"/>
        <v>808.42</v>
      </c>
      <c r="K557" s="22">
        <v>565.65</v>
      </c>
      <c r="L557" s="23">
        <v>1689000</v>
      </c>
      <c r="M557" s="24"/>
      <c r="N557" s="5">
        <f t="shared" si="305"/>
        <v>1607.5916451999999</v>
      </c>
      <c r="O557" s="5">
        <f t="shared" si="306"/>
        <v>0.95180085565423311</v>
      </c>
      <c r="P557" s="5">
        <f t="shared" si="307"/>
        <v>530</v>
      </c>
      <c r="Q557" s="5">
        <f t="shared" si="308"/>
        <v>377.20826279999994</v>
      </c>
      <c r="R557" s="5">
        <f t="shared" si="309"/>
        <v>77.383382400000002</v>
      </c>
      <c r="S557" s="5">
        <f t="shared" si="310"/>
        <v>503</v>
      </c>
      <c r="T557" s="39">
        <v>120</v>
      </c>
      <c r="U557" s="26">
        <v>430</v>
      </c>
      <c r="V557" s="26">
        <v>530</v>
      </c>
      <c r="W557" s="26">
        <v>248</v>
      </c>
      <c r="X557" s="27"/>
      <c r="Y557" s="27"/>
      <c r="Z557" s="27"/>
      <c r="AA557" s="29">
        <v>1079.26</v>
      </c>
      <c r="AB557" s="29">
        <v>0</v>
      </c>
      <c r="AC557" s="29">
        <v>422.33</v>
      </c>
      <c r="AD557" s="28">
        <v>4</v>
      </c>
      <c r="AE557" s="29">
        <v>160.28</v>
      </c>
      <c r="AF557" s="29"/>
      <c r="AG557" s="30"/>
      <c r="AH557" s="41">
        <v>503</v>
      </c>
      <c r="AI557" s="41">
        <v>808.42</v>
      </c>
      <c r="AJ557" s="30"/>
      <c r="AK557" s="30"/>
      <c r="AL557" s="30">
        <v>15.58</v>
      </c>
      <c r="AM557" s="30">
        <v>0</v>
      </c>
      <c r="AN557" s="32"/>
      <c r="AO557" s="32">
        <v>0.89315999999999995</v>
      </c>
      <c r="AQ557" s="39">
        <v>0</v>
      </c>
      <c r="AR557" s="42">
        <v>82.64</v>
      </c>
      <c r="AT557" s="37">
        <f t="shared" si="253"/>
        <v>1403000</v>
      </c>
      <c r="AU557" s="92">
        <f t="shared" si="283"/>
        <v>2559.6903391999995</v>
      </c>
    </row>
    <row r="558" spans="1:47">
      <c r="A558" s="16">
        <v>42454</v>
      </c>
      <c r="B558" s="1">
        <f t="shared" si="278"/>
        <v>3578.9380700000002</v>
      </c>
      <c r="D558" s="33">
        <v>2591000</v>
      </c>
      <c r="E558" s="17">
        <f t="shared" si="284"/>
        <v>1.3812960517174835</v>
      </c>
      <c r="F558" s="52">
        <f t="shared" si="285"/>
        <v>1.5431751220170746</v>
      </c>
      <c r="G558" s="22">
        <v>1062.83</v>
      </c>
      <c r="H558" s="1">
        <f t="shared" si="290"/>
        <v>1195.146471</v>
      </c>
      <c r="I558" s="1">
        <f t="shared" si="291"/>
        <v>206.311599</v>
      </c>
      <c r="J558" s="5">
        <f t="shared" si="292"/>
        <v>681.45</v>
      </c>
      <c r="K558" s="22">
        <v>433.2</v>
      </c>
      <c r="L558" s="23">
        <v>1675000</v>
      </c>
      <c r="M558" s="24"/>
      <c r="N558" s="5">
        <f t="shared" si="305"/>
        <v>1487.818387</v>
      </c>
      <c r="O558" s="5">
        <f t="shared" si="306"/>
        <v>0.88824978328358217</v>
      </c>
      <c r="P558" s="5">
        <f t="shared" si="307"/>
        <v>516</v>
      </c>
      <c r="Q558" s="5">
        <f t="shared" si="308"/>
        <v>350.62857200000002</v>
      </c>
      <c r="R558" s="5">
        <f t="shared" si="309"/>
        <v>72.18981500000001</v>
      </c>
      <c r="S558" s="5">
        <f t="shared" si="310"/>
        <v>429</v>
      </c>
      <c r="T558" s="39">
        <v>120</v>
      </c>
      <c r="U558" s="26">
        <v>364</v>
      </c>
      <c r="V558" s="26">
        <v>516</v>
      </c>
      <c r="W558" s="26">
        <v>175</v>
      </c>
      <c r="X558" s="27"/>
      <c r="Y558" s="27"/>
      <c r="Z558" s="27"/>
      <c r="AA558" s="29">
        <v>943.49</v>
      </c>
      <c r="AB558" s="29">
        <v>0</v>
      </c>
      <c r="AC558" s="29">
        <v>391.72</v>
      </c>
      <c r="AD558" s="28">
        <v>5</v>
      </c>
      <c r="AE558" s="29">
        <v>140.84</v>
      </c>
      <c r="AF558" s="29"/>
      <c r="AG558" s="30"/>
      <c r="AH558" s="41">
        <v>429</v>
      </c>
      <c r="AI558" s="41">
        <v>681.45</v>
      </c>
      <c r="AJ558" s="30"/>
      <c r="AK558" s="30"/>
      <c r="AL558" s="30">
        <v>14</v>
      </c>
      <c r="AM558" s="30">
        <v>0</v>
      </c>
      <c r="AN558" s="32"/>
      <c r="AO558" s="32">
        <v>0.89510000000000001</v>
      </c>
      <c r="AQ558" s="39">
        <v>0</v>
      </c>
      <c r="AR558" s="42">
        <v>75.650000000000006</v>
      </c>
      <c r="AT558" s="37">
        <f t="shared" si="253"/>
        <v>916000</v>
      </c>
      <c r="AU558" s="92">
        <f t="shared" si="283"/>
        <v>2091.1196829999999</v>
      </c>
    </row>
    <row r="559" spans="1:47">
      <c r="A559" s="16">
        <v>42455</v>
      </c>
      <c r="B559" s="1">
        <f t="shared" si="278"/>
        <v>3061.2451045999996</v>
      </c>
      <c r="D559" s="33">
        <v>2324000</v>
      </c>
      <c r="E559" s="17">
        <f t="shared" si="284"/>
        <v>1.3172311121342513</v>
      </c>
      <c r="F559" s="52">
        <f t="shared" si="285"/>
        <v>1.4714871053925525</v>
      </c>
      <c r="G559" s="22">
        <v>901.3</v>
      </c>
      <c r="H559" s="1">
        <f t="shared" si="290"/>
        <v>1037.6004986999999</v>
      </c>
      <c r="I559" s="1">
        <f t="shared" si="291"/>
        <v>199.86460589999999</v>
      </c>
      <c r="J559" s="5">
        <f t="shared" si="292"/>
        <v>565.6</v>
      </c>
      <c r="K559" s="22">
        <v>356.88</v>
      </c>
      <c r="L559" s="23">
        <v>1533000</v>
      </c>
      <c r="M559" s="24"/>
      <c r="N559" s="5">
        <f t="shared" ref="N559:N578" si="311">SUM(P559:T559)</f>
        <v>1278.0693764</v>
      </c>
      <c r="O559" s="5">
        <f t="shared" ref="O559:O578" si="312">N559/L559*1000</f>
        <v>0.83370474651011084</v>
      </c>
      <c r="P559" s="5">
        <f t="shared" ref="P559:P578" si="313">V559</f>
        <v>428</v>
      </c>
      <c r="Q559" s="5">
        <f t="shared" ref="Q559:Q578" si="314">Y559*AN559+AC559*AO559</f>
        <v>312.27110279999999</v>
      </c>
      <c r="R559" s="5">
        <f t="shared" ref="R559:R578" si="315">SUM(AD559+AJ559+AR559)*AO559</f>
        <v>87.798273600000002</v>
      </c>
      <c r="S559" s="5">
        <f t="shared" ref="S559:S584" si="316">AF559*AO559+AH559</f>
        <v>330</v>
      </c>
      <c r="T559" s="39">
        <v>120</v>
      </c>
      <c r="U559" s="26">
        <v>295</v>
      </c>
      <c r="V559" s="26">
        <v>428</v>
      </c>
      <c r="W559" s="26">
        <v>168</v>
      </c>
      <c r="X559" s="27"/>
      <c r="Y559" s="27"/>
      <c r="Z559" s="27"/>
      <c r="AA559" s="29">
        <v>810.27</v>
      </c>
      <c r="AB559" s="29">
        <v>0</v>
      </c>
      <c r="AC559" s="29">
        <v>348.84</v>
      </c>
      <c r="AD559" s="28">
        <v>5</v>
      </c>
      <c r="AE559" s="29">
        <v>109.75</v>
      </c>
      <c r="AF559" s="29"/>
      <c r="AG559" s="30"/>
      <c r="AH559" s="41">
        <v>330</v>
      </c>
      <c r="AI559" s="41">
        <v>565.6</v>
      </c>
      <c r="AJ559" s="30"/>
      <c r="AK559" s="30"/>
      <c r="AL559" s="30">
        <v>20.440000000000001</v>
      </c>
      <c r="AM559" s="30">
        <v>0</v>
      </c>
      <c r="AN559" s="32"/>
      <c r="AO559" s="32">
        <v>0.89517000000000002</v>
      </c>
      <c r="AQ559" s="39">
        <v>0</v>
      </c>
      <c r="AR559" s="42">
        <v>93.08</v>
      </c>
      <c r="AT559" s="37">
        <f t="shared" si="253"/>
        <v>791000</v>
      </c>
      <c r="AU559" s="92">
        <f t="shared" si="283"/>
        <v>1783.1757281999996</v>
      </c>
    </row>
    <row r="560" spans="1:47">
      <c r="A560" s="16">
        <v>42456</v>
      </c>
      <c r="B560" s="1">
        <f t="shared" si="278"/>
        <v>3037.1450690000001</v>
      </c>
      <c r="D560" s="33">
        <v>2283000</v>
      </c>
      <c r="E560" s="17">
        <f t="shared" si="284"/>
        <v>1.33033073543583</v>
      </c>
      <c r="F560" s="52">
        <f t="shared" si="285"/>
        <v>1.4862369963532902</v>
      </c>
      <c r="G560" s="22">
        <v>903.74</v>
      </c>
      <c r="H560" s="1">
        <f t="shared" si="290"/>
        <v>1003.863601</v>
      </c>
      <c r="I560" s="1">
        <f t="shared" si="291"/>
        <v>204.69146800000001</v>
      </c>
      <c r="J560" s="5">
        <f t="shared" si="292"/>
        <v>553.92999999999995</v>
      </c>
      <c r="K560" s="22">
        <v>370.92</v>
      </c>
      <c r="L560" s="23">
        <v>1507000</v>
      </c>
      <c r="M560" s="24"/>
      <c r="N560" s="5">
        <f t="shared" si="311"/>
        <v>1285.2040910000001</v>
      </c>
      <c r="O560" s="5">
        <f t="shared" si="312"/>
        <v>0.85282288719309884</v>
      </c>
      <c r="P560" s="5">
        <f t="shared" si="313"/>
        <v>457</v>
      </c>
      <c r="Q560" s="5">
        <f t="shared" si="314"/>
        <v>304.49511799999999</v>
      </c>
      <c r="R560" s="5">
        <f t="shared" si="315"/>
        <v>72.708973</v>
      </c>
      <c r="S560" s="5">
        <f t="shared" si="316"/>
        <v>331</v>
      </c>
      <c r="T560" s="39">
        <v>120</v>
      </c>
      <c r="U560" s="26">
        <v>280</v>
      </c>
      <c r="V560" s="26">
        <v>457</v>
      </c>
      <c r="W560" s="26">
        <v>180</v>
      </c>
      <c r="X560" s="27"/>
      <c r="Y560" s="27"/>
      <c r="Z560" s="27"/>
      <c r="AA560" s="29">
        <v>781.33</v>
      </c>
      <c r="AB560" s="29">
        <v>0</v>
      </c>
      <c r="AC560" s="29">
        <v>340.18</v>
      </c>
      <c r="AD560" s="28">
        <v>5</v>
      </c>
      <c r="AE560" s="29">
        <v>135.96</v>
      </c>
      <c r="AF560" s="29"/>
      <c r="AG560" s="30"/>
      <c r="AH560" s="41">
        <v>331</v>
      </c>
      <c r="AI560" s="41">
        <v>553.92999999999995</v>
      </c>
      <c r="AJ560" s="30"/>
      <c r="AK560" s="30"/>
      <c r="AL560" s="30">
        <v>16.489999999999998</v>
      </c>
      <c r="AM560" s="30">
        <v>0</v>
      </c>
      <c r="AN560" s="32"/>
      <c r="AO560" s="32">
        <v>0.89510000000000001</v>
      </c>
      <c r="AQ560" s="39">
        <v>0</v>
      </c>
      <c r="AR560" s="42">
        <v>76.23</v>
      </c>
      <c r="AT560" s="37">
        <f t="shared" si="253"/>
        <v>776000</v>
      </c>
      <c r="AU560" s="92">
        <f t="shared" si="283"/>
        <v>1751.9409780000001</v>
      </c>
    </row>
    <row r="561" spans="1:48">
      <c r="A561" s="16">
        <v>42457</v>
      </c>
      <c r="B561" s="1">
        <f t="shared" si="278"/>
        <v>3508.9055753000002</v>
      </c>
      <c r="D561" s="33">
        <v>2685000</v>
      </c>
      <c r="E561" s="17">
        <f t="shared" si="284"/>
        <v>1.3068549628677841</v>
      </c>
      <c r="F561" s="52">
        <f t="shared" si="285"/>
        <v>1.4600589483144157</v>
      </c>
      <c r="G561" s="22">
        <v>977.46</v>
      </c>
      <c r="H561" s="1">
        <f t="shared" si="290"/>
        <v>1184.7773069000002</v>
      </c>
      <c r="I561" s="1">
        <f t="shared" si="291"/>
        <v>266.8382684</v>
      </c>
      <c r="J561" s="5">
        <f t="shared" si="292"/>
        <v>638.64</v>
      </c>
      <c r="K561" s="22">
        <v>441.19</v>
      </c>
      <c r="L561" s="23">
        <v>1715000</v>
      </c>
      <c r="M561" s="24"/>
      <c r="N561" s="5">
        <f t="shared" si="311"/>
        <v>1305.9854402999999</v>
      </c>
      <c r="O561" s="5">
        <f t="shared" si="312"/>
        <v>0.76150754536443144</v>
      </c>
      <c r="P561" s="5">
        <f t="shared" si="313"/>
        <v>451</v>
      </c>
      <c r="Q561" s="5">
        <f t="shared" si="314"/>
        <v>321.90297479999998</v>
      </c>
      <c r="R561" s="5">
        <f t="shared" si="315"/>
        <v>73.082465500000012</v>
      </c>
      <c r="S561" s="5">
        <f t="shared" si="316"/>
        <v>340</v>
      </c>
      <c r="T561" s="39">
        <v>120</v>
      </c>
      <c r="U561" s="26">
        <v>333</v>
      </c>
      <c r="V561" s="26">
        <v>451</v>
      </c>
      <c r="W561" s="26">
        <v>184</v>
      </c>
      <c r="X561" s="27"/>
      <c r="Y561" s="27"/>
      <c r="Z561" s="27"/>
      <c r="AA561" s="29">
        <v>964.03</v>
      </c>
      <c r="AB561" s="29">
        <v>0</v>
      </c>
      <c r="AC561" s="29">
        <v>359.64</v>
      </c>
      <c r="AD561" s="28">
        <v>5</v>
      </c>
      <c r="AE561" s="29">
        <v>203.34</v>
      </c>
      <c r="AF561" s="29"/>
      <c r="AG561" s="30"/>
      <c r="AH561" s="41">
        <v>340</v>
      </c>
      <c r="AI561" s="41">
        <v>638.64</v>
      </c>
      <c r="AJ561" s="30"/>
      <c r="AK561" s="30"/>
      <c r="AL561" s="30">
        <v>18.13</v>
      </c>
      <c r="AM561" s="30">
        <v>0</v>
      </c>
      <c r="AN561" s="32"/>
      <c r="AO561" s="32">
        <v>0.89507000000000003</v>
      </c>
      <c r="AQ561" s="39">
        <v>0</v>
      </c>
      <c r="AR561" s="42">
        <v>76.650000000000006</v>
      </c>
      <c r="AT561" s="37">
        <f t="shared" si="253"/>
        <v>970000</v>
      </c>
      <c r="AU561" s="92">
        <f t="shared" si="283"/>
        <v>2202.9201350000003</v>
      </c>
    </row>
    <row r="562" spans="1:48">
      <c r="A562" s="16">
        <v>42458</v>
      </c>
      <c r="B562" s="1">
        <f t="shared" si="278"/>
        <v>3422.3297262000001</v>
      </c>
      <c r="D562" s="33">
        <v>2888000</v>
      </c>
      <c r="E562" s="17">
        <f t="shared" si="284"/>
        <v>1.1850172182132963</v>
      </c>
      <c r="F562" s="52">
        <f t="shared" si="285"/>
        <v>1.3245447636122061</v>
      </c>
      <c r="G562" s="22">
        <v>1081.45</v>
      </c>
      <c r="H562" s="1">
        <f t="shared" si="290"/>
        <v>1020.1629048</v>
      </c>
      <c r="I562" s="1">
        <f t="shared" si="291"/>
        <v>263.7368214</v>
      </c>
      <c r="J562" s="5">
        <f t="shared" si="292"/>
        <v>578.46</v>
      </c>
      <c r="K562" s="22">
        <v>478.52</v>
      </c>
      <c r="L562" s="23">
        <v>1638000</v>
      </c>
      <c r="M562" s="24"/>
      <c r="N562" s="5">
        <f t="shared" si="311"/>
        <v>1246.468672</v>
      </c>
      <c r="O562" s="5">
        <f t="shared" si="312"/>
        <v>0.76096988522588527</v>
      </c>
      <c r="P562" s="5">
        <f t="shared" si="313"/>
        <v>483</v>
      </c>
      <c r="Q562" s="5">
        <f t="shared" si="314"/>
        <v>229.9812996</v>
      </c>
      <c r="R562" s="5">
        <f t="shared" si="315"/>
        <v>73.487372399999998</v>
      </c>
      <c r="S562" s="5">
        <f t="shared" si="316"/>
        <v>340</v>
      </c>
      <c r="T562" s="39">
        <v>120</v>
      </c>
      <c r="U562" s="26">
        <v>379</v>
      </c>
      <c r="V562" s="26">
        <v>483</v>
      </c>
      <c r="W562" s="26">
        <v>212</v>
      </c>
      <c r="X562" s="27"/>
      <c r="Y562" s="27"/>
      <c r="Z562" s="27"/>
      <c r="AA562" s="29">
        <v>883.22</v>
      </c>
      <c r="AB562" s="29">
        <v>0</v>
      </c>
      <c r="AC562" s="29">
        <v>257.06</v>
      </c>
      <c r="AD562" s="28">
        <v>5</v>
      </c>
      <c r="AE562" s="29">
        <v>198.86</v>
      </c>
      <c r="AF562" s="29"/>
      <c r="AG562" s="30"/>
      <c r="AH562" s="41">
        <v>340</v>
      </c>
      <c r="AI562" s="41">
        <v>578.46</v>
      </c>
      <c r="AJ562" s="30"/>
      <c r="AK562" s="30"/>
      <c r="AL562" s="30">
        <v>18.79</v>
      </c>
      <c r="AM562" s="30">
        <v>0</v>
      </c>
      <c r="AN562" s="32"/>
      <c r="AO562" s="32">
        <v>0.89466000000000001</v>
      </c>
      <c r="AQ562" s="39">
        <v>0</v>
      </c>
      <c r="AR562" s="42">
        <v>77.14</v>
      </c>
      <c r="AT562" s="37">
        <f t="shared" si="253"/>
        <v>1250000</v>
      </c>
      <c r="AU562" s="92">
        <f t="shared" si="283"/>
        <v>2175.8610542000001</v>
      </c>
    </row>
    <row r="563" spans="1:48">
      <c r="A563" s="16">
        <v>42459</v>
      </c>
      <c r="B563" s="1">
        <f t="shared" si="278"/>
        <v>3884.9351416</v>
      </c>
      <c r="D563" s="33">
        <v>3103000</v>
      </c>
      <c r="E563" s="17">
        <f t="shared" si="284"/>
        <v>1.2519932779890428</v>
      </c>
      <c r="F563" s="52">
        <f t="shared" si="285"/>
        <v>1.4038631988395001</v>
      </c>
      <c r="G563" s="22">
        <v>1124.24</v>
      </c>
      <c r="H563" s="1">
        <f t="shared" si="290"/>
        <v>1201.058585</v>
      </c>
      <c r="I563" s="1">
        <f t="shared" si="291"/>
        <v>304.22655659999998</v>
      </c>
      <c r="J563" s="5">
        <f t="shared" si="292"/>
        <v>725.41</v>
      </c>
      <c r="K563" s="22">
        <v>530</v>
      </c>
      <c r="L563" s="23">
        <v>1824000</v>
      </c>
      <c r="M563" s="24"/>
      <c r="N563" s="5">
        <f t="shared" si="311"/>
        <v>1468.2861005999998</v>
      </c>
      <c r="O563" s="5">
        <f t="shared" si="312"/>
        <v>0.80498141480263141</v>
      </c>
      <c r="P563" s="5">
        <f t="shared" si="313"/>
        <v>501</v>
      </c>
      <c r="Q563" s="5">
        <f t="shared" si="314"/>
        <v>357.96762979999994</v>
      </c>
      <c r="R563" s="5">
        <f t="shared" si="315"/>
        <v>79.3184708</v>
      </c>
      <c r="S563" s="5">
        <f t="shared" si="316"/>
        <v>410</v>
      </c>
      <c r="T563" s="39">
        <v>120</v>
      </c>
      <c r="U563" s="26">
        <v>402</v>
      </c>
      <c r="V563" s="26">
        <v>501</v>
      </c>
      <c r="W563" s="26">
        <v>212</v>
      </c>
      <c r="X563" s="27"/>
      <c r="Y563" s="27"/>
      <c r="Z563" s="27"/>
      <c r="AA563" s="29">
        <v>945.36</v>
      </c>
      <c r="AB563" s="29">
        <v>0</v>
      </c>
      <c r="AC563" s="29">
        <v>401.39</v>
      </c>
      <c r="AD563" s="28">
        <v>5</v>
      </c>
      <c r="AE563" s="29">
        <v>227.55</v>
      </c>
      <c r="AF563" s="29"/>
      <c r="AG563" s="30"/>
      <c r="AH563" s="41">
        <v>410</v>
      </c>
      <c r="AI563" s="41">
        <v>725.41</v>
      </c>
      <c r="AJ563" s="30"/>
      <c r="AK563" s="30"/>
      <c r="AL563" s="30">
        <v>29.64</v>
      </c>
      <c r="AM563" s="30">
        <v>0</v>
      </c>
      <c r="AN563" s="32"/>
      <c r="AO563" s="32">
        <v>0.89181999999999995</v>
      </c>
      <c r="AQ563" s="39">
        <v>0</v>
      </c>
      <c r="AR563" s="42">
        <v>83.94</v>
      </c>
      <c r="AT563" s="37">
        <f t="shared" si="253"/>
        <v>1279000</v>
      </c>
      <c r="AU563" s="92">
        <f t="shared" si="283"/>
        <v>2416.6490410000001</v>
      </c>
      <c r="AV563" s="3">
        <f>AU563/AT563*1000</f>
        <v>1.8894832220484754</v>
      </c>
    </row>
    <row r="564" spans="1:48">
      <c r="A564" s="16">
        <v>42460</v>
      </c>
      <c r="B564" s="1">
        <f t="shared" si="278"/>
        <v>3760.0053276000008</v>
      </c>
      <c r="D564" s="33">
        <v>2963000</v>
      </c>
      <c r="E564" s="17">
        <f t="shared" si="284"/>
        <v>1.2689859357408035</v>
      </c>
      <c r="F564" s="52">
        <f t="shared" si="285"/>
        <v>1.4356993435090777</v>
      </c>
      <c r="G564" s="22">
        <v>1104.23</v>
      </c>
      <c r="H564" s="1">
        <f t="shared" si="290"/>
        <v>1101.8890020000001</v>
      </c>
      <c r="I564" s="1">
        <f t="shared" si="291"/>
        <v>278.08632560000001</v>
      </c>
      <c r="J564" s="5">
        <f t="shared" si="292"/>
        <v>791.31</v>
      </c>
      <c r="K564" s="22">
        <v>484.49</v>
      </c>
      <c r="L564" s="23">
        <v>1784000</v>
      </c>
      <c r="M564" s="24"/>
      <c r="N564" s="5">
        <f t="shared" si="311"/>
        <v>1467.0187872000001</v>
      </c>
      <c r="O564" s="5">
        <f t="shared" si="312"/>
        <v>0.82231994798206287</v>
      </c>
      <c r="P564" s="5">
        <f t="shared" si="313"/>
        <v>502</v>
      </c>
      <c r="Q564" s="5">
        <f t="shared" si="314"/>
        <v>329.7225952</v>
      </c>
      <c r="R564" s="5">
        <f t="shared" si="315"/>
        <v>69.296192000000005</v>
      </c>
      <c r="S564" s="5">
        <f t="shared" si="316"/>
        <v>446</v>
      </c>
      <c r="T564" s="39">
        <v>120</v>
      </c>
      <c r="U564" s="26">
        <v>419</v>
      </c>
      <c r="V564" s="26">
        <v>502</v>
      </c>
      <c r="W564" s="26">
        <v>173</v>
      </c>
      <c r="X564" s="27"/>
      <c r="Y564" s="27"/>
      <c r="Z564" s="27"/>
      <c r="AA564" s="29">
        <v>873.61</v>
      </c>
      <c r="AB564" s="29">
        <v>0</v>
      </c>
      <c r="AC564" s="29">
        <v>373.04</v>
      </c>
      <c r="AD564" s="28">
        <v>5</v>
      </c>
      <c r="AE564" s="29">
        <v>222.35</v>
      </c>
      <c r="AF564" s="29"/>
      <c r="AG564" s="30"/>
      <c r="AH564" s="41">
        <v>446</v>
      </c>
      <c r="AI564" s="41">
        <v>791.31</v>
      </c>
      <c r="AJ564" s="30"/>
      <c r="AK564" s="30"/>
      <c r="AL564" s="30">
        <v>18.87</v>
      </c>
      <c r="AM564" s="30">
        <v>0</v>
      </c>
      <c r="AN564" s="32"/>
      <c r="AO564" s="32">
        <v>0.88388</v>
      </c>
      <c r="AQ564" s="39">
        <v>0</v>
      </c>
      <c r="AR564" s="42">
        <v>73.400000000000006</v>
      </c>
      <c r="AT564" s="37">
        <f t="shared" si="253"/>
        <v>1179000</v>
      </c>
      <c r="AU564" s="92">
        <f t="shared" si="283"/>
        <v>2292.9865404000006</v>
      </c>
      <c r="AV564" s="3">
        <f t="shared" ref="AV564:AV606" si="317">AU564/AT564*1000</f>
        <v>1.9448571165394408</v>
      </c>
    </row>
    <row r="565" spans="1:48">
      <c r="A565" s="16">
        <v>42461</v>
      </c>
      <c r="B565" s="1">
        <f t="shared" si="278"/>
        <v>3244.705058</v>
      </c>
      <c r="D565" s="33">
        <v>3023000</v>
      </c>
      <c r="E565" s="17">
        <f t="shared" si="284"/>
        <v>1.0733394171352961</v>
      </c>
      <c r="F565" s="52">
        <f t="shared" si="285"/>
        <v>1.2143497048641174</v>
      </c>
      <c r="G565" s="22">
        <v>1001.26</v>
      </c>
      <c r="H565" s="1">
        <f t="shared" si="290"/>
        <v>923.44246880000003</v>
      </c>
      <c r="I565" s="1">
        <f t="shared" si="291"/>
        <v>139.73258920000001</v>
      </c>
      <c r="J565" s="5">
        <f t="shared" si="292"/>
        <v>710.27</v>
      </c>
      <c r="K565" s="22">
        <v>470</v>
      </c>
      <c r="L565" s="23">
        <v>1812000</v>
      </c>
      <c r="M565" s="24"/>
      <c r="N565" s="5">
        <f t="shared" si="311"/>
        <v>1293.390038</v>
      </c>
      <c r="O565" s="5">
        <f t="shared" si="312"/>
        <v>0.71379141169977922</v>
      </c>
      <c r="P565" s="5">
        <f t="shared" si="313"/>
        <v>439</v>
      </c>
      <c r="Q565" s="5">
        <f t="shared" si="314"/>
        <v>254.35414759999998</v>
      </c>
      <c r="R565" s="5">
        <f t="shared" si="315"/>
        <v>65.0358904</v>
      </c>
      <c r="S565" s="5">
        <f t="shared" si="316"/>
        <v>415</v>
      </c>
      <c r="T565" s="39">
        <v>120</v>
      </c>
      <c r="U565" s="26">
        <v>377</v>
      </c>
      <c r="V565" s="26">
        <v>439</v>
      </c>
      <c r="W565" s="26">
        <v>175</v>
      </c>
      <c r="X565" s="27"/>
      <c r="Y565" s="27"/>
      <c r="Z565" s="27"/>
      <c r="AA565" s="29">
        <v>756.99</v>
      </c>
      <c r="AB565" s="29">
        <v>0</v>
      </c>
      <c r="AC565" s="29">
        <v>287.77</v>
      </c>
      <c r="AD565" s="28">
        <v>5</v>
      </c>
      <c r="AE565" s="29">
        <v>72.59</v>
      </c>
      <c r="AF565" s="29"/>
      <c r="AG565" s="30"/>
      <c r="AH565" s="41">
        <v>415</v>
      </c>
      <c r="AI565" s="41">
        <v>710.27</v>
      </c>
      <c r="AJ565" s="30"/>
      <c r="AK565" s="30"/>
      <c r="AL565" s="30">
        <v>16.920000000000002</v>
      </c>
      <c r="AM565" s="30">
        <v>0</v>
      </c>
      <c r="AN565" s="32"/>
      <c r="AO565" s="32">
        <v>0.88388</v>
      </c>
      <c r="AP565" s="30"/>
      <c r="AQ565" s="39">
        <v>0</v>
      </c>
      <c r="AR565" s="42">
        <v>68.58</v>
      </c>
      <c r="AT565" s="37">
        <f t="shared" si="253"/>
        <v>1211000</v>
      </c>
      <c r="AU565" s="92">
        <f t="shared" si="283"/>
        <v>1951.31502</v>
      </c>
      <c r="AV565" s="3">
        <f t="shared" si="317"/>
        <v>1.6113253674649051</v>
      </c>
    </row>
    <row r="566" spans="1:48">
      <c r="A566" s="16">
        <v>42462</v>
      </c>
      <c r="B566" s="1">
        <f t="shared" si="278"/>
        <v>2620.4350767999999</v>
      </c>
      <c r="D566" s="33">
        <v>2239000</v>
      </c>
      <c r="E566" s="17">
        <f t="shared" si="284"/>
        <v>1.1703595698079499</v>
      </c>
      <c r="F566" s="52">
        <f t="shared" si="285"/>
        <v>1.3326648179910838</v>
      </c>
      <c r="G566" s="22">
        <v>809.09</v>
      </c>
      <c r="H566" s="1">
        <f t="shared" si="290"/>
        <v>785.76083330000006</v>
      </c>
      <c r="I566" s="1">
        <f t="shared" si="291"/>
        <v>129.40424350000001</v>
      </c>
      <c r="J566" s="5">
        <f t="shared" si="292"/>
        <v>548.99</v>
      </c>
      <c r="K566" s="22">
        <v>347.19</v>
      </c>
      <c r="L566" s="23">
        <v>1500000</v>
      </c>
      <c r="M566" s="24"/>
      <c r="N566" s="5">
        <f t="shared" si="311"/>
        <v>1115.6909882</v>
      </c>
      <c r="O566" s="5">
        <f t="shared" si="312"/>
        <v>0.74379399213333341</v>
      </c>
      <c r="P566" s="5">
        <f t="shared" si="313"/>
        <v>373</v>
      </c>
      <c r="Q566" s="5">
        <f t="shared" si="314"/>
        <v>232.98033090000004</v>
      </c>
      <c r="R566" s="5">
        <f t="shared" si="315"/>
        <v>60.710657300000001</v>
      </c>
      <c r="S566" s="5">
        <f t="shared" si="316"/>
        <v>329</v>
      </c>
      <c r="T566" s="39">
        <v>120</v>
      </c>
      <c r="U566" s="26">
        <v>265</v>
      </c>
      <c r="V566" s="26">
        <v>373</v>
      </c>
      <c r="W566" s="26">
        <v>165</v>
      </c>
      <c r="X566" s="27"/>
      <c r="Y566" s="27"/>
      <c r="Z566" s="27"/>
      <c r="AA566" s="29">
        <v>629.44000000000005</v>
      </c>
      <c r="AB566" s="29">
        <v>0</v>
      </c>
      <c r="AC566" s="29">
        <v>265.29000000000002</v>
      </c>
      <c r="AD566" s="28">
        <v>5</v>
      </c>
      <c r="AE566" s="29">
        <v>67.48</v>
      </c>
      <c r="AF566" s="29"/>
      <c r="AG566" s="30"/>
      <c r="AH566" s="41">
        <v>329</v>
      </c>
      <c r="AI566" s="41">
        <v>548.99</v>
      </c>
      <c r="AJ566" s="30"/>
      <c r="AK566" s="30"/>
      <c r="AL566" s="30">
        <v>15.74</v>
      </c>
      <c r="AM566" s="30">
        <v>0</v>
      </c>
      <c r="AN566" s="32"/>
      <c r="AO566" s="32">
        <v>0.87821000000000005</v>
      </c>
      <c r="AP566" s="30"/>
      <c r="AQ566" s="39">
        <v>0</v>
      </c>
      <c r="AR566" s="42">
        <v>64.13</v>
      </c>
      <c r="AT566" s="37">
        <f t="shared" si="253"/>
        <v>739000</v>
      </c>
      <c r="AU566" s="92">
        <f t="shared" si="283"/>
        <v>1504.7440885999999</v>
      </c>
      <c r="AV566" s="3">
        <f t="shared" si="317"/>
        <v>2.0361895650879567</v>
      </c>
    </row>
    <row r="567" spans="1:48">
      <c r="A567" s="16">
        <v>42463</v>
      </c>
      <c r="B567" s="1">
        <f t="shared" si="278"/>
        <v>2659.8046245</v>
      </c>
      <c r="D567" s="33">
        <v>2280000</v>
      </c>
      <c r="E567" s="17">
        <f t="shared" si="284"/>
        <v>1.1665809756578946</v>
      </c>
      <c r="F567" s="52">
        <f t="shared" si="285"/>
        <v>1.3295127650098522</v>
      </c>
      <c r="G567" s="22">
        <v>801</v>
      </c>
      <c r="H567" s="1">
        <f t="shared" si="290"/>
        <v>757.73072200000001</v>
      </c>
      <c r="I567" s="1">
        <f t="shared" si="291"/>
        <v>148.68390249999999</v>
      </c>
      <c r="J567" s="5">
        <f t="shared" si="292"/>
        <v>602.39</v>
      </c>
      <c r="K567" s="22">
        <v>350</v>
      </c>
      <c r="L567" s="23">
        <v>1514000</v>
      </c>
      <c r="M567" s="24"/>
      <c r="N567" s="5">
        <f t="shared" si="311"/>
        <v>1169.7386779999999</v>
      </c>
      <c r="O567" s="5">
        <f t="shared" si="312"/>
        <v>0.77261471466314391</v>
      </c>
      <c r="P567" s="5">
        <f t="shared" si="313"/>
        <v>366</v>
      </c>
      <c r="Q567" s="5">
        <f t="shared" si="314"/>
        <v>238.65762549999999</v>
      </c>
      <c r="R567" s="5">
        <f t="shared" si="315"/>
        <v>67.081052499999998</v>
      </c>
      <c r="S567" s="5">
        <f t="shared" si="316"/>
        <v>378</v>
      </c>
      <c r="T567" s="39">
        <v>120</v>
      </c>
      <c r="U567" s="26">
        <v>260</v>
      </c>
      <c r="V567" s="26">
        <v>366</v>
      </c>
      <c r="W567" s="26">
        <v>166</v>
      </c>
      <c r="X567" s="27"/>
      <c r="Y567" s="27"/>
      <c r="Z567" s="27"/>
      <c r="AA567" s="29">
        <v>591.57000000000005</v>
      </c>
      <c r="AB567" s="29">
        <v>0</v>
      </c>
      <c r="AC567" s="29">
        <v>271.99</v>
      </c>
      <c r="AD567" s="28">
        <v>5</v>
      </c>
      <c r="AE567" s="29">
        <v>75</v>
      </c>
      <c r="AF567" s="29"/>
      <c r="AG567" s="30"/>
      <c r="AH567" s="41">
        <v>378</v>
      </c>
      <c r="AI567" s="41">
        <v>602.39</v>
      </c>
      <c r="AJ567" s="30"/>
      <c r="AK567" s="30"/>
      <c r="AL567" s="30">
        <v>23</v>
      </c>
      <c r="AM567" s="30">
        <v>0</v>
      </c>
      <c r="AN567" s="32"/>
      <c r="AO567" s="32">
        <v>0.87744999999999995</v>
      </c>
      <c r="AP567" s="30"/>
      <c r="AQ567" s="39">
        <v>0</v>
      </c>
      <c r="AR567" s="42">
        <v>71.45</v>
      </c>
      <c r="AT567" s="37">
        <f t="shared" si="253"/>
        <v>766000</v>
      </c>
      <c r="AU567" s="92">
        <f t="shared" si="283"/>
        <v>1490.0659465000001</v>
      </c>
      <c r="AV567" s="3">
        <f t="shared" si="317"/>
        <v>1.9452558048302875</v>
      </c>
    </row>
    <row r="568" spans="1:48">
      <c r="A568" s="16">
        <v>42464</v>
      </c>
      <c r="B568" s="1">
        <f t="shared" si="278"/>
        <v>3139.9543475</v>
      </c>
      <c r="D568" s="33">
        <v>2933000</v>
      </c>
      <c r="E568" s="17">
        <f t="shared" si="284"/>
        <v>1.0705606367200817</v>
      </c>
      <c r="F568" s="52">
        <f t="shared" si="285"/>
        <v>1.2200816419398048</v>
      </c>
      <c r="G568" s="22">
        <v>882.7</v>
      </c>
      <c r="H568" s="1">
        <f t="shared" si="290"/>
        <v>907.25697649999995</v>
      </c>
      <c r="I568" s="1">
        <f t="shared" si="291"/>
        <v>159.327371</v>
      </c>
      <c r="J568" s="5">
        <f t="shared" si="292"/>
        <v>714.49</v>
      </c>
      <c r="K568" s="22">
        <v>476.18</v>
      </c>
      <c r="L568" s="23">
        <v>1589000</v>
      </c>
      <c r="M568" s="24"/>
      <c r="N568" s="5">
        <f t="shared" si="311"/>
        <v>1249.991982</v>
      </c>
      <c r="O568" s="5">
        <f t="shared" si="312"/>
        <v>0.78665322970421647</v>
      </c>
      <c r="P568" s="5">
        <f t="shared" si="313"/>
        <v>389</v>
      </c>
      <c r="Q568" s="5">
        <f t="shared" si="314"/>
        <v>254.40785299999999</v>
      </c>
      <c r="R568" s="5">
        <f t="shared" si="315"/>
        <v>77.584129000000004</v>
      </c>
      <c r="S568" s="5">
        <f t="shared" si="316"/>
        <v>409</v>
      </c>
      <c r="T568" s="39">
        <v>120</v>
      </c>
      <c r="U568" s="26">
        <v>328</v>
      </c>
      <c r="V568" s="26">
        <v>389</v>
      </c>
      <c r="W568" s="26">
        <v>156</v>
      </c>
      <c r="X568" s="27"/>
      <c r="Y568" s="27"/>
      <c r="Z568" s="27"/>
      <c r="AA568" s="29">
        <v>744.03</v>
      </c>
      <c r="AB568" s="29">
        <v>0</v>
      </c>
      <c r="AC568" s="29">
        <v>289.94</v>
      </c>
      <c r="AD568" s="28">
        <v>5</v>
      </c>
      <c r="AE568" s="29">
        <v>75.540000000000006</v>
      </c>
      <c r="AF568" s="29"/>
      <c r="AG568" s="30"/>
      <c r="AH568" s="41">
        <v>409</v>
      </c>
      <c r="AI568" s="41">
        <v>714.49</v>
      </c>
      <c r="AJ568" s="30"/>
      <c r="AK568" s="30"/>
      <c r="AL568" s="30">
        <v>22.62</v>
      </c>
      <c r="AM568" s="30">
        <v>0</v>
      </c>
      <c r="AN568" s="32"/>
      <c r="AO568" s="32">
        <v>0.87744999999999995</v>
      </c>
      <c r="AP568" s="30"/>
      <c r="AQ568" s="39">
        <v>0</v>
      </c>
      <c r="AR568" s="42">
        <v>83.42</v>
      </c>
      <c r="AT568" s="37">
        <f t="shared" si="253"/>
        <v>1344000</v>
      </c>
      <c r="AU568" s="92">
        <f t="shared" si="283"/>
        <v>1889.9623655</v>
      </c>
      <c r="AV568" s="3">
        <f t="shared" si="317"/>
        <v>1.4062219981398809</v>
      </c>
    </row>
    <row r="569" spans="1:48">
      <c r="A569" s="16">
        <v>42465</v>
      </c>
      <c r="B569" s="1">
        <f t="shared" si="278"/>
        <v>3097.3578042999998</v>
      </c>
      <c r="D569" s="33">
        <v>3055000</v>
      </c>
      <c r="E569" s="17">
        <f t="shared" si="284"/>
        <v>1.0138650750572831</v>
      </c>
      <c r="F569" s="52">
        <f t="shared" si="285"/>
        <v>1.1547832785371743</v>
      </c>
      <c r="G569" s="22">
        <v>943.03</v>
      </c>
      <c r="H569" s="1">
        <f t="shared" si="290"/>
        <v>868.839112</v>
      </c>
      <c r="I569" s="1">
        <f t="shared" si="291"/>
        <v>155.9186923</v>
      </c>
      <c r="J569" s="5">
        <f t="shared" si="292"/>
        <v>627.08000000000004</v>
      </c>
      <c r="K569" s="22">
        <v>502.49</v>
      </c>
      <c r="L569" s="23">
        <v>1651000</v>
      </c>
      <c r="M569" s="24"/>
      <c r="N569" s="5">
        <f t="shared" si="311"/>
        <v>1249.4580859</v>
      </c>
      <c r="O569" s="5">
        <f t="shared" si="312"/>
        <v>0.75678866499091468</v>
      </c>
      <c r="P569" s="5">
        <f t="shared" si="313"/>
        <v>423</v>
      </c>
      <c r="Q569" s="5">
        <f t="shared" si="314"/>
        <v>234.68138100000002</v>
      </c>
      <c r="R569" s="5">
        <f t="shared" si="315"/>
        <v>74.776704899999999</v>
      </c>
      <c r="S569" s="5">
        <f t="shared" si="316"/>
        <v>397</v>
      </c>
      <c r="T569" s="39">
        <v>120</v>
      </c>
      <c r="U569" s="26">
        <v>337</v>
      </c>
      <c r="V569" s="26">
        <v>423</v>
      </c>
      <c r="W569" s="26">
        <v>173</v>
      </c>
      <c r="X569" s="27"/>
      <c r="Y569" s="27"/>
      <c r="Z569" s="27"/>
      <c r="AA569" s="29">
        <v>722.3</v>
      </c>
      <c r="AB569" s="29">
        <v>0</v>
      </c>
      <c r="AC569" s="29">
        <v>267.3</v>
      </c>
      <c r="AD569" s="28">
        <v>5</v>
      </c>
      <c r="AE569" s="29">
        <v>75</v>
      </c>
      <c r="AF569" s="29"/>
      <c r="AG569" s="30"/>
      <c r="AH569" s="41">
        <v>397</v>
      </c>
      <c r="AI569" s="41">
        <v>627.08000000000004</v>
      </c>
      <c r="AJ569" s="30"/>
      <c r="AK569" s="30"/>
      <c r="AL569" s="30">
        <v>22.42</v>
      </c>
      <c r="AM569" s="30">
        <v>0</v>
      </c>
      <c r="AN569" s="32"/>
      <c r="AO569" s="32">
        <v>0.87797000000000003</v>
      </c>
      <c r="AP569" s="30"/>
      <c r="AQ569" s="39">
        <v>0</v>
      </c>
      <c r="AR569" s="42">
        <v>80.17</v>
      </c>
      <c r="AT569" s="37">
        <f t="shared" si="253"/>
        <v>1404000</v>
      </c>
      <c r="AU569" s="92">
        <f t="shared" si="283"/>
        <v>1847.8997183999998</v>
      </c>
      <c r="AV569" s="3">
        <f t="shared" si="317"/>
        <v>1.3161678905982905</v>
      </c>
    </row>
    <row r="570" spans="1:48">
      <c r="A570" s="16">
        <v>42466</v>
      </c>
      <c r="B570" s="1">
        <f t="shared" si="278"/>
        <v>3075.4808060000005</v>
      </c>
      <c r="D570" s="33">
        <v>3123000</v>
      </c>
      <c r="E570" s="17">
        <f t="shared" si="284"/>
        <v>0.98478411975664437</v>
      </c>
      <c r="F570" s="52">
        <f t="shared" si="285"/>
        <v>1.1208560434289145</v>
      </c>
      <c r="G570" s="22">
        <v>902.21</v>
      </c>
      <c r="H570" s="1">
        <f t="shared" si="290"/>
        <v>874.44422200000008</v>
      </c>
      <c r="I570" s="1">
        <f t="shared" si="291"/>
        <v>176.106584</v>
      </c>
      <c r="J570" s="5">
        <f t="shared" si="292"/>
        <v>623</v>
      </c>
      <c r="K570" s="22">
        <v>499.72</v>
      </c>
      <c r="L570" s="23">
        <v>1733000</v>
      </c>
      <c r="M570" s="24"/>
      <c r="N570" s="5">
        <f t="shared" si="311"/>
        <v>1223.0587780000001</v>
      </c>
      <c r="O570" s="5">
        <f t="shared" si="312"/>
        <v>0.70574655395268326</v>
      </c>
      <c r="P570" s="5">
        <f t="shared" si="313"/>
        <v>391</v>
      </c>
      <c r="Q570" s="5">
        <f t="shared" si="314"/>
        <v>245.72684800000002</v>
      </c>
      <c r="R570" s="5">
        <f t="shared" si="315"/>
        <v>70.33193</v>
      </c>
      <c r="S570" s="5">
        <f t="shared" si="316"/>
        <v>396</v>
      </c>
      <c r="T570" s="39">
        <v>120</v>
      </c>
      <c r="U570" s="26">
        <v>340</v>
      </c>
      <c r="V570" s="26">
        <v>391</v>
      </c>
      <c r="W570" s="26">
        <v>159</v>
      </c>
      <c r="X570" s="27"/>
      <c r="Y570" s="27"/>
      <c r="Z570" s="27"/>
      <c r="AA570" s="29">
        <v>715.59</v>
      </c>
      <c r="AB570" s="29">
        <v>0</v>
      </c>
      <c r="AC570" s="29">
        <v>279.68</v>
      </c>
      <c r="AD570" s="28">
        <v>5</v>
      </c>
      <c r="AE570" s="29">
        <v>103.47</v>
      </c>
      <c r="AF570" s="29"/>
      <c r="AG570" s="30"/>
      <c r="AH570" s="41">
        <v>396</v>
      </c>
      <c r="AI570" s="41">
        <v>623</v>
      </c>
      <c r="AJ570" s="30"/>
      <c r="AK570" s="30"/>
      <c r="AL570" s="30">
        <v>21.92</v>
      </c>
      <c r="AM570" s="30">
        <v>0</v>
      </c>
      <c r="AN570" s="32"/>
      <c r="AO570" s="32">
        <v>0.87860000000000005</v>
      </c>
      <c r="AP570" s="30"/>
      <c r="AQ570" s="39">
        <v>0</v>
      </c>
      <c r="AR570" s="42">
        <v>75.05</v>
      </c>
      <c r="AT570" s="37">
        <f t="shared" si="253"/>
        <v>1390000</v>
      </c>
      <c r="AU570" s="92">
        <f t="shared" si="283"/>
        <v>1852.4220280000004</v>
      </c>
      <c r="AV570" s="3">
        <f t="shared" si="317"/>
        <v>1.3326777179856117</v>
      </c>
    </row>
    <row r="571" spans="1:48">
      <c r="A571" s="16">
        <v>42467</v>
      </c>
      <c r="B571" s="1">
        <f t="shared" si="278"/>
        <v>3219.9374459000001</v>
      </c>
      <c r="D571" s="33">
        <v>2937000</v>
      </c>
      <c r="E571" s="17">
        <f t="shared" si="284"/>
        <v>1.0963355280558391</v>
      </c>
      <c r="F571" s="52">
        <f t="shared" si="285"/>
        <v>1.2474376506830807</v>
      </c>
      <c r="G571" s="22">
        <v>1009.15</v>
      </c>
      <c r="H571" s="1">
        <f t="shared" si="290"/>
        <v>840.28760699999998</v>
      </c>
      <c r="I571" s="1">
        <f t="shared" si="291"/>
        <v>150.6998389</v>
      </c>
      <c r="J571" s="5">
        <f t="shared" si="292"/>
        <v>676.8</v>
      </c>
      <c r="K571" s="22">
        <v>543</v>
      </c>
      <c r="L571" s="23">
        <v>1686000</v>
      </c>
      <c r="M571" s="24"/>
      <c r="N571" s="5">
        <f t="shared" si="311"/>
        <v>1322.2048136999999</v>
      </c>
      <c r="O571" s="5">
        <f t="shared" si="312"/>
        <v>0.78422586814946615</v>
      </c>
      <c r="P571" s="5">
        <f t="shared" si="313"/>
        <v>490</v>
      </c>
      <c r="Q571" s="5">
        <f t="shared" si="314"/>
        <v>251.73473410000003</v>
      </c>
      <c r="R571" s="5">
        <f t="shared" si="315"/>
        <v>62.470079599999998</v>
      </c>
      <c r="S571" s="5">
        <f t="shared" si="316"/>
        <v>398</v>
      </c>
      <c r="T571" s="39">
        <v>120</v>
      </c>
      <c r="U571" s="26">
        <v>381</v>
      </c>
      <c r="V571" s="26">
        <v>490</v>
      </c>
      <c r="W571" s="26">
        <v>179</v>
      </c>
      <c r="X571" s="27"/>
      <c r="Y571" s="27"/>
      <c r="Z571" s="27"/>
      <c r="AA571" s="29">
        <v>669.67</v>
      </c>
      <c r="AB571" s="29">
        <v>0</v>
      </c>
      <c r="AC571" s="29">
        <v>286.43</v>
      </c>
      <c r="AD571" s="28">
        <v>5</v>
      </c>
      <c r="AE571" s="29">
        <v>90.87</v>
      </c>
      <c r="AF571" s="29"/>
      <c r="AG571" s="30"/>
      <c r="AH571" s="41">
        <v>398</v>
      </c>
      <c r="AI571" s="41">
        <v>676.8</v>
      </c>
      <c r="AJ571" s="30"/>
      <c r="AK571" s="30"/>
      <c r="AL571" s="30">
        <v>14.52</v>
      </c>
      <c r="AM571" s="30">
        <v>0</v>
      </c>
      <c r="AN571" s="32"/>
      <c r="AO571" s="32">
        <v>0.87887000000000004</v>
      </c>
      <c r="AP571" s="30"/>
      <c r="AQ571" s="39">
        <v>0</v>
      </c>
      <c r="AR571" s="42">
        <v>66.08</v>
      </c>
      <c r="AT571" s="37">
        <f t="shared" si="253"/>
        <v>1251000</v>
      </c>
      <c r="AU571" s="92">
        <f t="shared" si="283"/>
        <v>1897.7326322000001</v>
      </c>
      <c r="AV571" s="3">
        <f t="shared" si="317"/>
        <v>1.5169725277378099</v>
      </c>
    </row>
    <row r="572" spans="1:48">
      <c r="A572" s="16">
        <v>42468</v>
      </c>
      <c r="B572" s="1">
        <f t="shared" si="278"/>
        <v>2898.8460758000001</v>
      </c>
      <c r="D572" s="33">
        <v>2682000</v>
      </c>
      <c r="E572" s="17">
        <f t="shared" si="284"/>
        <v>1.0808523772557794</v>
      </c>
      <c r="F572" s="52">
        <f t="shared" si="285"/>
        <v>1.2311934037929348</v>
      </c>
      <c r="G572" s="22">
        <v>943.76</v>
      </c>
      <c r="H572" s="1">
        <f t="shared" si="290"/>
        <v>765.4674066</v>
      </c>
      <c r="I572" s="1">
        <f t="shared" si="291"/>
        <v>152.99866919999999</v>
      </c>
      <c r="J572" s="5">
        <f t="shared" si="292"/>
        <v>542.62</v>
      </c>
      <c r="K572" s="22">
        <v>494</v>
      </c>
      <c r="L572" s="23">
        <v>1561000</v>
      </c>
      <c r="M572" s="24"/>
      <c r="N572" s="5">
        <f t="shared" si="311"/>
        <v>1189.6900386</v>
      </c>
      <c r="O572" s="5">
        <f t="shared" si="312"/>
        <v>0.76213327264573982</v>
      </c>
      <c r="P572" s="5">
        <f t="shared" si="313"/>
        <v>403</v>
      </c>
      <c r="Q572" s="5">
        <f t="shared" si="314"/>
        <v>249.584127</v>
      </c>
      <c r="R572" s="5">
        <f t="shared" si="315"/>
        <v>67.105911599999999</v>
      </c>
      <c r="S572" s="5">
        <f t="shared" si="316"/>
        <v>350</v>
      </c>
      <c r="T572" s="39">
        <v>120</v>
      </c>
      <c r="U572" s="26">
        <v>335</v>
      </c>
      <c r="V572" s="26">
        <v>403</v>
      </c>
      <c r="W572" s="26">
        <v>196</v>
      </c>
      <c r="X572" s="27"/>
      <c r="Y572" s="27"/>
      <c r="Z572" s="27"/>
      <c r="AA572" s="29">
        <v>587.64</v>
      </c>
      <c r="AB572" s="29">
        <v>0</v>
      </c>
      <c r="AC572" s="29">
        <v>284.3</v>
      </c>
      <c r="AD572" s="28">
        <v>4</v>
      </c>
      <c r="AE572" s="29">
        <v>81.84</v>
      </c>
      <c r="AF572" s="29"/>
      <c r="AG572" s="30"/>
      <c r="AH572" s="41">
        <v>350</v>
      </c>
      <c r="AI572" s="41">
        <v>542.62</v>
      </c>
      <c r="AJ572" s="30"/>
      <c r="AK572" s="30"/>
      <c r="AL572" s="30">
        <v>20</v>
      </c>
      <c r="AM572" s="30">
        <v>0</v>
      </c>
      <c r="AN572" s="32"/>
      <c r="AO572" s="32">
        <v>0.87788999999999995</v>
      </c>
      <c r="AP572" s="30"/>
      <c r="AQ572" s="39">
        <v>0</v>
      </c>
      <c r="AR572" s="42">
        <v>72.44</v>
      </c>
      <c r="AT572" s="37">
        <f t="shared" si="253"/>
        <v>1121000</v>
      </c>
      <c r="AU572" s="92">
        <f t="shared" si="283"/>
        <v>1709.1560372000001</v>
      </c>
      <c r="AV572" s="3">
        <f t="shared" si="317"/>
        <v>1.5246708628010706</v>
      </c>
    </row>
    <row r="573" spans="1:48">
      <c r="A573" s="16">
        <v>42469</v>
      </c>
      <c r="B573" s="1">
        <f t="shared" si="278"/>
        <v>2514.926614</v>
      </c>
      <c r="D573" s="33">
        <v>2248000</v>
      </c>
      <c r="E573" s="17">
        <f t="shared" si="284"/>
        <v>1.1187395969750891</v>
      </c>
      <c r="F573" s="52">
        <f t="shared" si="285"/>
        <v>1.2731758244851361</v>
      </c>
      <c r="G573" s="22">
        <v>797.36</v>
      </c>
      <c r="H573" s="1">
        <f t="shared" si="290"/>
        <v>699.48913500000003</v>
      </c>
      <c r="I573" s="1">
        <f t="shared" si="291"/>
        <v>143.37747900000002</v>
      </c>
      <c r="J573" s="5">
        <f t="shared" si="292"/>
        <v>464.7</v>
      </c>
      <c r="K573" s="22">
        <v>410</v>
      </c>
      <c r="L573" s="23">
        <v>1482000</v>
      </c>
      <c r="M573" s="24"/>
      <c r="N573" s="5">
        <f t="shared" si="311"/>
        <v>1107.1006929999999</v>
      </c>
      <c r="O573" s="5">
        <f t="shared" si="312"/>
        <v>0.74703150674763819</v>
      </c>
      <c r="P573" s="5">
        <f t="shared" si="313"/>
        <v>374</v>
      </c>
      <c r="Q573" s="5">
        <f t="shared" si="314"/>
        <v>231.124461</v>
      </c>
      <c r="R573" s="5">
        <f t="shared" si="315"/>
        <v>67.976231999999996</v>
      </c>
      <c r="S573" s="5">
        <f t="shared" si="316"/>
        <v>314</v>
      </c>
      <c r="T573" s="39">
        <v>120</v>
      </c>
      <c r="U573" s="26">
        <v>259</v>
      </c>
      <c r="V573" s="26">
        <v>374</v>
      </c>
      <c r="W573" s="26">
        <v>156</v>
      </c>
      <c r="X573" s="27"/>
      <c r="Y573" s="27"/>
      <c r="Z573" s="27"/>
      <c r="AA573" s="29">
        <v>533.02</v>
      </c>
      <c r="AB573" s="29">
        <v>0</v>
      </c>
      <c r="AC573" s="29">
        <v>263.02999999999997</v>
      </c>
      <c r="AD573" s="28">
        <v>3</v>
      </c>
      <c r="AE573" s="29">
        <v>71</v>
      </c>
      <c r="AF573" s="29"/>
      <c r="AG573" s="30"/>
      <c r="AH573" s="41">
        <v>314</v>
      </c>
      <c r="AI573" s="41">
        <v>464.7</v>
      </c>
      <c r="AJ573" s="30"/>
      <c r="AK573" s="30"/>
      <c r="AL573" s="30">
        <v>17.809999999999999</v>
      </c>
      <c r="AM573" s="30">
        <v>0</v>
      </c>
      <c r="AN573" s="32"/>
      <c r="AO573" s="32">
        <v>0.87870000000000004</v>
      </c>
      <c r="AP573" s="30"/>
      <c r="AQ573" s="39">
        <v>0</v>
      </c>
      <c r="AR573" s="42">
        <v>74.36</v>
      </c>
      <c r="AT573" s="37">
        <f t="shared" si="253"/>
        <v>766000</v>
      </c>
      <c r="AU573" s="92">
        <f t="shared" si="283"/>
        <v>1407.8259210000001</v>
      </c>
      <c r="AV573" s="3">
        <f t="shared" si="317"/>
        <v>1.8378928472584859</v>
      </c>
    </row>
    <row r="574" spans="1:48">
      <c r="A574" s="16">
        <v>42470</v>
      </c>
      <c r="B574" s="1">
        <f t="shared" si="278"/>
        <v>2281.3108037000002</v>
      </c>
      <c r="D574" s="33">
        <v>2068000</v>
      </c>
      <c r="E574" s="17">
        <f t="shared" si="284"/>
        <v>1.1031483576885881</v>
      </c>
      <c r="F574" s="52">
        <f t="shared" si="285"/>
        <v>1.2579088882043719</v>
      </c>
      <c r="G574" s="22">
        <v>782.25</v>
      </c>
      <c r="H574" s="1">
        <f t="shared" si="290"/>
        <v>628.01575639999999</v>
      </c>
      <c r="I574" s="1">
        <f t="shared" si="291"/>
        <v>171.96504729999998</v>
      </c>
      <c r="J574" s="5">
        <f t="shared" si="292"/>
        <v>336.81</v>
      </c>
      <c r="K574" s="22">
        <v>362.27</v>
      </c>
      <c r="L574" s="23">
        <v>1329000</v>
      </c>
      <c r="M574" s="24"/>
      <c r="N574" s="5">
        <f t="shared" si="311"/>
        <v>1026.1610303</v>
      </c>
      <c r="O574" s="5">
        <f t="shared" si="312"/>
        <v>0.77213019586155007</v>
      </c>
      <c r="P574" s="5">
        <f t="shared" si="313"/>
        <v>375</v>
      </c>
      <c r="Q574" s="5">
        <f t="shared" si="314"/>
        <v>216.73436580000001</v>
      </c>
      <c r="R574" s="5">
        <f t="shared" si="315"/>
        <v>81.426664500000001</v>
      </c>
      <c r="S574" s="5">
        <f t="shared" si="316"/>
        <v>233</v>
      </c>
      <c r="T574" s="39">
        <v>120</v>
      </c>
      <c r="U574" s="26">
        <v>251</v>
      </c>
      <c r="V574" s="26">
        <v>375</v>
      </c>
      <c r="W574" s="26">
        <v>148</v>
      </c>
      <c r="X574" s="27"/>
      <c r="Y574" s="27"/>
      <c r="Z574" s="27"/>
      <c r="AA574" s="29">
        <v>468.98</v>
      </c>
      <c r="AB574" s="29">
        <v>0</v>
      </c>
      <c r="AC574" s="29">
        <v>247.14</v>
      </c>
      <c r="AD574" s="28">
        <v>3</v>
      </c>
      <c r="AE574" s="29">
        <v>76.13</v>
      </c>
      <c r="AF574" s="29"/>
      <c r="AG574" s="30"/>
      <c r="AH574" s="41">
        <v>233</v>
      </c>
      <c r="AI574" s="41">
        <v>336.81</v>
      </c>
      <c r="AJ574" s="30"/>
      <c r="AK574" s="30"/>
      <c r="AL574" s="30">
        <v>30.11</v>
      </c>
      <c r="AM574" s="30">
        <v>0</v>
      </c>
      <c r="AN574" s="32"/>
      <c r="AO574" s="32">
        <v>0.87697000000000003</v>
      </c>
      <c r="AP574" s="30"/>
      <c r="AQ574" s="39">
        <v>0</v>
      </c>
      <c r="AR574" s="42">
        <v>89.85</v>
      </c>
      <c r="AT574" s="37">
        <f t="shared" si="253"/>
        <v>739000</v>
      </c>
      <c r="AU574" s="92">
        <f t="shared" si="283"/>
        <v>1255.1497734000002</v>
      </c>
      <c r="AV574" s="3">
        <f t="shared" si="317"/>
        <v>1.6984435364005417</v>
      </c>
    </row>
    <row r="575" spans="1:48">
      <c r="A575" s="16">
        <v>42471</v>
      </c>
      <c r="B575" s="1">
        <f t="shared" si="278"/>
        <v>2951.2317228000002</v>
      </c>
      <c r="D575" s="33">
        <v>3021000</v>
      </c>
      <c r="E575" s="17">
        <f t="shared" si="284"/>
        <v>0.97690556861966238</v>
      </c>
      <c r="F575" s="52">
        <f t="shared" si="285"/>
        <v>1.1139555157185108</v>
      </c>
      <c r="G575" s="22">
        <v>961.72</v>
      </c>
      <c r="H575" s="1">
        <f t="shared" si="290"/>
        <v>789.64132740000014</v>
      </c>
      <c r="I575" s="1">
        <f t="shared" si="291"/>
        <v>197.1603954</v>
      </c>
      <c r="J575" s="5">
        <f t="shared" si="292"/>
        <v>429</v>
      </c>
      <c r="K575" s="22">
        <v>573.71</v>
      </c>
      <c r="L575" s="23">
        <v>1587000</v>
      </c>
      <c r="M575" s="24"/>
      <c r="N575" s="5">
        <f t="shared" si="311"/>
        <v>1076.3458292999999</v>
      </c>
      <c r="O575" s="5">
        <f t="shared" si="312"/>
        <v>0.67822673553875223</v>
      </c>
      <c r="P575" s="5">
        <f t="shared" si="313"/>
        <v>382</v>
      </c>
      <c r="Q575" s="5">
        <f t="shared" si="314"/>
        <v>234.41408100000001</v>
      </c>
      <c r="R575" s="5">
        <f t="shared" si="315"/>
        <v>95.93174830000001</v>
      </c>
      <c r="S575" s="5">
        <f t="shared" si="316"/>
        <v>244</v>
      </c>
      <c r="T575" s="39">
        <v>120</v>
      </c>
      <c r="U575" s="26">
        <v>382</v>
      </c>
      <c r="V575" s="26">
        <v>382</v>
      </c>
      <c r="W575" s="26">
        <v>191</v>
      </c>
      <c r="X575" s="27"/>
      <c r="Y575" s="27"/>
      <c r="Z575" s="27"/>
      <c r="AA575" s="29">
        <v>633.12</v>
      </c>
      <c r="AB575" s="29">
        <v>0</v>
      </c>
      <c r="AC575" s="29">
        <v>267.3</v>
      </c>
      <c r="AD575" s="28">
        <v>3</v>
      </c>
      <c r="AE575" s="29">
        <v>88.32</v>
      </c>
      <c r="AF575" s="29"/>
      <c r="AG575" s="30"/>
      <c r="AH575" s="41">
        <v>244</v>
      </c>
      <c r="AI575" s="41">
        <v>429</v>
      </c>
      <c r="AJ575" s="30"/>
      <c r="AK575" s="30"/>
      <c r="AL575" s="30">
        <v>30.11</v>
      </c>
      <c r="AM575" s="30">
        <v>0</v>
      </c>
      <c r="AN575" s="32"/>
      <c r="AO575" s="32">
        <v>0.87697000000000003</v>
      </c>
      <c r="AP575" s="30"/>
      <c r="AQ575" s="39">
        <v>0</v>
      </c>
      <c r="AR575" s="42">
        <v>106.39</v>
      </c>
      <c r="AT575" s="37">
        <f t="shared" si="253"/>
        <v>1434000</v>
      </c>
      <c r="AU575" s="92">
        <f t="shared" si="283"/>
        <v>1874.8858935000003</v>
      </c>
      <c r="AV575" s="3">
        <f t="shared" si="317"/>
        <v>1.3074518085774061</v>
      </c>
    </row>
    <row r="576" spans="1:48">
      <c r="A576" s="16">
        <v>42472</v>
      </c>
      <c r="B576" s="1">
        <f t="shared" si="278"/>
        <v>3387.0840437000002</v>
      </c>
      <c r="D576" s="33">
        <v>3215000</v>
      </c>
      <c r="E576" s="17">
        <f t="shared" si="284"/>
        <v>1.0535253635147745</v>
      </c>
      <c r="F576" s="52">
        <f t="shared" si="285"/>
        <v>1.201927331083676</v>
      </c>
      <c r="G576" s="22">
        <v>998.62</v>
      </c>
      <c r="H576" s="1">
        <f t="shared" si="290"/>
        <v>851.90827230000002</v>
      </c>
      <c r="I576" s="1">
        <f>AO576*(AL576+AE576+AK576+AM576+AR576)+(AQ576)</f>
        <v>239.62577139999999</v>
      </c>
      <c r="J576" s="5">
        <f t="shared" si="292"/>
        <v>700.82</v>
      </c>
      <c r="K576" s="22">
        <v>596.11</v>
      </c>
      <c r="L576" s="23">
        <v>1630000</v>
      </c>
      <c r="M576" s="24"/>
      <c r="N576" s="5">
        <f t="shared" si="311"/>
        <v>1358.8245276000002</v>
      </c>
      <c r="O576" s="5">
        <f t="shared" si="312"/>
        <v>0.83363467950920256</v>
      </c>
      <c r="P576" s="5">
        <f t="shared" si="313"/>
        <v>428</v>
      </c>
      <c r="Q576" s="5">
        <f t="shared" si="314"/>
        <v>259.10226800000004</v>
      </c>
      <c r="R576" s="5">
        <f t="shared" si="315"/>
        <v>95.822259599999995</v>
      </c>
      <c r="S576" s="5">
        <f t="shared" si="316"/>
        <v>455.9</v>
      </c>
      <c r="T576" s="39">
        <v>120</v>
      </c>
      <c r="U576" s="26">
        <v>390</v>
      </c>
      <c r="V576" s="26">
        <v>428</v>
      </c>
      <c r="W576" s="26">
        <v>172</v>
      </c>
      <c r="X576" s="27"/>
      <c r="Y576" s="27"/>
      <c r="Z576" s="27"/>
      <c r="AA576" s="29">
        <v>676.31</v>
      </c>
      <c r="AB576" s="29">
        <v>0</v>
      </c>
      <c r="AC576" s="29">
        <v>295.60000000000002</v>
      </c>
      <c r="AD576" s="28">
        <v>3</v>
      </c>
      <c r="AE576" s="29">
        <v>86.46</v>
      </c>
      <c r="AF576" s="29"/>
      <c r="AG576" s="30"/>
      <c r="AH576" s="41">
        <v>455.9</v>
      </c>
      <c r="AI576" s="41">
        <v>700.82</v>
      </c>
      <c r="AJ576" s="30"/>
      <c r="AK576" s="30">
        <v>40.61</v>
      </c>
      <c r="AL576" s="30">
        <v>39.99</v>
      </c>
      <c r="AM576" s="30">
        <v>0</v>
      </c>
      <c r="AN576" s="32"/>
      <c r="AO576" s="32">
        <v>0.87653000000000003</v>
      </c>
      <c r="AP576" s="30"/>
      <c r="AQ576" s="39">
        <v>0</v>
      </c>
      <c r="AR576" s="42">
        <v>106.32</v>
      </c>
      <c r="AT576" s="37">
        <f t="shared" si="253"/>
        <v>1585000</v>
      </c>
      <c r="AU576" s="92">
        <f t="shared" si="283"/>
        <v>2028.2595160999999</v>
      </c>
      <c r="AV576" s="3">
        <f t="shared" si="317"/>
        <v>1.2796590006940063</v>
      </c>
    </row>
    <row r="577" spans="1:48">
      <c r="A577" s="16">
        <v>42473</v>
      </c>
      <c r="B577" s="1">
        <f t="shared" si="278"/>
        <v>3304.8096731999999</v>
      </c>
      <c r="D577" s="33">
        <v>2994000</v>
      </c>
      <c r="E577" s="17">
        <f t="shared" si="284"/>
        <v>1.1038108460921843</v>
      </c>
      <c r="F577" s="52">
        <f t="shared" si="285"/>
        <v>1.2588078575982578</v>
      </c>
      <c r="G577" s="22">
        <v>1011.59</v>
      </c>
      <c r="H577" s="1">
        <f t="shared" si="290"/>
        <v>835.38528030000009</v>
      </c>
      <c r="I577" s="1">
        <f t="shared" ref="I577:I596" si="318">AO577*(AL577+AE577+AK577+AM577+AR577)+(AQ577)</f>
        <v>217.17439289999999</v>
      </c>
      <c r="J577" s="5">
        <f t="shared" si="292"/>
        <v>660.66</v>
      </c>
      <c r="K577" s="22">
        <v>580</v>
      </c>
      <c r="L577" s="23">
        <v>1657000</v>
      </c>
      <c r="M577" s="24"/>
      <c r="N577" s="5">
        <f t="shared" si="311"/>
        <v>1304.8803349999998</v>
      </c>
      <c r="O577" s="5">
        <f t="shared" si="312"/>
        <v>0.78749567592033787</v>
      </c>
      <c r="P577" s="5">
        <f t="shared" si="313"/>
        <v>453</v>
      </c>
      <c r="Q577" s="5">
        <f t="shared" si="314"/>
        <v>253.49434829999998</v>
      </c>
      <c r="R577" s="5">
        <f t="shared" si="315"/>
        <v>71.385986700000004</v>
      </c>
      <c r="S577" s="5">
        <f t="shared" si="316"/>
        <v>407</v>
      </c>
      <c r="T577" s="39">
        <v>120</v>
      </c>
      <c r="U577" s="26">
        <v>380</v>
      </c>
      <c r="V577" s="26">
        <v>453</v>
      </c>
      <c r="W577" s="26">
        <v>166</v>
      </c>
      <c r="X577" s="27"/>
      <c r="Y577" s="27"/>
      <c r="Z577" s="27"/>
      <c r="AA577" s="29">
        <v>663.6</v>
      </c>
      <c r="AB577" s="29">
        <v>0</v>
      </c>
      <c r="AC577" s="29">
        <v>289.08999999999997</v>
      </c>
      <c r="AD577" s="28">
        <v>3</v>
      </c>
      <c r="AE577" s="29">
        <v>79.400000000000006</v>
      </c>
      <c r="AF577" s="29"/>
      <c r="AG577" s="30"/>
      <c r="AH577" s="41">
        <v>407</v>
      </c>
      <c r="AI577" s="41">
        <v>660.66</v>
      </c>
      <c r="AJ577" s="30"/>
      <c r="AK577" s="30">
        <v>58.25</v>
      </c>
      <c r="AL577" s="30">
        <v>31.61</v>
      </c>
      <c r="AM577" s="30">
        <v>0</v>
      </c>
      <c r="AN577" s="32"/>
      <c r="AO577" s="32">
        <v>0.87687000000000004</v>
      </c>
      <c r="AP577" s="30"/>
      <c r="AQ577" s="39">
        <v>0</v>
      </c>
      <c r="AR577" s="42">
        <v>78.41</v>
      </c>
      <c r="AT577" s="37">
        <f t="shared" si="253"/>
        <v>1337000</v>
      </c>
      <c r="AU577" s="92">
        <f t="shared" si="283"/>
        <v>1999.9293382000001</v>
      </c>
      <c r="AV577" s="3">
        <f t="shared" si="317"/>
        <v>1.4958334616305162</v>
      </c>
    </row>
    <row r="578" spans="1:48">
      <c r="A578" s="16">
        <v>42474</v>
      </c>
      <c r="B578" s="1">
        <f t="shared" si="278"/>
        <v>3202.5570377999998</v>
      </c>
      <c r="D578" s="33">
        <v>2761000</v>
      </c>
      <c r="E578" s="17">
        <f t="shared" si="284"/>
        <v>1.1599264896052155</v>
      </c>
      <c r="F578" s="52">
        <f t="shared" si="285"/>
        <v>1.3144983506592349</v>
      </c>
      <c r="G578" s="22">
        <v>977.99</v>
      </c>
      <c r="H578" s="1">
        <f t="shared" si="290"/>
        <v>808.79935779999994</v>
      </c>
      <c r="I578" s="1">
        <f t="shared" si="318"/>
        <v>218.83768000000001</v>
      </c>
      <c r="J578" s="5">
        <f t="shared" si="292"/>
        <v>685.24</v>
      </c>
      <c r="K578" s="22">
        <v>511.69</v>
      </c>
      <c r="L578" s="23">
        <v>1635000</v>
      </c>
      <c r="M578" s="24"/>
      <c r="N578" s="5">
        <f t="shared" si="311"/>
        <v>1299.1245465</v>
      </c>
      <c r="O578" s="5">
        <f t="shared" si="312"/>
        <v>0.79457158807339445</v>
      </c>
      <c r="P578" s="5">
        <f t="shared" si="313"/>
        <v>428</v>
      </c>
      <c r="Q578" s="5">
        <f t="shared" si="314"/>
        <v>253.71052319999998</v>
      </c>
      <c r="R578" s="5">
        <f t="shared" si="315"/>
        <v>80.414023299999997</v>
      </c>
      <c r="S578" s="5">
        <f t="shared" si="316"/>
        <v>417</v>
      </c>
      <c r="T578" s="39">
        <v>120</v>
      </c>
      <c r="U578" s="26">
        <v>383</v>
      </c>
      <c r="V578" s="26">
        <v>428</v>
      </c>
      <c r="W578" s="26">
        <v>154</v>
      </c>
      <c r="X578" s="27"/>
      <c r="Y578" s="27"/>
      <c r="Z578" s="27"/>
      <c r="AA578" s="29">
        <v>629.05999999999995</v>
      </c>
      <c r="AB578" s="29">
        <v>0</v>
      </c>
      <c r="AC578" s="29">
        <v>287.52</v>
      </c>
      <c r="AD578" s="28">
        <v>3</v>
      </c>
      <c r="AE578" s="29">
        <v>19.63</v>
      </c>
      <c r="AF578" s="29"/>
      <c r="AG578" s="30"/>
      <c r="AH578" s="41">
        <v>417</v>
      </c>
      <c r="AI578" s="41">
        <v>685.24</v>
      </c>
      <c r="AJ578" s="30"/>
      <c r="AK578" s="30">
        <v>95.91</v>
      </c>
      <c r="AL578" s="30">
        <v>44.33</v>
      </c>
      <c r="AM578" s="30">
        <v>0</v>
      </c>
      <c r="AN578" s="32"/>
      <c r="AO578" s="32">
        <v>0.88241000000000003</v>
      </c>
      <c r="AP578" s="30"/>
      <c r="AQ578" s="39">
        <v>0</v>
      </c>
      <c r="AR578" s="42">
        <v>88.13</v>
      </c>
      <c r="AT578" s="37">
        <f t="shared" si="253"/>
        <v>1126000</v>
      </c>
      <c r="AU578" s="92">
        <f t="shared" si="283"/>
        <v>1903.4324912999998</v>
      </c>
      <c r="AV578" s="3">
        <f t="shared" si="317"/>
        <v>1.6904373812611011</v>
      </c>
    </row>
    <row r="579" spans="1:48">
      <c r="A579" s="16">
        <v>42475</v>
      </c>
      <c r="B579" s="1">
        <f t="shared" si="278"/>
        <v>3393.9359663</v>
      </c>
      <c r="D579" s="33">
        <v>2992000</v>
      </c>
      <c r="E579" s="17">
        <f t="shared" si="284"/>
        <v>1.1343368871323529</v>
      </c>
      <c r="F579" s="52">
        <f t="shared" si="285"/>
        <v>1.2779388789612258</v>
      </c>
      <c r="G579" s="22">
        <v>964.82</v>
      </c>
      <c r="H579" s="1">
        <f t="shared" si="290"/>
        <v>896.34652659999995</v>
      </c>
      <c r="I579" s="1">
        <f t="shared" si="318"/>
        <v>295.74943969999998</v>
      </c>
      <c r="J579" s="5">
        <f t="shared" si="292"/>
        <v>683.54</v>
      </c>
      <c r="K579" s="22">
        <v>553.48</v>
      </c>
      <c r="L579" s="23">
        <v>1632000</v>
      </c>
      <c r="M579" s="24"/>
      <c r="N579" s="5">
        <f t="shared" ref="N579:N581" si="319">SUM(P579:T579)</f>
        <v>1297.6130923999999</v>
      </c>
      <c r="O579" s="5">
        <f t="shared" ref="O579:O581" si="320">N579/L579*1000</f>
        <v>0.79510606151960783</v>
      </c>
      <c r="P579" s="5">
        <f t="shared" ref="P579:P581" si="321">V579</f>
        <v>409</v>
      </c>
      <c r="Q579" s="5">
        <f t="shared" ref="Q579:Q581" si="322">Y579*AN579+AC579*AO579</f>
        <v>250.69334090000001</v>
      </c>
      <c r="R579" s="5">
        <f t="shared" ref="R579:R581" si="323">SUM(AD579+AJ579+AR579)*AO579</f>
        <v>87.919751500000004</v>
      </c>
      <c r="S579" s="5">
        <f t="shared" si="316"/>
        <v>430</v>
      </c>
      <c r="T579" s="39">
        <v>120</v>
      </c>
      <c r="U579" s="26">
        <v>379</v>
      </c>
      <c r="V579" s="26">
        <v>409</v>
      </c>
      <c r="W579" s="26">
        <v>150</v>
      </c>
      <c r="X579" s="27"/>
      <c r="Y579" s="27"/>
      <c r="Z579" s="27"/>
      <c r="AA579" s="29">
        <v>727.39</v>
      </c>
      <c r="AB579" s="29">
        <v>0</v>
      </c>
      <c r="AC579" s="29">
        <v>282.43</v>
      </c>
      <c r="AD579" s="28">
        <v>3</v>
      </c>
      <c r="AE579" s="29">
        <v>6</v>
      </c>
      <c r="AF579" s="29"/>
      <c r="AG579" s="30"/>
      <c r="AH579" s="41">
        <v>430</v>
      </c>
      <c r="AI579" s="41">
        <v>683.54</v>
      </c>
      <c r="AJ579" s="30"/>
      <c r="AK579" s="30">
        <v>172.11</v>
      </c>
      <c r="AL579" s="30">
        <v>59.03</v>
      </c>
      <c r="AM579" s="30">
        <v>0</v>
      </c>
      <c r="AN579" s="32"/>
      <c r="AO579" s="32">
        <v>0.88763000000000003</v>
      </c>
      <c r="AP579" s="30"/>
      <c r="AQ579" s="39">
        <v>0</v>
      </c>
      <c r="AR579" s="42">
        <v>96.05</v>
      </c>
      <c r="AT579" s="37">
        <f t="shared" si="253"/>
        <v>1360000</v>
      </c>
      <c r="AU579" s="92">
        <f t="shared" si="283"/>
        <v>2096.3228739000001</v>
      </c>
      <c r="AV579" s="3">
        <f t="shared" si="317"/>
        <v>1.5414138778676472</v>
      </c>
    </row>
    <row r="580" spans="1:48">
      <c r="A580" s="16">
        <v>42476</v>
      </c>
      <c r="B580" s="1">
        <f t="shared" si="278"/>
        <v>2734.0394808000001</v>
      </c>
      <c r="D580" s="33">
        <v>2150000</v>
      </c>
      <c r="E580" s="17">
        <f t="shared" si="284"/>
        <v>1.2716462701395348</v>
      </c>
      <c r="F580" s="52">
        <f t="shared" si="285"/>
        <v>1.4337132115760969</v>
      </c>
      <c r="G580" s="22">
        <v>842.4</v>
      </c>
      <c r="H580" s="1">
        <f t="shared" si="290"/>
        <v>755.20209199999999</v>
      </c>
      <c r="I580" s="1">
        <f t="shared" si="318"/>
        <v>198.92738879999996</v>
      </c>
      <c r="J580" s="5">
        <f t="shared" si="292"/>
        <v>565.82000000000005</v>
      </c>
      <c r="K580" s="22">
        <v>371.69</v>
      </c>
      <c r="L580" s="23">
        <v>1356000</v>
      </c>
      <c r="M580" s="24"/>
      <c r="N580" s="5">
        <f t="shared" si="319"/>
        <v>1174.2721968000001</v>
      </c>
      <c r="O580" s="5">
        <f t="shared" si="320"/>
        <v>0.86598244601769914</v>
      </c>
      <c r="P580" s="5">
        <f t="shared" si="321"/>
        <v>361</v>
      </c>
      <c r="Q580" s="5">
        <f t="shared" si="322"/>
        <v>244.88078639999998</v>
      </c>
      <c r="R580" s="5">
        <f t="shared" si="323"/>
        <v>71.391410399999998</v>
      </c>
      <c r="S580" s="5">
        <f t="shared" si="316"/>
        <v>377</v>
      </c>
      <c r="T580" s="39">
        <v>120</v>
      </c>
      <c r="U580" s="26">
        <v>291</v>
      </c>
      <c r="V580" s="26">
        <v>361</v>
      </c>
      <c r="W580" s="26">
        <v>184</v>
      </c>
      <c r="X580" s="27"/>
      <c r="Y580" s="27"/>
      <c r="Z580" s="27"/>
      <c r="AA580" s="29">
        <v>575.36</v>
      </c>
      <c r="AB580" s="29">
        <v>0</v>
      </c>
      <c r="AC580" s="29">
        <v>276.08999999999997</v>
      </c>
      <c r="AD580" s="28">
        <v>3</v>
      </c>
      <c r="AE580" s="29">
        <v>5</v>
      </c>
      <c r="AF580" s="29"/>
      <c r="AG580" s="30"/>
      <c r="AH580" s="41">
        <v>377</v>
      </c>
      <c r="AI580" s="41">
        <v>565.82000000000005</v>
      </c>
      <c r="AJ580" s="30"/>
      <c r="AK580" s="30">
        <v>104.57</v>
      </c>
      <c r="AL580" s="30">
        <v>37.22</v>
      </c>
      <c r="AM580" s="30">
        <v>0</v>
      </c>
      <c r="AN580" s="32"/>
      <c r="AO580" s="32">
        <v>0.88695999999999997</v>
      </c>
      <c r="AP580" s="30"/>
      <c r="AQ580" s="39">
        <v>0</v>
      </c>
      <c r="AR580" s="42">
        <v>77.489999999999995</v>
      </c>
      <c r="AT580" s="37">
        <f t="shared" si="253"/>
        <v>794000</v>
      </c>
      <c r="AU580" s="92">
        <f t="shared" si="283"/>
        <v>1559.767284</v>
      </c>
      <c r="AV580" s="3">
        <f t="shared" si="317"/>
        <v>1.9644424231738036</v>
      </c>
    </row>
    <row r="581" spans="1:48">
      <c r="A581" s="16">
        <v>42477</v>
      </c>
      <c r="B581" s="1">
        <f t="shared" si="278"/>
        <v>2585.4530233999999</v>
      </c>
      <c r="D581" s="33">
        <v>2002000</v>
      </c>
      <c r="E581" s="17">
        <f t="shared" si="284"/>
        <v>1.2914350766233766</v>
      </c>
      <c r="F581" s="52">
        <f t="shared" si="285"/>
        <v>1.4578320238224738</v>
      </c>
      <c r="G581" s="22">
        <v>808.23</v>
      </c>
      <c r="H581" s="1">
        <f t="shared" si="290"/>
        <v>672.81066999999996</v>
      </c>
      <c r="I581" s="1">
        <f t="shared" si="318"/>
        <v>189.74235339999998</v>
      </c>
      <c r="J581" s="5">
        <f t="shared" si="292"/>
        <v>554.66999999999996</v>
      </c>
      <c r="K581" s="22">
        <v>360</v>
      </c>
      <c r="L581" s="23">
        <v>1351000</v>
      </c>
      <c r="M581" s="24"/>
      <c r="N581" s="5">
        <f t="shared" si="319"/>
        <v>1141.3879734</v>
      </c>
      <c r="O581" s="5">
        <f t="shared" si="320"/>
        <v>0.8448467604737232</v>
      </c>
      <c r="P581" s="5">
        <f t="shared" si="321"/>
        <v>362</v>
      </c>
      <c r="Q581" s="5">
        <f t="shared" si="322"/>
        <v>220.37539219999999</v>
      </c>
      <c r="R581" s="5">
        <f t="shared" si="323"/>
        <v>73.0125812</v>
      </c>
      <c r="S581" s="5">
        <f t="shared" si="316"/>
        <v>366</v>
      </c>
      <c r="T581" s="39">
        <v>120</v>
      </c>
      <c r="U581" s="26">
        <v>268</v>
      </c>
      <c r="V581" s="26">
        <v>362</v>
      </c>
      <c r="W581" s="26">
        <v>172</v>
      </c>
      <c r="X581" s="27"/>
      <c r="Y581" s="27"/>
      <c r="Z581" s="27"/>
      <c r="AA581" s="29">
        <v>510.73</v>
      </c>
      <c r="AB581" s="29">
        <v>0</v>
      </c>
      <c r="AC581" s="29">
        <v>248.77</v>
      </c>
      <c r="AD581" s="28">
        <v>3</v>
      </c>
      <c r="AE581" s="29">
        <v>5</v>
      </c>
      <c r="AF581" s="29"/>
      <c r="AG581" s="30"/>
      <c r="AH581" s="41">
        <v>366</v>
      </c>
      <c r="AI581" s="41">
        <v>554.66999999999996</v>
      </c>
      <c r="AJ581" s="30"/>
      <c r="AK581" s="30">
        <v>96.44</v>
      </c>
      <c r="AL581" s="30">
        <v>33.33</v>
      </c>
      <c r="AM581" s="30">
        <v>0</v>
      </c>
      <c r="AN581" s="32"/>
      <c r="AO581" s="32">
        <v>0.88585999999999998</v>
      </c>
      <c r="AP581" s="30"/>
      <c r="AQ581" s="39">
        <v>0</v>
      </c>
      <c r="AR581" s="42">
        <v>79.42</v>
      </c>
      <c r="AT581" s="37">
        <f t="shared" si="253"/>
        <v>651000</v>
      </c>
      <c r="AU581" s="92">
        <f t="shared" si="283"/>
        <v>1444.0650499999999</v>
      </c>
      <c r="AV581" s="3">
        <f t="shared" si="317"/>
        <v>2.2182258832565283</v>
      </c>
    </row>
    <row r="582" spans="1:48">
      <c r="A582" s="16">
        <v>42478</v>
      </c>
      <c r="B582" s="1">
        <f t="shared" si="278"/>
        <v>3331.8467760000003</v>
      </c>
      <c r="D582" s="33">
        <v>2920000</v>
      </c>
      <c r="E582" s="17">
        <f t="shared" si="284"/>
        <v>1.1410434164383563</v>
      </c>
      <c r="F582" s="52">
        <f t="shared" si="285"/>
        <v>1.2880629178858469</v>
      </c>
      <c r="G582" s="22">
        <v>994.82</v>
      </c>
      <c r="H582" s="1">
        <f t="shared" si="290"/>
        <v>869.68419640000002</v>
      </c>
      <c r="I582" s="1">
        <f t="shared" si="318"/>
        <v>274.4925796</v>
      </c>
      <c r="J582" s="5">
        <f t="shared" si="292"/>
        <v>610.59</v>
      </c>
      <c r="K582" s="22">
        <v>582.26</v>
      </c>
      <c r="L582" s="23">
        <v>1667000</v>
      </c>
      <c r="M582" s="24"/>
      <c r="N582" s="5">
        <f t="shared" ref="N582" si="324">SUM(P582:T582)</f>
        <v>1197.4830277999999</v>
      </c>
      <c r="O582" s="5">
        <f t="shared" ref="O582" si="325">N582/L582*1000</f>
        <v>0.71834614745050984</v>
      </c>
      <c r="P582" s="5">
        <f t="shared" ref="P582" si="326">V582</f>
        <v>402</v>
      </c>
      <c r="Q582" s="5">
        <f t="shared" ref="Q582" si="327">Y582*AN582+AC582*AO582</f>
        <v>235.71848739999999</v>
      </c>
      <c r="R582" s="5">
        <f t="shared" ref="R582" si="328">SUM(AD582+AJ582+AR582)*AO582</f>
        <v>72.764540400000001</v>
      </c>
      <c r="S582" s="5">
        <f t="shared" si="316"/>
        <v>367</v>
      </c>
      <c r="T582" s="39">
        <v>120</v>
      </c>
      <c r="U582" s="26">
        <v>405</v>
      </c>
      <c r="V582" s="26">
        <v>402</v>
      </c>
      <c r="W582" s="26">
        <v>176</v>
      </c>
      <c r="X582" s="27"/>
      <c r="Y582" s="27"/>
      <c r="Z582" s="27"/>
      <c r="AA582" s="29">
        <v>715.65</v>
      </c>
      <c r="AB582" s="29">
        <v>0</v>
      </c>
      <c r="AC582" s="29">
        <v>266.08999999999997</v>
      </c>
      <c r="AD582" s="28">
        <v>3</v>
      </c>
      <c r="AE582" s="29">
        <v>50.21</v>
      </c>
      <c r="AF582" s="29"/>
      <c r="AG582" s="30"/>
      <c r="AH582" s="41">
        <v>367</v>
      </c>
      <c r="AI582" s="41">
        <v>610.59</v>
      </c>
      <c r="AJ582" s="30"/>
      <c r="AK582" s="30">
        <v>155.51</v>
      </c>
      <c r="AL582" s="30">
        <v>25</v>
      </c>
      <c r="AM582" s="30">
        <v>0</v>
      </c>
      <c r="AN582" s="32"/>
      <c r="AO582" s="32">
        <v>0.88585999999999998</v>
      </c>
      <c r="AP582" s="30"/>
      <c r="AQ582" s="39">
        <v>0</v>
      </c>
      <c r="AR582" s="42">
        <v>79.14</v>
      </c>
      <c r="AT582" s="37">
        <f t="shared" si="253"/>
        <v>1253000</v>
      </c>
      <c r="AU582" s="92">
        <f t="shared" si="283"/>
        <v>2134.3637482000004</v>
      </c>
      <c r="AV582" s="3">
        <f t="shared" si="317"/>
        <v>1.7034028317637673</v>
      </c>
    </row>
    <row r="583" spans="1:48">
      <c r="A583" s="16">
        <v>42479</v>
      </c>
      <c r="B583" s="1">
        <f t="shared" si="278"/>
        <v>3168.5995535999996</v>
      </c>
      <c r="D583" s="33">
        <v>2656000</v>
      </c>
      <c r="E583" s="17">
        <f t="shared" si="284"/>
        <v>1.192996819879518</v>
      </c>
      <c r="F583" s="52">
        <f t="shared" si="285"/>
        <v>1.3484151500774442</v>
      </c>
      <c r="G583" s="22">
        <v>957.05</v>
      </c>
      <c r="H583" s="1">
        <f t="shared" si="290"/>
        <v>776.78402519999997</v>
      </c>
      <c r="I583" s="1">
        <f t="shared" si="318"/>
        <v>301.39552839999999</v>
      </c>
      <c r="J583" s="5">
        <f t="shared" si="292"/>
        <v>554.91</v>
      </c>
      <c r="K583" s="22">
        <v>578.46</v>
      </c>
      <c r="L583" s="23">
        <v>1555000</v>
      </c>
      <c r="M583" s="24"/>
      <c r="N583" s="5">
        <f t="shared" ref="N583" si="329">SUM(P583:T583)</f>
        <v>1153.9072148</v>
      </c>
      <c r="O583" s="5">
        <f t="shared" ref="O583" si="330">N583/L583*1000</f>
        <v>0.74206251755627017</v>
      </c>
      <c r="P583" s="5">
        <f t="shared" ref="P583" si="331">V583</f>
        <v>396</v>
      </c>
      <c r="Q583" s="5">
        <f t="shared" ref="Q583" si="332">Y583*AN583+AC583*AO583</f>
        <v>222.12282439999998</v>
      </c>
      <c r="R583" s="5">
        <f t="shared" ref="R583" si="333">SUM(AD583+AJ583+AR583)*AO583</f>
        <v>85.784390399999992</v>
      </c>
      <c r="S583" s="5">
        <f t="shared" si="316"/>
        <v>330</v>
      </c>
      <c r="T583" s="39">
        <v>120</v>
      </c>
      <c r="U583" s="26">
        <v>385</v>
      </c>
      <c r="V583" s="26">
        <v>396</v>
      </c>
      <c r="W583" s="26">
        <v>169</v>
      </c>
      <c r="X583" s="27"/>
      <c r="Y583" s="27"/>
      <c r="Z583" s="27"/>
      <c r="AA583" s="29">
        <v>626.91999999999996</v>
      </c>
      <c r="AB583" s="29">
        <v>0</v>
      </c>
      <c r="AC583" s="29">
        <v>251.06</v>
      </c>
      <c r="AD583" s="28">
        <v>3</v>
      </c>
      <c r="AE583" s="29">
        <v>59.54</v>
      </c>
      <c r="AF583" s="29"/>
      <c r="AG583" s="30"/>
      <c r="AH583" s="41">
        <v>330</v>
      </c>
      <c r="AI583" s="41">
        <v>554.91</v>
      </c>
      <c r="AJ583" s="30"/>
      <c r="AK583" s="30">
        <v>150</v>
      </c>
      <c r="AL583" s="30">
        <v>37.159999999999997</v>
      </c>
      <c r="AM583" s="30">
        <v>0</v>
      </c>
      <c r="AN583" s="32"/>
      <c r="AO583" s="32">
        <v>0.88473999999999997</v>
      </c>
      <c r="AP583" s="30"/>
      <c r="AQ583" s="39">
        <v>0</v>
      </c>
      <c r="AR583" s="42">
        <v>93.96</v>
      </c>
      <c r="AT583" s="37">
        <f t="shared" si="253"/>
        <v>1101000</v>
      </c>
      <c r="AU583" s="92">
        <f t="shared" si="283"/>
        <v>2014.6923387999996</v>
      </c>
      <c r="AV583" s="3">
        <f t="shared" si="317"/>
        <v>1.8298749671207988</v>
      </c>
    </row>
    <row r="584" spans="1:48">
      <c r="A584" s="16">
        <v>42480</v>
      </c>
      <c r="B584" s="1">
        <f t="shared" si="278"/>
        <v>3497.9556670000002</v>
      </c>
      <c r="D584" s="33">
        <v>2764000</v>
      </c>
      <c r="E584" s="17">
        <f t="shared" si="284"/>
        <v>1.2655411240955139</v>
      </c>
      <c r="F584" s="52">
        <f t="shared" si="285"/>
        <v>1.4351955954314677</v>
      </c>
      <c r="G584" s="22">
        <v>968.37</v>
      </c>
      <c r="H584" s="1">
        <f t="shared" si="290"/>
        <v>880.24686750000001</v>
      </c>
      <c r="I584" s="1">
        <f t="shared" si="318"/>
        <v>307.78879949999993</v>
      </c>
      <c r="J584" s="5">
        <f t="shared" si="292"/>
        <v>675.47</v>
      </c>
      <c r="K584" s="22">
        <v>666.08</v>
      </c>
      <c r="L584" s="23">
        <v>1622000</v>
      </c>
      <c r="M584" s="24"/>
      <c r="N584" s="5">
        <f t="shared" ref="N584" si="334">SUM(P584:T584)</f>
        <v>1298.8883709000002</v>
      </c>
      <c r="O584" s="5">
        <f t="shared" ref="O584" si="335">N584/L584*1000</f>
        <v>0.80079431004932189</v>
      </c>
      <c r="P584" s="5">
        <f t="shared" ref="P584" si="336">V584</f>
        <v>437</v>
      </c>
      <c r="Q584" s="5">
        <f t="shared" ref="Q584" si="337">Y584*AN584+AC584*AO584</f>
        <v>248.48842199999999</v>
      </c>
      <c r="R584" s="5">
        <f t="shared" ref="R584" si="338">SUM(AD584+AJ584+AR584)*AO584</f>
        <v>78.399948899999998</v>
      </c>
      <c r="S584" s="5">
        <f t="shared" si="316"/>
        <v>415</v>
      </c>
      <c r="T584" s="39">
        <v>120</v>
      </c>
      <c r="U584" s="26">
        <v>305</v>
      </c>
      <c r="V584" s="26">
        <v>437</v>
      </c>
      <c r="W584" s="26">
        <v>216</v>
      </c>
      <c r="X584" s="27"/>
      <c r="Y584" s="27"/>
      <c r="Z584" s="27"/>
      <c r="AA584" s="29">
        <v>716.45</v>
      </c>
      <c r="AB584" s="29">
        <v>0</v>
      </c>
      <c r="AC584" s="29">
        <v>281.8</v>
      </c>
      <c r="AD584" s="28">
        <v>3</v>
      </c>
      <c r="AE584" s="29">
        <v>49.42</v>
      </c>
      <c r="AF584" s="29"/>
      <c r="AG584" s="30"/>
      <c r="AH584" s="41">
        <v>415</v>
      </c>
      <c r="AI584" s="41">
        <v>675.47</v>
      </c>
      <c r="AJ584" s="30"/>
      <c r="AK584" s="30">
        <v>168</v>
      </c>
      <c r="AL584" s="30">
        <v>45.72</v>
      </c>
      <c r="AM584" s="30">
        <v>0</v>
      </c>
      <c r="AN584" s="32"/>
      <c r="AO584" s="32">
        <v>0.88178999999999996</v>
      </c>
      <c r="AP584" s="30"/>
      <c r="AQ584" s="39">
        <v>0</v>
      </c>
      <c r="AR584" s="42">
        <v>85.91</v>
      </c>
      <c r="AT584" s="37">
        <f t="shared" si="253"/>
        <v>1142000</v>
      </c>
      <c r="AU584" s="92">
        <f t="shared" si="283"/>
        <v>2199.0672961</v>
      </c>
      <c r="AV584" s="3">
        <f t="shared" si="317"/>
        <v>1.9256281051663746</v>
      </c>
    </row>
    <row r="585" spans="1:48">
      <c r="A585" s="16">
        <v>42481</v>
      </c>
      <c r="B585" s="1">
        <f t="shared" si="278"/>
        <v>3462.2470574999998</v>
      </c>
      <c r="D585" s="33">
        <v>2739000</v>
      </c>
      <c r="E585" s="17">
        <f t="shared" si="284"/>
        <v>1.2640551506024096</v>
      </c>
      <c r="F585" s="52">
        <f t="shared" si="285"/>
        <v>1.4347144323278016</v>
      </c>
      <c r="G585" s="22">
        <v>920.76</v>
      </c>
      <c r="H585" s="1">
        <f t="shared" si="290"/>
        <v>917.79859550000003</v>
      </c>
      <c r="I585" s="1">
        <f t="shared" si="318"/>
        <v>261.17846200000002</v>
      </c>
      <c r="J585" s="5">
        <f t="shared" si="292"/>
        <v>743.75</v>
      </c>
      <c r="K585" s="22">
        <v>618.76</v>
      </c>
      <c r="L585" s="23">
        <v>1617000</v>
      </c>
      <c r="M585" s="24"/>
      <c r="N585" s="5">
        <f t="shared" ref="N585" si="339">SUM(P585:T585)</f>
        <v>1339.8525104999999</v>
      </c>
      <c r="O585" s="5">
        <f t="shared" ref="O585" si="340">N585/L585*1000</f>
        <v>0.82860390259740258</v>
      </c>
      <c r="P585" s="5">
        <f t="shared" ref="P585" si="341">V585</f>
        <v>420</v>
      </c>
      <c r="Q585" s="5">
        <f t="shared" ref="Q585" si="342">Y585*AN585+AC585*AO585</f>
        <v>278.93161949999995</v>
      </c>
      <c r="R585" s="5">
        <f t="shared" ref="R585" si="343">SUM(AD585+AJ585+AR585)*AO585</f>
        <v>68.210891000000004</v>
      </c>
      <c r="S585" s="5">
        <f t="shared" ref="S585:S588" si="344">AF585*AO585+AH585</f>
        <v>452.71</v>
      </c>
      <c r="T585" s="39">
        <v>120</v>
      </c>
      <c r="U585" s="26">
        <v>295</v>
      </c>
      <c r="V585" s="26">
        <v>420</v>
      </c>
      <c r="W585" s="26">
        <v>194</v>
      </c>
      <c r="X585" s="27"/>
      <c r="Y585" s="27"/>
      <c r="Z585" s="27"/>
      <c r="AA585" s="29">
        <v>725.12</v>
      </c>
      <c r="AB585" s="29">
        <v>0</v>
      </c>
      <c r="AC585" s="29">
        <v>316.58999999999997</v>
      </c>
      <c r="AD585" s="28">
        <v>3</v>
      </c>
      <c r="AE585" s="29">
        <v>49.18</v>
      </c>
      <c r="AF585" s="29"/>
      <c r="AG585" s="30"/>
      <c r="AH585" s="41">
        <v>452.71</v>
      </c>
      <c r="AI585" s="41">
        <v>743.75</v>
      </c>
      <c r="AJ585" s="30"/>
      <c r="AK585" s="30">
        <v>149</v>
      </c>
      <c r="AL585" s="30">
        <v>23.84</v>
      </c>
      <c r="AM585" s="30">
        <v>0</v>
      </c>
      <c r="AN585" s="32"/>
      <c r="AO585" s="32">
        <v>0.88105</v>
      </c>
      <c r="AP585" s="30"/>
      <c r="AQ585" s="39">
        <v>0</v>
      </c>
      <c r="AR585" s="42">
        <v>74.42</v>
      </c>
      <c r="AT585" s="37">
        <f t="shared" si="253"/>
        <v>1122000</v>
      </c>
      <c r="AU585" s="92">
        <f t="shared" si="283"/>
        <v>2122.3945469999999</v>
      </c>
      <c r="AV585" s="3">
        <f t="shared" si="317"/>
        <v>1.8916172433155078</v>
      </c>
    </row>
    <row r="586" spans="1:48">
      <c r="A586" s="16">
        <v>42482</v>
      </c>
      <c r="B586" s="1">
        <f t="shared" si="278"/>
        <v>3375.5643460000001</v>
      </c>
      <c r="D586" s="33">
        <v>2809000</v>
      </c>
      <c r="E586" s="17">
        <f t="shared" si="284"/>
        <v>1.2016961003915985</v>
      </c>
      <c r="F586" s="52">
        <f t="shared" si="285"/>
        <v>1.358247734240114</v>
      </c>
      <c r="G586" s="22">
        <v>890.18</v>
      </c>
      <c r="H586" s="1">
        <f t="shared" si="290"/>
        <v>943.95564820000004</v>
      </c>
      <c r="I586" s="1">
        <f t="shared" si="318"/>
        <v>288.39869780000004</v>
      </c>
      <c r="J586" s="5">
        <f t="shared" si="292"/>
        <v>628.35</v>
      </c>
      <c r="K586" s="22">
        <v>624.67999999999995</v>
      </c>
      <c r="L586" s="23">
        <v>1589000</v>
      </c>
      <c r="M586" s="24"/>
      <c r="N586" s="5">
        <f t="shared" ref="N586:N587" si="345">SUM(P586:T586)</f>
        <v>1247.4686429999999</v>
      </c>
      <c r="O586" s="5">
        <f t="shared" ref="O586:O587" si="346">N586/L586*1000</f>
        <v>0.78506522529893008</v>
      </c>
      <c r="P586" s="5">
        <f t="shared" ref="P586:P587" si="347">V586</f>
        <v>379</v>
      </c>
      <c r="Q586" s="5">
        <f t="shared" ref="Q586:Q587" si="348">Y586*AN586+AC586*AO586</f>
        <v>273.89780919999998</v>
      </c>
      <c r="R586" s="5">
        <f t="shared" ref="R586:R587" si="349">SUM(AD586+AJ586+AR586)*AO586</f>
        <v>90.570833800000003</v>
      </c>
      <c r="S586" s="5">
        <f t="shared" si="344"/>
        <v>384</v>
      </c>
      <c r="T586" s="39">
        <v>120</v>
      </c>
      <c r="U586" s="26">
        <v>286</v>
      </c>
      <c r="V586" s="26">
        <v>379</v>
      </c>
      <c r="W586" s="26">
        <v>185</v>
      </c>
      <c r="X586" s="27"/>
      <c r="Y586" s="27"/>
      <c r="Z586" s="27"/>
      <c r="AA586" s="29">
        <v>757.35</v>
      </c>
      <c r="AB586" s="29">
        <v>0</v>
      </c>
      <c r="AC586" s="29">
        <v>309.58</v>
      </c>
      <c r="AD586" s="28">
        <v>0</v>
      </c>
      <c r="AE586" s="29">
        <v>36.549999999999997</v>
      </c>
      <c r="AF586" s="29"/>
      <c r="AG586" s="30"/>
      <c r="AH586" s="41">
        <v>384</v>
      </c>
      <c r="AI586" s="41">
        <v>628.35</v>
      </c>
      <c r="AJ586" s="30"/>
      <c r="AK586" s="30">
        <v>146</v>
      </c>
      <c r="AL586" s="30">
        <v>41.05</v>
      </c>
      <c r="AM586" s="30">
        <v>0</v>
      </c>
      <c r="AN586" s="32"/>
      <c r="AO586" s="32">
        <v>0.88473999999999997</v>
      </c>
      <c r="AP586" s="30"/>
      <c r="AQ586" s="39">
        <v>0</v>
      </c>
      <c r="AR586" s="42">
        <v>102.37</v>
      </c>
      <c r="AT586" s="37">
        <f t="shared" si="253"/>
        <v>1220000</v>
      </c>
      <c r="AU586" s="92">
        <f t="shared" si="283"/>
        <v>2128.095703</v>
      </c>
      <c r="AV586" s="3">
        <f t="shared" si="317"/>
        <v>1.7443407401639344</v>
      </c>
    </row>
    <row r="587" spans="1:48">
      <c r="A587" s="16">
        <v>42483</v>
      </c>
      <c r="B587" s="1">
        <f t="shared" si="278"/>
        <v>2778.3882991999999</v>
      </c>
      <c r="D587" s="33">
        <v>2077000</v>
      </c>
      <c r="E587" s="17">
        <f t="shared" si="284"/>
        <v>1.3376929702455465</v>
      </c>
      <c r="F587" s="52">
        <f t="shared" si="285"/>
        <v>1.5077183709359991</v>
      </c>
      <c r="G587" s="22">
        <v>778.29</v>
      </c>
      <c r="H587" s="1">
        <f t="shared" si="290"/>
        <v>816.90815020000002</v>
      </c>
      <c r="I587" s="1">
        <f t="shared" si="318"/>
        <v>200.78014899999999</v>
      </c>
      <c r="J587" s="5">
        <f t="shared" si="292"/>
        <v>540.15</v>
      </c>
      <c r="K587" s="22">
        <v>442.26</v>
      </c>
      <c r="L587" s="23">
        <v>1480000</v>
      </c>
      <c r="M587" s="24"/>
      <c r="N587" s="5">
        <f t="shared" si="345"/>
        <v>1190.5716184</v>
      </c>
      <c r="O587" s="5">
        <f t="shared" si="346"/>
        <v>0.80444028270270274</v>
      </c>
      <c r="P587" s="5">
        <f t="shared" si="347"/>
        <v>369</v>
      </c>
      <c r="Q587" s="5">
        <f t="shared" si="348"/>
        <v>267.31352670000001</v>
      </c>
      <c r="R587" s="5">
        <f t="shared" si="349"/>
        <v>59.258091700000001</v>
      </c>
      <c r="S587" s="5">
        <f t="shared" si="344"/>
        <v>375</v>
      </c>
      <c r="T587" s="39">
        <v>120</v>
      </c>
      <c r="U587" s="26">
        <v>213</v>
      </c>
      <c r="V587" s="26">
        <v>369</v>
      </c>
      <c r="W587" s="26">
        <v>214</v>
      </c>
      <c r="X587" s="27"/>
      <c r="Y587" s="27"/>
      <c r="Z587" s="27"/>
      <c r="AA587" s="29">
        <v>619.45000000000005</v>
      </c>
      <c r="AB587" s="29">
        <v>0</v>
      </c>
      <c r="AC587" s="29">
        <v>301.29000000000002</v>
      </c>
      <c r="AD587" s="28">
        <v>0</v>
      </c>
      <c r="AE587" s="29">
        <v>29.81</v>
      </c>
      <c r="AF587" s="29"/>
      <c r="AG587" s="30"/>
      <c r="AH587" s="41">
        <v>375</v>
      </c>
      <c r="AI587" s="41">
        <v>540.15</v>
      </c>
      <c r="AJ587" s="30"/>
      <c r="AK587" s="30">
        <v>106</v>
      </c>
      <c r="AL587" s="30">
        <v>23.7</v>
      </c>
      <c r="AM587" s="30">
        <v>0</v>
      </c>
      <c r="AN587" s="32"/>
      <c r="AO587" s="32">
        <v>0.88722999999999996</v>
      </c>
      <c r="AP587" s="30"/>
      <c r="AQ587" s="39">
        <v>0</v>
      </c>
      <c r="AR587" s="42">
        <v>66.790000000000006</v>
      </c>
      <c r="AT587" s="37">
        <f t="shared" ref="AT587:AT697" si="350">D587-L587</f>
        <v>597000</v>
      </c>
      <c r="AU587" s="92">
        <f t="shared" ref="AU587:AU650" si="351">B587-N587</f>
        <v>1587.8166807999999</v>
      </c>
      <c r="AV587" s="3">
        <f t="shared" si="317"/>
        <v>2.6596594318257956</v>
      </c>
    </row>
    <row r="588" spans="1:48">
      <c r="A588" s="16">
        <v>42484</v>
      </c>
      <c r="B588" s="1">
        <f t="shared" si="278"/>
        <v>2773.0450500999996</v>
      </c>
      <c r="D588" s="33">
        <v>2100000</v>
      </c>
      <c r="E588" s="17">
        <f t="shared" si="284"/>
        <v>1.3204976429047617</v>
      </c>
      <c r="F588" s="52">
        <f t="shared" si="285"/>
        <v>1.4828554905669353</v>
      </c>
      <c r="G588" s="22">
        <v>716.93</v>
      </c>
      <c r="H588" s="1">
        <f t="shared" si="290"/>
        <v>790.25638419999996</v>
      </c>
      <c r="I588" s="1">
        <f t="shared" si="318"/>
        <v>224.4886659</v>
      </c>
      <c r="J588" s="5">
        <f t="shared" si="292"/>
        <v>581.24</v>
      </c>
      <c r="K588" s="22">
        <v>460.13</v>
      </c>
      <c r="L588" s="23">
        <v>1530000</v>
      </c>
      <c r="M588" s="24"/>
      <c r="N588" s="5">
        <f t="shared" ref="N588" si="352">SUM(P588:T588)</f>
        <v>1218.5835999999999</v>
      </c>
      <c r="O588" s="5">
        <f t="shared" ref="O588" si="353">N588/L588*1000</f>
        <v>0.79645986928104573</v>
      </c>
      <c r="P588" s="5">
        <f t="shared" ref="P588" si="354">V588</f>
        <v>364</v>
      </c>
      <c r="Q588" s="5">
        <f t="shared" ref="Q588" si="355">Y588*AN588+AC588*AO588</f>
        <v>257.82936029999996</v>
      </c>
      <c r="R588" s="5">
        <f t="shared" ref="R588" si="356">SUM(AD588+AJ588+AR588)*AO588</f>
        <v>62.754239699999999</v>
      </c>
      <c r="S588" s="5">
        <f t="shared" si="344"/>
        <v>414</v>
      </c>
      <c r="T588" s="39">
        <v>120</v>
      </c>
      <c r="U588" s="26">
        <v>193</v>
      </c>
      <c r="V588" s="26">
        <v>364</v>
      </c>
      <c r="W588" s="26">
        <v>151</v>
      </c>
      <c r="X588" s="27"/>
      <c r="Y588" s="27"/>
      <c r="Z588" s="27"/>
      <c r="AA588" s="29">
        <v>597.89</v>
      </c>
      <c r="AB588" s="29">
        <v>0</v>
      </c>
      <c r="AC588" s="29">
        <v>289.52999999999997</v>
      </c>
      <c r="AD588" s="28">
        <v>0</v>
      </c>
      <c r="AE588" s="29">
        <v>40.85</v>
      </c>
      <c r="AF588" s="29"/>
      <c r="AG588" s="30"/>
      <c r="AH588" s="41">
        <v>414</v>
      </c>
      <c r="AI588" s="41">
        <v>581.24</v>
      </c>
      <c r="AJ588" s="30"/>
      <c r="AK588" s="30">
        <v>107</v>
      </c>
      <c r="AL588" s="30">
        <v>33.770000000000003</v>
      </c>
      <c r="AM588" s="30">
        <v>0</v>
      </c>
      <c r="AN588" s="32"/>
      <c r="AO588" s="32">
        <v>0.89051000000000002</v>
      </c>
      <c r="AP588" s="30"/>
      <c r="AQ588" s="39">
        <v>0</v>
      </c>
      <c r="AR588" s="42">
        <v>70.47</v>
      </c>
      <c r="AT588" s="37">
        <f t="shared" si="350"/>
        <v>570000</v>
      </c>
      <c r="AU588" s="92">
        <f t="shared" si="351"/>
        <v>1554.4614500999996</v>
      </c>
      <c r="AV588" s="3">
        <f t="shared" si="317"/>
        <v>2.727125351052631</v>
      </c>
    </row>
    <row r="589" spans="1:48">
      <c r="A589" s="16">
        <v>42485</v>
      </c>
      <c r="B589" s="1">
        <f t="shared" si="278"/>
        <v>3422.013516</v>
      </c>
      <c r="D589" s="33">
        <v>2756000</v>
      </c>
      <c r="E589" s="17">
        <f t="shared" si="284"/>
        <v>1.2416594760522497</v>
      </c>
      <c r="F589" s="52">
        <f t="shared" si="285"/>
        <v>1.3943240121416376</v>
      </c>
      <c r="G589" s="22">
        <v>900.11</v>
      </c>
      <c r="H589" s="1">
        <f t="shared" si="290"/>
        <v>950.68176069999993</v>
      </c>
      <c r="I589" s="1">
        <f t="shared" si="318"/>
        <v>270.74175529999997</v>
      </c>
      <c r="J589" s="5">
        <f t="shared" si="292"/>
        <v>675.97</v>
      </c>
      <c r="K589" s="22">
        <v>624.51</v>
      </c>
      <c r="L589" s="23">
        <v>1473000</v>
      </c>
      <c r="M589" s="24"/>
      <c r="N589" s="5">
        <f t="shared" ref="N589:N590" si="357">SUM(P589:T589)</f>
        <v>1264.9701668</v>
      </c>
      <c r="O589" s="5">
        <f t="shared" ref="O589:O590" si="358">N589/L589*1000</f>
        <v>0.85877132844534965</v>
      </c>
      <c r="P589" s="5">
        <f t="shared" ref="P589:P590" si="359">V589</f>
        <v>386</v>
      </c>
      <c r="Q589" s="5">
        <f t="shared" ref="Q589:Q590" si="360">Y589*AN589+AC589*AO589</f>
        <v>251.15053529999997</v>
      </c>
      <c r="R589" s="5">
        <f t="shared" ref="R589:R590" si="361">SUM(AD589+AJ589+AR589)*AO589</f>
        <v>71.819631500000014</v>
      </c>
      <c r="S589" s="5">
        <f t="shared" ref="S589:S596" si="362">AF589*AO589+AH589</f>
        <v>436</v>
      </c>
      <c r="T589" s="39">
        <v>120</v>
      </c>
      <c r="U589" s="26">
        <v>300</v>
      </c>
      <c r="V589" s="26">
        <v>386</v>
      </c>
      <c r="W589" s="26">
        <v>150</v>
      </c>
      <c r="X589" s="27"/>
      <c r="Y589" s="27"/>
      <c r="Z589" s="27"/>
      <c r="AA589" s="29">
        <v>785.54</v>
      </c>
      <c r="AB589" s="29">
        <v>0</v>
      </c>
      <c r="AC589" s="29">
        <v>282.02999999999997</v>
      </c>
      <c r="AD589" s="28">
        <v>0</v>
      </c>
      <c r="AE589" s="29">
        <v>47.98</v>
      </c>
      <c r="AF589" s="29"/>
      <c r="AG589" s="30"/>
      <c r="AH589" s="41">
        <v>436</v>
      </c>
      <c r="AI589" s="41">
        <v>675.97</v>
      </c>
      <c r="AJ589" s="30"/>
      <c r="AK589" s="30">
        <v>142</v>
      </c>
      <c r="AL589" s="30">
        <v>33.4</v>
      </c>
      <c r="AM589" s="30">
        <v>0</v>
      </c>
      <c r="AN589" s="32"/>
      <c r="AO589" s="32">
        <v>0.89051000000000002</v>
      </c>
      <c r="AP589" s="30"/>
      <c r="AQ589" s="39">
        <v>0</v>
      </c>
      <c r="AR589" s="42">
        <v>80.650000000000006</v>
      </c>
      <c r="AT589" s="37">
        <f t="shared" si="350"/>
        <v>1283000</v>
      </c>
      <c r="AU589" s="92">
        <f t="shared" si="351"/>
        <v>2157.0433492000002</v>
      </c>
      <c r="AV589" s="3">
        <f t="shared" si="317"/>
        <v>1.6812496876071708</v>
      </c>
    </row>
    <row r="590" spans="1:48">
      <c r="A590" s="16">
        <v>42486</v>
      </c>
      <c r="B590" s="1">
        <f t="shared" si="278"/>
        <v>3586.1459703</v>
      </c>
      <c r="D590" s="33">
        <v>2830000</v>
      </c>
      <c r="E590" s="17">
        <f t="shared" si="284"/>
        <v>1.2671893887985866</v>
      </c>
      <c r="F590" s="52">
        <f t="shared" si="285"/>
        <v>1.4229928791350872</v>
      </c>
      <c r="G590" s="22">
        <v>915.88</v>
      </c>
      <c r="H590" s="1">
        <f t="shared" si="290"/>
        <v>961.02058180000006</v>
      </c>
      <c r="I590" s="1">
        <f t="shared" si="318"/>
        <v>286.16538850000001</v>
      </c>
      <c r="J590" s="5">
        <f t="shared" si="292"/>
        <v>751.56</v>
      </c>
      <c r="K590" s="22">
        <v>671.52</v>
      </c>
      <c r="L590" s="23">
        <v>1705000</v>
      </c>
      <c r="M590" s="24"/>
      <c r="N590" s="5">
        <f t="shared" si="357"/>
        <v>1278.7900274000001</v>
      </c>
      <c r="O590" s="5">
        <f t="shared" si="358"/>
        <v>0.75002347648093848</v>
      </c>
      <c r="P590" s="5">
        <f t="shared" si="359"/>
        <v>389</v>
      </c>
      <c r="Q590" s="5">
        <f t="shared" si="360"/>
        <v>244.04426550000002</v>
      </c>
      <c r="R590" s="5">
        <f t="shared" si="361"/>
        <v>72.745761900000005</v>
      </c>
      <c r="S590" s="5">
        <f t="shared" si="362"/>
        <v>453</v>
      </c>
      <c r="T590" s="39">
        <v>120</v>
      </c>
      <c r="U590" s="26">
        <v>311</v>
      </c>
      <c r="V590" s="26">
        <v>389</v>
      </c>
      <c r="W590" s="26">
        <v>186</v>
      </c>
      <c r="X590" s="27"/>
      <c r="Y590" s="27"/>
      <c r="Z590" s="27"/>
      <c r="AA590" s="29">
        <v>805.13</v>
      </c>
      <c r="AB590" s="29">
        <v>0</v>
      </c>
      <c r="AC590" s="29">
        <v>274.05</v>
      </c>
      <c r="AD590" s="28">
        <v>0</v>
      </c>
      <c r="AE590" s="29">
        <v>52.37</v>
      </c>
      <c r="AF590" s="29"/>
      <c r="AG590" s="30"/>
      <c r="AH590" s="41">
        <v>453</v>
      </c>
      <c r="AI590" s="41">
        <v>751.56</v>
      </c>
      <c r="AJ590" s="30"/>
      <c r="AK590" s="30">
        <v>166</v>
      </c>
      <c r="AL590" s="30">
        <v>21.29</v>
      </c>
      <c r="AM590" s="30">
        <v>0</v>
      </c>
      <c r="AN590" s="32"/>
      <c r="AO590" s="32">
        <v>0.89051000000000002</v>
      </c>
      <c r="AP590" s="30"/>
      <c r="AQ590" s="39">
        <v>0</v>
      </c>
      <c r="AR590" s="42">
        <v>81.69</v>
      </c>
      <c r="AT590" s="37">
        <f t="shared" si="350"/>
        <v>1125000</v>
      </c>
      <c r="AU590" s="92">
        <f t="shared" si="351"/>
        <v>2307.3559428999997</v>
      </c>
      <c r="AV590" s="3">
        <f t="shared" si="317"/>
        <v>2.0509830603555552</v>
      </c>
    </row>
    <row r="591" spans="1:48">
      <c r="A591" s="16">
        <v>42487</v>
      </c>
      <c r="B591" s="1">
        <f t="shared" si="278"/>
        <v>3428.101615</v>
      </c>
      <c r="D591" s="33">
        <v>2798000</v>
      </c>
      <c r="E591" s="17">
        <f t="shared" si="284"/>
        <v>1.2251971461758397</v>
      </c>
      <c r="F591" s="52">
        <f t="shared" si="285"/>
        <v>1.3758530557842108</v>
      </c>
      <c r="G591" s="22">
        <v>965.83</v>
      </c>
      <c r="H591" s="1">
        <f t="shared" si="290"/>
        <v>902.47722499999986</v>
      </c>
      <c r="I591" s="1">
        <f t="shared" si="318"/>
        <v>260.36438999999996</v>
      </c>
      <c r="J591" s="5">
        <f t="shared" si="292"/>
        <v>651.08000000000004</v>
      </c>
      <c r="K591" s="22">
        <v>648.35</v>
      </c>
      <c r="L591" s="23">
        <v>1646000</v>
      </c>
      <c r="M591" s="24"/>
      <c r="N591" s="5">
        <f t="shared" ref="N591" si="363">SUM(P591:T591)</f>
        <v>1180.5668799999999</v>
      </c>
      <c r="O591" s="5">
        <f t="shared" ref="O591" si="364">N591/L591*1000</f>
        <v>0.71723382746051023</v>
      </c>
      <c r="P591" s="5">
        <f t="shared" ref="P591" si="365">V591</f>
        <v>396</v>
      </c>
      <c r="Q591" s="5">
        <f t="shared" ref="Q591" si="366">Y591*AN591+AC591*AO591</f>
        <v>203.82654499999998</v>
      </c>
      <c r="R591" s="5">
        <f t="shared" ref="R591" si="367">SUM(AD591+AJ591+AR591)*AO591</f>
        <v>67.740334999999988</v>
      </c>
      <c r="S591" s="5">
        <f t="shared" si="362"/>
        <v>393</v>
      </c>
      <c r="T591" s="39">
        <v>120</v>
      </c>
      <c r="U591" s="26">
        <v>299</v>
      </c>
      <c r="V591" s="26">
        <v>396</v>
      </c>
      <c r="W591" s="26">
        <v>253</v>
      </c>
      <c r="X591" s="27"/>
      <c r="Y591" s="27"/>
      <c r="Z591" s="27"/>
      <c r="AA591" s="29">
        <v>784.56</v>
      </c>
      <c r="AB591" s="29">
        <v>0</v>
      </c>
      <c r="AC591" s="29">
        <v>228.89</v>
      </c>
      <c r="AD591" s="28">
        <v>0</v>
      </c>
      <c r="AE591" s="29">
        <v>58.72</v>
      </c>
      <c r="AF591" s="29"/>
      <c r="AG591" s="30"/>
      <c r="AH591" s="41">
        <v>393</v>
      </c>
      <c r="AI591" s="41">
        <v>651.08000000000004</v>
      </c>
      <c r="AJ591" s="30"/>
      <c r="AK591" s="30">
        <v>153</v>
      </c>
      <c r="AL591" s="30">
        <v>4.59</v>
      </c>
      <c r="AM591" s="30">
        <v>0</v>
      </c>
      <c r="AN591" s="32"/>
      <c r="AO591" s="32">
        <v>0.89049999999999996</v>
      </c>
      <c r="AP591" s="30"/>
      <c r="AQ591" s="39">
        <v>0</v>
      </c>
      <c r="AR591" s="42">
        <v>76.069999999999993</v>
      </c>
      <c r="AT591" s="37">
        <f t="shared" si="350"/>
        <v>1152000</v>
      </c>
      <c r="AU591" s="92">
        <f t="shared" si="351"/>
        <v>2247.5347350000002</v>
      </c>
      <c r="AV591" s="3">
        <f t="shared" si="317"/>
        <v>1.9509850130208335</v>
      </c>
    </row>
    <row r="592" spans="1:48">
      <c r="A592" s="16">
        <v>42488</v>
      </c>
      <c r="B592" s="1">
        <f t="shared" si="278"/>
        <v>3547.2947364999995</v>
      </c>
      <c r="D592" s="33">
        <v>2772000</v>
      </c>
      <c r="E592" s="17">
        <f t="shared" si="284"/>
        <v>1.2796878558802307</v>
      </c>
      <c r="F592" s="52">
        <f t="shared" si="285"/>
        <v>1.4474960759670961</v>
      </c>
      <c r="G592" s="22">
        <v>926.54</v>
      </c>
      <c r="H592" s="1">
        <f t="shared" si="290"/>
        <v>906.0479802000001</v>
      </c>
      <c r="I592" s="1">
        <f t="shared" si="318"/>
        <v>368.73675630000002</v>
      </c>
      <c r="J592" s="5">
        <f t="shared" si="292"/>
        <v>702.31</v>
      </c>
      <c r="K592" s="22">
        <v>643.66</v>
      </c>
      <c r="L592" s="23">
        <v>1618000</v>
      </c>
      <c r="M592" s="24"/>
      <c r="N592" s="5">
        <f t="shared" ref="N592" si="368">SUM(P592:T592)</f>
        <v>1281.4591967000001</v>
      </c>
      <c r="O592" s="5">
        <f t="shared" ref="O592" si="369">N592/L592*1000</f>
        <v>0.79200197571075415</v>
      </c>
      <c r="P592" s="5">
        <f t="shared" ref="P592:P596" si="370">V592</f>
        <v>425</v>
      </c>
      <c r="Q592" s="5">
        <f t="shared" ref="Q592:Q596" si="371">Y592*AN592+AC592*AO592</f>
        <v>214.74060300000002</v>
      </c>
      <c r="R592" s="5">
        <f t="shared" ref="R592:R596" si="372">SUM(AD592+AJ592+AR592)*AO592</f>
        <v>77.7185937</v>
      </c>
      <c r="S592" s="5">
        <f t="shared" si="362"/>
        <v>444</v>
      </c>
      <c r="T592" s="39">
        <v>120</v>
      </c>
      <c r="U592" s="26">
        <v>285</v>
      </c>
      <c r="V592" s="26">
        <v>425</v>
      </c>
      <c r="W592" s="26">
        <v>203</v>
      </c>
      <c r="X592" s="27"/>
      <c r="Y592" s="27"/>
      <c r="Z592" s="27"/>
      <c r="AA592" s="29">
        <v>781.96</v>
      </c>
      <c r="AB592" s="29">
        <v>0</v>
      </c>
      <c r="AC592" s="29">
        <v>242.9</v>
      </c>
      <c r="AD592" s="28">
        <v>0</v>
      </c>
      <c r="AE592" s="29">
        <v>67.569999999999993</v>
      </c>
      <c r="AF592" s="29"/>
      <c r="AG592" s="30"/>
      <c r="AH592" s="41">
        <v>444</v>
      </c>
      <c r="AI592" s="41">
        <v>702.31</v>
      </c>
      <c r="AJ592" s="30"/>
      <c r="AK592" s="30">
        <v>256</v>
      </c>
      <c r="AL592" s="30">
        <v>5.61</v>
      </c>
      <c r="AM592" s="30">
        <v>0</v>
      </c>
      <c r="AN592" s="32"/>
      <c r="AO592" s="32">
        <v>0.88407000000000002</v>
      </c>
      <c r="AP592" s="30"/>
      <c r="AQ592" s="39">
        <v>0</v>
      </c>
      <c r="AR592" s="42">
        <v>87.91</v>
      </c>
      <c r="AT592" s="37">
        <f t="shared" si="350"/>
        <v>1154000</v>
      </c>
      <c r="AU592" s="92">
        <f t="shared" si="351"/>
        <v>2265.8355397999994</v>
      </c>
      <c r="AV592" s="3">
        <f t="shared" si="317"/>
        <v>1.963462339514731</v>
      </c>
    </row>
    <row r="593" spans="1:48">
      <c r="A593" s="16">
        <v>42489</v>
      </c>
      <c r="B593" s="1">
        <f t="shared" si="278"/>
        <v>3277.2116071</v>
      </c>
      <c r="D593" s="33">
        <v>2539000</v>
      </c>
      <c r="E593" s="17">
        <f t="shared" si="284"/>
        <v>1.2907489590783772</v>
      </c>
      <c r="F593" s="52">
        <f t="shared" si="285"/>
        <v>1.4633844189861764</v>
      </c>
      <c r="G593" s="22">
        <v>903.65</v>
      </c>
      <c r="H593" s="1">
        <f t="shared" si="290"/>
        <v>895.54269959999999</v>
      </c>
      <c r="I593" s="1">
        <f t="shared" si="318"/>
        <v>247.1889075</v>
      </c>
      <c r="J593" s="5">
        <f t="shared" si="292"/>
        <v>644.17999999999995</v>
      </c>
      <c r="K593" s="22">
        <v>586.65</v>
      </c>
      <c r="L593" s="23">
        <v>1635000</v>
      </c>
      <c r="M593" s="24"/>
      <c r="N593" s="5">
        <f t="shared" ref="N593:N596" si="373">SUM(P593:T593)</f>
        <v>1232.4568710000001</v>
      </c>
      <c r="O593" s="5">
        <f t="shared" ref="O593:O596" si="374">N593/L593*1000</f>
        <v>0.75379625137614681</v>
      </c>
      <c r="P593" s="5">
        <f t="shared" si="370"/>
        <v>420</v>
      </c>
      <c r="Q593" s="5">
        <f t="shared" si="371"/>
        <v>213.45125999999999</v>
      </c>
      <c r="R593" s="5">
        <f t="shared" si="372"/>
        <v>65.005611000000002</v>
      </c>
      <c r="S593" s="5">
        <f t="shared" si="362"/>
        <v>414</v>
      </c>
      <c r="T593" s="39">
        <v>120</v>
      </c>
      <c r="U593" s="26">
        <v>276</v>
      </c>
      <c r="V593" s="26">
        <v>420</v>
      </c>
      <c r="W593" s="26">
        <v>199</v>
      </c>
      <c r="X593" s="27"/>
      <c r="Y593" s="27"/>
      <c r="Z593" s="27"/>
      <c r="AA593" s="29">
        <v>773.32</v>
      </c>
      <c r="AB593" s="29">
        <v>0</v>
      </c>
      <c r="AC593" s="29">
        <v>242</v>
      </c>
      <c r="AD593" s="28">
        <v>0</v>
      </c>
      <c r="AE593" s="29">
        <v>68.849999999999994</v>
      </c>
      <c r="AF593" s="29"/>
      <c r="AG593" s="30"/>
      <c r="AH593" s="41">
        <v>414</v>
      </c>
      <c r="AI593" s="41">
        <v>644.17999999999995</v>
      </c>
      <c r="AJ593" s="30"/>
      <c r="AK593" s="30">
        <v>132</v>
      </c>
      <c r="AL593" s="30">
        <v>5.7</v>
      </c>
      <c r="AM593" s="30">
        <v>0</v>
      </c>
      <c r="AN593" s="32"/>
      <c r="AO593" s="32">
        <v>0.88202999999999998</v>
      </c>
      <c r="AP593" s="30"/>
      <c r="AQ593" s="39">
        <v>0</v>
      </c>
      <c r="AR593" s="42">
        <v>73.7</v>
      </c>
      <c r="AT593" s="37">
        <f t="shared" si="350"/>
        <v>904000</v>
      </c>
      <c r="AU593" s="92">
        <f t="shared" si="351"/>
        <v>2044.7547360999999</v>
      </c>
      <c r="AV593" s="3">
        <f t="shared" si="317"/>
        <v>2.2618968319690262</v>
      </c>
    </row>
    <row r="594" spans="1:48">
      <c r="A594" s="16">
        <v>42490</v>
      </c>
      <c r="B594" s="1">
        <f t="shared" si="278"/>
        <v>2701.1758182000003</v>
      </c>
      <c r="D594" s="33">
        <v>2083000</v>
      </c>
      <c r="E594" s="17">
        <f t="shared" si="284"/>
        <v>1.2967718762361979</v>
      </c>
      <c r="F594" s="52">
        <f t="shared" si="285"/>
        <v>1.4798432895915712</v>
      </c>
      <c r="G594" s="22">
        <v>797.55</v>
      </c>
      <c r="H594" s="1">
        <f t="shared" si="290"/>
        <v>709.54077590000009</v>
      </c>
      <c r="I594" s="1">
        <f t="shared" si="318"/>
        <v>196.1750423</v>
      </c>
      <c r="J594" s="5">
        <f t="shared" si="292"/>
        <v>544.38</v>
      </c>
      <c r="K594" s="22">
        <v>453.53</v>
      </c>
      <c r="L594" s="23">
        <v>1748000</v>
      </c>
      <c r="M594" s="24"/>
      <c r="N594" s="5">
        <f t="shared" si="373"/>
        <v>1118.0524657000001</v>
      </c>
      <c r="O594" s="5">
        <f t="shared" si="374"/>
        <v>0.63961811538901603</v>
      </c>
      <c r="P594" s="5">
        <f t="shared" si="370"/>
        <v>358</v>
      </c>
      <c r="Q594" s="5">
        <f t="shared" si="371"/>
        <v>202.86989789999998</v>
      </c>
      <c r="R594" s="5">
        <f t="shared" si="372"/>
        <v>61.182567799999994</v>
      </c>
      <c r="S594" s="5">
        <f t="shared" si="362"/>
        <v>376</v>
      </c>
      <c r="T594" s="39">
        <v>120</v>
      </c>
      <c r="U594" s="26">
        <v>204</v>
      </c>
      <c r="V594" s="26">
        <v>358</v>
      </c>
      <c r="W594" s="26">
        <v>196</v>
      </c>
      <c r="X594" s="27"/>
      <c r="Y594" s="27"/>
      <c r="Z594" s="27"/>
      <c r="AA594" s="29">
        <v>578.20000000000005</v>
      </c>
      <c r="AB594" s="29">
        <v>0</v>
      </c>
      <c r="AC594" s="29">
        <v>231.51</v>
      </c>
      <c r="AD594" s="28">
        <v>0</v>
      </c>
      <c r="AE594" s="29">
        <v>58.74</v>
      </c>
      <c r="AF594" s="29"/>
      <c r="AG594" s="30"/>
      <c r="AH594" s="41">
        <v>376</v>
      </c>
      <c r="AI594" s="41">
        <v>544.38</v>
      </c>
      <c r="AJ594" s="30"/>
      <c r="AK594" s="30">
        <v>88</v>
      </c>
      <c r="AL594" s="30">
        <v>7.31</v>
      </c>
      <c r="AM594" s="30">
        <v>0</v>
      </c>
      <c r="AN594" s="32"/>
      <c r="AO594" s="32">
        <v>0.87629000000000001</v>
      </c>
      <c r="AP594" s="30"/>
      <c r="AQ594" s="39">
        <v>0</v>
      </c>
      <c r="AR594" s="42">
        <v>69.819999999999993</v>
      </c>
      <c r="AT594" s="37">
        <f t="shared" si="350"/>
        <v>335000</v>
      </c>
      <c r="AU594" s="92">
        <f t="shared" si="351"/>
        <v>1583.1233525000002</v>
      </c>
      <c r="AV594" s="3">
        <f t="shared" si="317"/>
        <v>4.7257413507462696</v>
      </c>
    </row>
    <row r="595" spans="1:48">
      <c r="A595" s="16">
        <v>42491</v>
      </c>
      <c r="B595" s="1">
        <f t="shared" si="278"/>
        <v>2529.8259099999996</v>
      </c>
      <c r="D595" s="33">
        <v>2033000</v>
      </c>
      <c r="E595" s="17">
        <f t="shared" si="284"/>
        <v>1.2443806738809637</v>
      </c>
      <c r="F595" s="52">
        <f t="shared" si="285"/>
        <v>1.4254074156712071</v>
      </c>
      <c r="G595" s="22">
        <v>719</v>
      </c>
      <c r="H595" s="1">
        <f t="shared" si="290"/>
        <v>600.25733999999989</v>
      </c>
      <c r="I595" s="1">
        <f t="shared" si="318"/>
        <v>200.86856999999998</v>
      </c>
      <c r="J595" s="5">
        <f t="shared" si="292"/>
        <v>541.45000000000005</v>
      </c>
      <c r="K595" s="22">
        <v>468.25</v>
      </c>
      <c r="L595" s="23">
        <v>1677000</v>
      </c>
      <c r="M595" s="24"/>
      <c r="N595" s="5">
        <f t="shared" si="373"/>
        <v>1056.1294400000002</v>
      </c>
      <c r="O595" s="5">
        <f t="shared" si="374"/>
        <v>0.62977307096004775</v>
      </c>
      <c r="P595" s="5">
        <f t="shared" si="370"/>
        <v>346</v>
      </c>
      <c r="Q595" s="5">
        <f t="shared" si="371"/>
        <v>153.01944</v>
      </c>
      <c r="R595" s="5">
        <f t="shared" si="372"/>
        <v>61.11</v>
      </c>
      <c r="S595" s="5">
        <f t="shared" si="362"/>
        <v>376</v>
      </c>
      <c r="T595" s="39">
        <v>120</v>
      </c>
      <c r="U595" s="26">
        <v>214</v>
      </c>
      <c r="V595" s="26">
        <v>346</v>
      </c>
      <c r="W595" s="26">
        <v>158</v>
      </c>
      <c r="X595" s="27"/>
      <c r="Y595" s="27"/>
      <c r="Z595" s="27"/>
      <c r="AA595" s="29">
        <v>512.29999999999995</v>
      </c>
      <c r="AB595" s="29">
        <v>0</v>
      </c>
      <c r="AC595" s="29">
        <v>175.28</v>
      </c>
      <c r="AD595" s="28">
        <v>0</v>
      </c>
      <c r="AE595" s="29">
        <v>67.63</v>
      </c>
      <c r="AF595" s="29"/>
      <c r="AG595" s="30"/>
      <c r="AH595" s="41">
        <v>376</v>
      </c>
      <c r="AI595" s="41">
        <v>541.45000000000005</v>
      </c>
      <c r="AJ595" s="30"/>
      <c r="AK595" s="30">
        <v>87</v>
      </c>
      <c r="AL595" s="30">
        <v>5.46</v>
      </c>
      <c r="AM595" s="30">
        <v>0</v>
      </c>
      <c r="AN595" s="32"/>
      <c r="AO595" s="32">
        <v>0.873</v>
      </c>
      <c r="AQ595" s="39">
        <v>0</v>
      </c>
      <c r="AR595" s="42">
        <v>70</v>
      </c>
      <c r="AT595" s="37">
        <f t="shared" si="350"/>
        <v>356000</v>
      </c>
      <c r="AU595" s="92">
        <f t="shared" si="351"/>
        <v>1473.6964699999994</v>
      </c>
      <c r="AV595" s="3">
        <f t="shared" si="317"/>
        <v>4.1395968258426947</v>
      </c>
    </row>
    <row r="596" spans="1:48">
      <c r="A596" s="16">
        <v>42492</v>
      </c>
      <c r="B596" s="1">
        <f t="shared" si="278"/>
        <v>3069.9980325000001</v>
      </c>
      <c r="D596" s="33">
        <v>2513000</v>
      </c>
      <c r="E596" s="17">
        <f t="shared" si="284"/>
        <v>1.2216466504178274</v>
      </c>
      <c r="F596" s="52">
        <f t="shared" si="285"/>
        <v>1.3992539549152156</v>
      </c>
      <c r="G596" s="22">
        <v>868</v>
      </c>
      <c r="H596" s="1">
        <f t="shared" si="290"/>
        <v>707.64942710000003</v>
      </c>
      <c r="I596" s="1">
        <f t="shared" si="318"/>
        <v>243.77860539999998</v>
      </c>
      <c r="J596" s="5">
        <f t="shared" si="292"/>
        <v>590.75</v>
      </c>
      <c r="K596" s="22">
        <v>659.82</v>
      </c>
      <c r="L596" s="23">
        <v>1666000</v>
      </c>
      <c r="M596" s="24"/>
      <c r="N596" s="5">
        <f t="shared" si="373"/>
        <v>1177.0741097999999</v>
      </c>
      <c r="O596" s="5">
        <f t="shared" si="374"/>
        <v>0.70652707671068427</v>
      </c>
      <c r="P596" s="5">
        <f t="shared" si="370"/>
        <v>415</v>
      </c>
      <c r="Q596" s="5">
        <f t="shared" si="371"/>
        <v>179.97464979999998</v>
      </c>
      <c r="R596" s="5">
        <f t="shared" si="372"/>
        <v>68.099460000000008</v>
      </c>
      <c r="S596" s="5">
        <f t="shared" si="362"/>
        <v>394</v>
      </c>
      <c r="T596" s="39">
        <v>120</v>
      </c>
      <c r="U596" s="26">
        <v>246</v>
      </c>
      <c r="V596" s="26">
        <v>415</v>
      </c>
      <c r="W596" s="26">
        <v>197</v>
      </c>
      <c r="X596" s="27"/>
      <c r="Y596" s="27"/>
      <c r="Z596" s="27"/>
      <c r="AA596" s="29">
        <v>604.39</v>
      </c>
      <c r="AB596" s="29">
        <v>0</v>
      </c>
      <c r="AC596" s="29">
        <v>206.14</v>
      </c>
      <c r="AD596" s="28">
        <v>0</v>
      </c>
      <c r="AE596" s="29">
        <v>73.66</v>
      </c>
      <c r="AF596" s="29"/>
      <c r="AG596" s="30"/>
      <c r="AH596" s="41">
        <v>394</v>
      </c>
      <c r="AI596" s="41">
        <v>590.75</v>
      </c>
      <c r="AJ596" s="30"/>
      <c r="AK596" s="30">
        <v>124.82</v>
      </c>
      <c r="AL596" s="30">
        <v>2.74</v>
      </c>
      <c r="AM596" s="30">
        <v>0</v>
      </c>
      <c r="AN596" s="32"/>
      <c r="AO596" s="32">
        <v>0.87307000000000001</v>
      </c>
      <c r="AQ596" s="39">
        <v>0</v>
      </c>
      <c r="AR596" s="42">
        <v>78</v>
      </c>
      <c r="AT596" s="37">
        <f t="shared" si="350"/>
        <v>847000</v>
      </c>
      <c r="AU596" s="92">
        <f t="shared" si="351"/>
        <v>1892.9239227000003</v>
      </c>
      <c r="AV596" s="3">
        <f t="shared" si="317"/>
        <v>2.2348570515938611</v>
      </c>
    </row>
    <row r="597" spans="1:48">
      <c r="A597" s="16">
        <v>42493</v>
      </c>
      <c r="B597" s="1">
        <f t="shared" ref="B597:B599" si="375">SUM(G597:K597)</f>
        <v>3218.8159999999998</v>
      </c>
      <c r="D597" s="33">
        <v>2836000</v>
      </c>
      <c r="E597" s="17">
        <f t="shared" si="284"/>
        <v>1.134984485190409</v>
      </c>
      <c r="F597" s="52">
        <f t="shared" si="285"/>
        <v>1.3036358558634655</v>
      </c>
      <c r="G597" s="22">
        <v>912.56</v>
      </c>
      <c r="H597" s="1">
        <f t="shared" ref="H597:H628" si="376">Z597*AN597+(AA597+AB597+AC597)*AO597</f>
        <v>758.62345049999999</v>
      </c>
      <c r="I597" s="1">
        <f t="shared" ref="I597:I628" si="377">AO597*(AL597+AE597+AK597+AM597+AR597)+(AQ597)</f>
        <v>286.13254949999998</v>
      </c>
      <c r="J597" s="5">
        <f t="shared" ref="J597:J628" si="378">AG597*AO597+AI597</f>
        <v>597.92999999999995</v>
      </c>
      <c r="K597" s="22">
        <v>663.57</v>
      </c>
      <c r="L597" s="23">
        <v>1632000</v>
      </c>
      <c r="M597" s="24"/>
      <c r="N597" s="5">
        <f t="shared" ref="N597:N606" si="379">SUM(P597:T597)</f>
        <v>1168.0482050999999</v>
      </c>
      <c r="O597" s="5">
        <f t="shared" ref="O597:O606" si="380">N597/L597*1000</f>
        <v>0.7157158119485294</v>
      </c>
      <c r="P597" s="5">
        <f t="shared" ref="P597:P614" si="381">V597</f>
        <v>404</v>
      </c>
      <c r="Q597" s="5">
        <f t="shared" ref="Q597:Q614" si="382">Y597*AN597+AC597*AO597</f>
        <v>180.89950139999999</v>
      </c>
      <c r="R597" s="5">
        <f t="shared" ref="R597:R614" si="383">SUM(AD597+AJ597+AR597)*AO597</f>
        <v>93.148703699999999</v>
      </c>
      <c r="S597" s="5">
        <f t="shared" ref="S597:S614" si="384">AF597*AO597+AH597</f>
        <v>370</v>
      </c>
      <c r="T597" s="39">
        <v>120</v>
      </c>
      <c r="U597" s="26">
        <v>310</v>
      </c>
      <c r="V597" s="26">
        <v>404</v>
      </c>
      <c r="W597" s="26">
        <v>190</v>
      </c>
      <c r="X597" s="27"/>
      <c r="Y597" s="27"/>
      <c r="Z597" s="27"/>
      <c r="AA597" s="29">
        <v>663.57</v>
      </c>
      <c r="AB597" s="29">
        <v>0</v>
      </c>
      <c r="AC597" s="29">
        <v>207.78</v>
      </c>
      <c r="AD597" s="28">
        <v>0</v>
      </c>
      <c r="AE597" s="29">
        <v>75.650000000000006</v>
      </c>
      <c r="AF597" s="29"/>
      <c r="AG597" s="30"/>
      <c r="AH597" s="41">
        <v>370</v>
      </c>
      <c r="AI597" s="41">
        <v>597.92999999999995</v>
      </c>
      <c r="AJ597" s="30"/>
      <c r="AK597" s="30">
        <v>141.07</v>
      </c>
      <c r="AL597" s="30">
        <v>4.9400000000000004</v>
      </c>
      <c r="AM597" s="30">
        <v>0</v>
      </c>
      <c r="AN597" s="32"/>
      <c r="AO597" s="32">
        <v>0.87063000000000001</v>
      </c>
      <c r="AQ597" s="39">
        <v>0</v>
      </c>
      <c r="AR597" s="42">
        <v>106.99</v>
      </c>
      <c r="AT597" s="37">
        <f t="shared" si="350"/>
        <v>1204000</v>
      </c>
      <c r="AU597" s="92">
        <f t="shared" si="351"/>
        <v>2050.7677948999999</v>
      </c>
      <c r="AV597" s="3">
        <f t="shared" si="317"/>
        <v>1.7032955107142855</v>
      </c>
    </row>
    <row r="598" spans="1:48">
      <c r="A598" s="16">
        <v>42494</v>
      </c>
      <c r="B598" s="1">
        <f t="shared" si="375"/>
        <v>3318.798272</v>
      </c>
      <c r="D598" s="33">
        <v>2875000</v>
      </c>
      <c r="E598" s="17">
        <f t="shared" si="284"/>
        <v>1.1543646163478261</v>
      </c>
      <c r="F598" s="52">
        <f t="shared" si="285"/>
        <v>1.3324614081628761</v>
      </c>
      <c r="G598" s="22">
        <v>890</v>
      </c>
      <c r="H598" s="1">
        <f t="shared" si="376"/>
        <v>808.39051740000002</v>
      </c>
      <c r="I598" s="1">
        <f t="shared" si="377"/>
        <v>301.21775459999998</v>
      </c>
      <c r="J598" s="5">
        <f t="shared" si="378"/>
        <v>621.98</v>
      </c>
      <c r="K598" s="22">
        <v>697.21</v>
      </c>
      <c r="L598" s="23">
        <v>1650000</v>
      </c>
      <c r="M598" s="24"/>
      <c r="N598" s="5">
        <f t="shared" si="379"/>
        <v>1219.2189728000001</v>
      </c>
      <c r="O598" s="5">
        <f t="shared" si="380"/>
        <v>0.73892058957575757</v>
      </c>
      <c r="P598" s="5">
        <f t="shared" si="381"/>
        <v>416</v>
      </c>
      <c r="Q598" s="5">
        <f t="shared" si="382"/>
        <v>205.02802439999999</v>
      </c>
      <c r="R598" s="5">
        <f t="shared" si="383"/>
        <v>91.190948400000011</v>
      </c>
      <c r="S598" s="5">
        <f t="shared" si="384"/>
        <v>387</v>
      </c>
      <c r="T598" s="39">
        <v>120</v>
      </c>
      <c r="U598" s="26">
        <v>273</v>
      </c>
      <c r="V598" s="26">
        <v>416</v>
      </c>
      <c r="W598" s="26">
        <v>191</v>
      </c>
      <c r="X598" s="27"/>
      <c r="Y598" s="27"/>
      <c r="Z598" s="27"/>
      <c r="AA598" s="29">
        <v>696.45</v>
      </c>
      <c r="AB598" s="29">
        <v>0</v>
      </c>
      <c r="AC598" s="29">
        <v>236.66</v>
      </c>
      <c r="AD598" s="28">
        <v>0</v>
      </c>
      <c r="AE598" s="29">
        <v>72.62</v>
      </c>
      <c r="AF598" s="29"/>
      <c r="AG598" s="30"/>
      <c r="AH598" s="41">
        <v>387</v>
      </c>
      <c r="AI598" s="41">
        <v>621.98</v>
      </c>
      <c r="AJ598" s="30"/>
      <c r="AK598" s="30">
        <v>152.13</v>
      </c>
      <c r="AL598" s="30">
        <v>17.68</v>
      </c>
      <c r="AM598" s="30">
        <v>0</v>
      </c>
      <c r="AN598" s="32"/>
      <c r="AO598" s="32">
        <v>0.86634</v>
      </c>
      <c r="AQ598" s="39">
        <v>0</v>
      </c>
      <c r="AR598" s="42">
        <v>105.26</v>
      </c>
      <c r="AT598" s="37">
        <f t="shared" si="350"/>
        <v>1225000</v>
      </c>
      <c r="AU598" s="92">
        <f t="shared" si="351"/>
        <v>2099.5792991999997</v>
      </c>
      <c r="AV598" s="3">
        <f t="shared" si="317"/>
        <v>1.7139422850612243</v>
      </c>
    </row>
    <row r="599" spans="1:48">
      <c r="A599" s="16">
        <v>42495</v>
      </c>
      <c r="B599" s="1">
        <f t="shared" si="375"/>
        <v>3275.5983064000002</v>
      </c>
      <c r="D599" s="33">
        <v>2848000</v>
      </c>
      <c r="E599" s="17">
        <f t="shared" si="284"/>
        <v>1.150139854775281</v>
      </c>
      <c r="F599" s="52">
        <f t="shared" si="285"/>
        <v>1.3218327048020146</v>
      </c>
      <c r="G599" s="22">
        <v>913.37</v>
      </c>
      <c r="H599" s="1">
        <f t="shared" si="376"/>
        <v>828.03148040000008</v>
      </c>
      <c r="I599" s="1">
        <f t="shared" si="377"/>
        <v>275.47682600000002</v>
      </c>
      <c r="J599" s="5">
        <f t="shared" si="378"/>
        <v>571.54999999999995</v>
      </c>
      <c r="K599" s="22">
        <v>687.17</v>
      </c>
      <c r="L599" s="23">
        <v>1632000</v>
      </c>
      <c r="M599" s="24"/>
      <c r="N599" s="5">
        <f t="shared" si="379"/>
        <v>1183.7521861999999</v>
      </c>
      <c r="O599" s="5">
        <f t="shared" si="380"/>
        <v>0.72533834938725483</v>
      </c>
      <c r="P599" s="5">
        <f t="shared" si="381"/>
        <v>425.77</v>
      </c>
      <c r="Q599" s="5">
        <f t="shared" si="382"/>
        <v>209.4876836</v>
      </c>
      <c r="R599" s="5">
        <f t="shared" si="383"/>
        <v>81.494502600000004</v>
      </c>
      <c r="S599" s="5">
        <f t="shared" si="384"/>
        <v>347</v>
      </c>
      <c r="T599" s="39">
        <v>120</v>
      </c>
      <c r="U599" s="26">
        <v>290.98</v>
      </c>
      <c r="V599" s="26">
        <v>425.77</v>
      </c>
      <c r="W599" s="26">
        <v>185.7</v>
      </c>
      <c r="X599" s="27"/>
      <c r="Y599" s="27"/>
      <c r="Z599" s="27"/>
      <c r="AA599" s="29">
        <v>710.88</v>
      </c>
      <c r="AB599" s="29">
        <v>0</v>
      </c>
      <c r="AC599" s="29">
        <v>240.76</v>
      </c>
      <c r="AD599" s="28">
        <v>0</v>
      </c>
      <c r="AE599" s="29">
        <v>69.17</v>
      </c>
      <c r="AF599" s="29"/>
      <c r="AG599" s="30"/>
      <c r="AH599" s="41">
        <v>347</v>
      </c>
      <c r="AI599" s="41">
        <v>571.54999999999995</v>
      </c>
      <c r="AJ599" s="30"/>
      <c r="AK599" s="30">
        <v>139.86000000000001</v>
      </c>
      <c r="AL599" s="30">
        <v>13.91</v>
      </c>
      <c r="AM599" s="30">
        <v>0</v>
      </c>
      <c r="AN599" s="32"/>
      <c r="AO599" s="32">
        <v>0.87011000000000005</v>
      </c>
      <c r="AQ599" s="39">
        <v>0</v>
      </c>
      <c r="AR599" s="42">
        <v>93.66</v>
      </c>
      <c r="AT599" s="37">
        <f t="shared" si="350"/>
        <v>1216000</v>
      </c>
      <c r="AU599" s="92">
        <f t="shared" si="351"/>
        <v>2091.8461202000003</v>
      </c>
      <c r="AV599" s="3">
        <f t="shared" si="317"/>
        <v>1.7202681909539477</v>
      </c>
    </row>
    <row r="600" spans="1:48">
      <c r="A600" s="16">
        <v>42496</v>
      </c>
      <c r="B600" s="1">
        <f t="shared" ref="B600:B663" si="385">SUM(G600:K600)</f>
        <v>3341.8381620999999</v>
      </c>
      <c r="D600" s="33">
        <v>2648000</v>
      </c>
      <c r="E600" s="17">
        <f t="shared" si="284"/>
        <v>1.262023475113293</v>
      </c>
      <c r="F600" s="52">
        <f t="shared" si="285"/>
        <v>1.4449382021196151</v>
      </c>
      <c r="G600" s="22">
        <v>922</v>
      </c>
      <c r="H600" s="1">
        <f t="shared" si="376"/>
        <v>864.50121799999999</v>
      </c>
      <c r="I600" s="1">
        <f t="shared" si="377"/>
        <v>245.43694410000001</v>
      </c>
      <c r="J600" s="5">
        <f t="shared" si="378"/>
        <v>639.71</v>
      </c>
      <c r="K600" s="22">
        <v>670.19</v>
      </c>
      <c r="L600" s="23">
        <v>1591000</v>
      </c>
      <c r="M600" s="24"/>
      <c r="N600" s="5">
        <f t="shared" si="379"/>
        <v>1263.2659647</v>
      </c>
      <c r="O600" s="5">
        <f t="shared" si="380"/>
        <v>0.79400752023884358</v>
      </c>
      <c r="P600" s="5">
        <f t="shared" si="381"/>
        <v>441</v>
      </c>
      <c r="Q600" s="5">
        <f t="shared" si="382"/>
        <v>241.39305580000001</v>
      </c>
      <c r="R600" s="5">
        <f t="shared" si="383"/>
        <v>71.872908900000013</v>
      </c>
      <c r="S600" s="5">
        <f t="shared" si="384"/>
        <v>389</v>
      </c>
      <c r="T600" s="39">
        <v>120</v>
      </c>
      <c r="U600" s="26">
        <v>257</v>
      </c>
      <c r="V600" s="26">
        <v>441</v>
      </c>
      <c r="W600" s="26">
        <v>212</v>
      </c>
      <c r="X600" s="27"/>
      <c r="Y600" s="27"/>
      <c r="Z600" s="27"/>
      <c r="AA600" s="29">
        <v>713.42</v>
      </c>
      <c r="AB600" s="29">
        <v>0</v>
      </c>
      <c r="AC600" s="29">
        <v>276.38</v>
      </c>
      <c r="AD600" s="28">
        <v>0</v>
      </c>
      <c r="AE600" s="29">
        <v>57.38</v>
      </c>
      <c r="AF600" s="29"/>
      <c r="AG600" s="30"/>
      <c r="AH600" s="41">
        <v>389</v>
      </c>
      <c r="AI600" s="41">
        <v>639.71</v>
      </c>
      <c r="AJ600" s="30"/>
      <c r="AK600" s="30">
        <v>128.85</v>
      </c>
      <c r="AL600" s="30">
        <v>12.49</v>
      </c>
      <c r="AM600" s="30">
        <v>0</v>
      </c>
      <c r="AN600" s="32"/>
      <c r="AO600" s="32">
        <v>0.87341000000000002</v>
      </c>
      <c r="AQ600" s="39">
        <v>0</v>
      </c>
      <c r="AR600" s="42">
        <v>82.29</v>
      </c>
      <c r="AT600" s="37">
        <f t="shared" si="350"/>
        <v>1057000</v>
      </c>
      <c r="AU600" s="92">
        <f t="shared" si="351"/>
        <v>2078.5721973999998</v>
      </c>
      <c r="AV600" s="3">
        <f t="shared" si="317"/>
        <v>1.966482684389782</v>
      </c>
    </row>
    <row r="601" spans="1:48">
      <c r="A601" s="16">
        <v>42497</v>
      </c>
      <c r="B601" s="1">
        <f t="shared" si="385"/>
        <v>2833.8422344999999</v>
      </c>
      <c r="D601" s="33">
        <v>2159000</v>
      </c>
      <c r="E601" s="17">
        <f t="shared" si="284"/>
        <v>1.3125716695229273</v>
      </c>
      <c r="F601" s="52">
        <f t="shared" si="285"/>
        <v>1.4980103736808839</v>
      </c>
      <c r="G601" s="22">
        <v>812</v>
      </c>
      <c r="H601" s="1">
        <f t="shared" si="376"/>
        <v>762.66194610000014</v>
      </c>
      <c r="I601" s="1">
        <f t="shared" si="377"/>
        <v>213.83028840000003</v>
      </c>
      <c r="J601" s="5">
        <f t="shared" si="378"/>
        <v>525.35</v>
      </c>
      <c r="K601" s="22">
        <v>520</v>
      </c>
      <c r="L601" s="23">
        <v>1568000</v>
      </c>
      <c r="M601" s="24"/>
      <c r="N601" s="5">
        <f t="shared" si="379"/>
        <v>1206.4676919999999</v>
      </c>
      <c r="O601" s="5">
        <f t="shared" si="380"/>
        <v>0.76943092602040808</v>
      </c>
      <c r="P601" s="5">
        <f t="shared" si="381"/>
        <v>438</v>
      </c>
      <c r="Q601" s="5">
        <f t="shared" si="382"/>
        <v>230.36437110000003</v>
      </c>
      <c r="R601" s="5">
        <f t="shared" si="383"/>
        <v>72.103320900000014</v>
      </c>
      <c r="S601" s="5">
        <f t="shared" si="384"/>
        <v>346</v>
      </c>
      <c r="T601" s="39">
        <v>120</v>
      </c>
      <c r="U601" s="26">
        <v>194</v>
      </c>
      <c r="V601" s="26">
        <v>438</v>
      </c>
      <c r="W601" s="26">
        <v>174</v>
      </c>
      <c r="X601" s="27"/>
      <c r="Y601" s="27"/>
      <c r="Z601" s="27"/>
      <c r="AA601" s="29">
        <v>607.5</v>
      </c>
      <c r="AB601" s="29">
        <v>0</v>
      </c>
      <c r="AC601" s="29">
        <v>262.91000000000003</v>
      </c>
      <c r="AD601" s="28">
        <v>0</v>
      </c>
      <c r="AE601" s="29">
        <v>48.33</v>
      </c>
      <c r="AF601" s="29"/>
      <c r="AG601" s="30"/>
      <c r="AH601" s="41">
        <v>346</v>
      </c>
      <c r="AI601" s="41">
        <v>525.35</v>
      </c>
      <c r="AJ601" s="30"/>
      <c r="AK601" s="30">
        <v>99.91</v>
      </c>
      <c r="AL601" s="30">
        <v>13.51</v>
      </c>
      <c r="AM601" s="30">
        <v>0</v>
      </c>
      <c r="AN601" s="32"/>
      <c r="AO601" s="32">
        <v>0.87621000000000004</v>
      </c>
      <c r="AQ601" s="39">
        <v>0</v>
      </c>
      <c r="AR601" s="42">
        <v>82.29</v>
      </c>
      <c r="AT601" s="37">
        <f t="shared" si="350"/>
        <v>591000</v>
      </c>
      <c r="AU601" s="92">
        <f t="shared" si="351"/>
        <v>1627.3745425</v>
      </c>
      <c r="AV601" s="3">
        <f t="shared" si="317"/>
        <v>2.753594826565144</v>
      </c>
    </row>
    <row r="602" spans="1:48">
      <c r="A602" s="16">
        <v>42498</v>
      </c>
      <c r="B602" s="1">
        <f t="shared" si="385"/>
        <v>2653.0080080000002</v>
      </c>
      <c r="D602" s="33">
        <v>2205000</v>
      </c>
      <c r="E602" s="17">
        <f t="shared" si="284"/>
        <v>1.203178234920635</v>
      </c>
      <c r="F602" s="52">
        <f t="shared" si="285"/>
        <v>1.3723944735036329</v>
      </c>
      <c r="G602" s="22">
        <v>790</v>
      </c>
      <c r="H602" s="1">
        <f t="shared" si="376"/>
        <v>694.42530299999999</v>
      </c>
      <c r="I602" s="1">
        <f t="shared" si="377"/>
        <v>207.03270500000005</v>
      </c>
      <c r="J602" s="5">
        <f t="shared" si="378"/>
        <v>454</v>
      </c>
      <c r="K602" s="22">
        <v>507.55</v>
      </c>
      <c r="L602" s="23">
        <v>1631000</v>
      </c>
      <c r="M602" s="24"/>
      <c r="N602" s="5">
        <f t="shared" si="379"/>
        <v>1109.643247</v>
      </c>
      <c r="O602" s="5">
        <f t="shared" si="380"/>
        <v>0.6803453384426732</v>
      </c>
      <c r="P602" s="5">
        <f t="shared" si="381"/>
        <v>418</v>
      </c>
      <c r="Q602" s="5">
        <f t="shared" si="382"/>
        <v>209.57513500000002</v>
      </c>
      <c r="R602" s="5">
        <f t="shared" si="383"/>
        <v>66.068111999999999</v>
      </c>
      <c r="S602" s="5">
        <f t="shared" si="384"/>
        <v>296</v>
      </c>
      <c r="T602" s="39">
        <v>120</v>
      </c>
      <c r="U602" s="26">
        <v>197</v>
      </c>
      <c r="V602" s="26">
        <v>418</v>
      </c>
      <c r="W602" s="26">
        <v>170</v>
      </c>
      <c r="X602" s="27"/>
      <c r="Y602" s="27"/>
      <c r="Z602" s="27"/>
      <c r="AA602" s="29">
        <v>553.04</v>
      </c>
      <c r="AB602" s="29">
        <v>0</v>
      </c>
      <c r="AC602" s="29">
        <v>239.05</v>
      </c>
      <c r="AD602" s="28">
        <v>0</v>
      </c>
      <c r="AE602" s="29">
        <v>51.68</v>
      </c>
      <c r="AF602" s="29"/>
      <c r="AG602" s="30"/>
      <c r="AH602" s="41">
        <v>296</v>
      </c>
      <c r="AI602" s="41">
        <v>454</v>
      </c>
      <c r="AJ602" s="30"/>
      <c r="AK602" s="30">
        <v>89.59</v>
      </c>
      <c r="AL602" s="30">
        <v>19.52</v>
      </c>
      <c r="AM602" s="30">
        <v>0</v>
      </c>
      <c r="AN602" s="32"/>
      <c r="AO602" s="32">
        <v>0.87670000000000003</v>
      </c>
      <c r="AQ602" s="39">
        <v>0</v>
      </c>
      <c r="AR602" s="42">
        <v>75.36</v>
      </c>
      <c r="AT602" s="37">
        <f t="shared" si="350"/>
        <v>574000</v>
      </c>
      <c r="AU602" s="92">
        <f t="shared" si="351"/>
        <v>1543.3647610000003</v>
      </c>
      <c r="AV602" s="3">
        <f t="shared" si="317"/>
        <v>2.6887887822299659</v>
      </c>
    </row>
    <row r="603" spans="1:48">
      <c r="A603" s="16">
        <v>42499</v>
      </c>
      <c r="B603" s="1">
        <f t="shared" si="385"/>
        <v>3144.3653574</v>
      </c>
      <c r="D603" s="33">
        <v>2846000</v>
      </c>
      <c r="E603" s="17">
        <f t="shared" si="284"/>
        <v>1.1048367383696416</v>
      </c>
      <c r="F603" s="52">
        <f t="shared" si="285"/>
        <v>1.2601790042198187</v>
      </c>
      <c r="G603" s="22">
        <v>994.83</v>
      </c>
      <c r="H603" s="1">
        <f t="shared" si="376"/>
        <v>762.93921330000001</v>
      </c>
      <c r="I603" s="1">
        <f t="shared" si="377"/>
        <v>236.86614409999996</v>
      </c>
      <c r="J603" s="5">
        <f t="shared" si="378"/>
        <v>566.34</v>
      </c>
      <c r="K603" s="22">
        <v>583.39</v>
      </c>
      <c r="L603" s="23">
        <v>1710000</v>
      </c>
      <c r="M603" s="24"/>
      <c r="N603" s="5">
        <f t="shared" si="379"/>
        <v>1214.7668993</v>
      </c>
      <c r="O603" s="5">
        <f t="shared" si="380"/>
        <v>0.71038999959064331</v>
      </c>
      <c r="P603" s="5">
        <f t="shared" si="381"/>
        <v>456.84</v>
      </c>
      <c r="Q603" s="5">
        <f t="shared" si="382"/>
        <v>209.9943696</v>
      </c>
      <c r="R603" s="5">
        <f t="shared" si="383"/>
        <v>77.932529700000003</v>
      </c>
      <c r="S603" s="5">
        <f t="shared" si="384"/>
        <v>350</v>
      </c>
      <c r="T603" s="39">
        <v>120</v>
      </c>
      <c r="U603" s="26">
        <v>274</v>
      </c>
      <c r="V603" s="26">
        <v>456.84</v>
      </c>
      <c r="W603" s="26">
        <v>255</v>
      </c>
      <c r="X603" s="27"/>
      <c r="Y603" s="27"/>
      <c r="Z603" s="27"/>
      <c r="AA603" s="29">
        <v>630.69000000000005</v>
      </c>
      <c r="AB603" s="29">
        <v>0</v>
      </c>
      <c r="AC603" s="29">
        <v>239.52</v>
      </c>
      <c r="AD603" s="28">
        <v>0</v>
      </c>
      <c r="AE603" s="29">
        <v>59.43</v>
      </c>
      <c r="AF603" s="29"/>
      <c r="AG603" s="30"/>
      <c r="AH603" s="41">
        <v>350</v>
      </c>
      <c r="AI603" s="41">
        <v>566.34</v>
      </c>
      <c r="AJ603" s="30"/>
      <c r="AK603" s="30">
        <v>101.96</v>
      </c>
      <c r="AL603" s="30">
        <v>19.89</v>
      </c>
      <c r="AM603" s="30">
        <v>0</v>
      </c>
      <c r="AN603" s="32"/>
      <c r="AO603" s="32">
        <v>0.87673000000000001</v>
      </c>
      <c r="AQ603" s="39">
        <v>0</v>
      </c>
      <c r="AR603" s="42">
        <v>88.89</v>
      </c>
      <c r="AT603" s="37">
        <f t="shared" si="350"/>
        <v>1136000</v>
      </c>
      <c r="AU603" s="92">
        <f t="shared" si="351"/>
        <v>1929.5984581</v>
      </c>
      <c r="AV603" s="3">
        <f t="shared" si="317"/>
        <v>1.6985901919894366</v>
      </c>
    </row>
    <row r="604" spans="1:48">
      <c r="A604" s="16">
        <v>42500</v>
      </c>
      <c r="B604" s="1">
        <f t="shared" si="385"/>
        <v>3269.1841475000001</v>
      </c>
      <c r="D604" s="33">
        <v>2853000</v>
      </c>
      <c r="E604" s="17">
        <f t="shared" si="284"/>
        <v>1.145875971784087</v>
      </c>
      <c r="F604" s="52">
        <f t="shared" si="285"/>
        <v>1.3057671605994952</v>
      </c>
      <c r="G604" s="22">
        <v>923.34</v>
      </c>
      <c r="H604" s="1">
        <f t="shared" si="376"/>
        <v>871.57388449999996</v>
      </c>
      <c r="I604" s="1">
        <f t="shared" si="377"/>
        <v>300.35026299999998</v>
      </c>
      <c r="J604" s="5">
        <f t="shared" si="378"/>
        <v>554.67999999999995</v>
      </c>
      <c r="K604" s="22">
        <v>619.24</v>
      </c>
      <c r="L604" s="23">
        <v>1455000</v>
      </c>
      <c r="M604" s="24"/>
      <c r="N604" s="5">
        <f t="shared" si="379"/>
        <v>1197.6328854999999</v>
      </c>
      <c r="O604" s="5">
        <f t="shared" si="380"/>
        <v>0.82311538522336769</v>
      </c>
      <c r="P604" s="5">
        <f t="shared" si="381"/>
        <v>423</v>
      </c>
      <c r="Q604" s="5">
        <f t="shared" si="382"/>
        <v>224.354433</v>
      </c>
      <c r="R604" s="5">
        <f t="shared" si="383"/>
        <v>102.2784525</v>
      </c>
      <c r="S604" s="5">
        <f t="shared" si="384"/>
        <v>328</v>
      </c>
      <c r="T604" s="39">
        <v>120</v>
      </c>
      <c r="U604" s="26">
        <v>300</v>
      </c>
      <c r="V604" s="26">
        <v>423</v>
      </c>
      <c r="W604" s="26">
        <v>191</v>
      </c>
      <c r="X604" s="27"/>
      <c r="Y604" s="27"/>
      <c r="Z604" s="27"/>
      <c r="AA604" s="29">
        <v>737.53</v>
      </c>
      <c r="AB604" s="29">
        <v>0</v>
      </c>
      <c r="AC604" s="29">
        <v>255.66</v>
      </c>
      <c r="AD604" s="28">
        <v>0</v>
      </c>
      <c r="AE604" s="29">
        <v>63.24</v>
      </c>
      <c r="AF604" s="29"/>
      <c r="AG604" s="30"/>
      <c r="AH604" s="41">
        <v>328</v>
      </c>
      <c r="AI604" s="41">
        <v>554.67999999999995</v>
      </c>
      <c r="AJ604" s="30"/>
      <c r="AK604" s="30">
        <v>131.12</v>
      </c>
      <c r="AL604" s="30">
        <v>31.35</v>
      </c>
      <c r="AM604" s="30">
        <v>0</v>
      </c>
      <c r="AN604" s="32"/>
      <c r="AO604" s="32">
        <v>0.87755000000000005</v>
      </c>
      <c r="AQ604" s="39">
        <v>0</v>
      </c>
      <c r="AR604" s="42">
        <v>116.55</v>
      </c>
      <c r="AT604" s="37">
        <f t="shared" si="350"/>
        <v>1398000</v>
      </c>
      <c r="AU604" s="92">
        <f t="shared" si="351"/>
        <v>2071.551262</v>
      </c>
      <c r="AV604" s="3">
        <f t="shared" si="317"/>
        <v>1.4817963247496424</v>
      </c>
    </row>
    <row r="605" spans="1:48">
      <c r="A605" s="16">
        <v>42501</v>
      </c>
      <c r="B605" s="1">
        <f t="shared" si="385"/>
        <v>3172.8649219999998</v>
      </c>
      <c r="D605" s="33">
        <v>2665000</v>
      </c>
      <c r="E605" s="17">
        <f t="shared" si="284"/>
        <v>1.190568451031895</v>
      </c>
      <c r="F605" s="52">
        <f t="shared" si="285"/>
        <v>1.3550744946868825</v>
      </c>
      <c r="G605" s="22">
        <v>904.1</v>
      </c>
      <c r="H605" s="1">
        <f t="shared" si="376"/>
        <v>866.554394</v>
      </c>
      <c r="I605" s="1">
        <f t="shared" si="377"/>
        <v>271.030528</v>
      </c>
      <c r="J605" s="5">
        <f t="shared" si="378"/>
        <v>573.77</v>
      </c>
      <c r="K605" s="22">
        <v>557.41</v>
      </c>
      <c r="L605" s="23">
        <v>1490000</v>
      </c>
      <c r="M605" s="24"/>
      <c r="N605" s="5">
        <f t="shared" si="379"/>
        <v>1169.2111319999999</v>
      </c>
      <c r="O605" s="5">
        <f t="shared" si="380"/>
        <v>0.78470545771812072</v>
      </c>
      <c r="P605" s="5">
        <f t="shared" si="381"/>
        <v>436</v>
      </c>
      <c r="Q605" s="5">
        <f t="shared" si="382"/>
        <v>209.13315800000001</v>
      </c>
      <c r="R605" s="5">
        <f t="shared" si="383"/>
        <v>76.077974000000012</v>
      </c>
      <c r="S605" s="5">
        <f t="shared" si="384"/>
        <v>328</v>
      </c>
      <c r="T605" s="39">
        <v>120</v>
      </c>
      <c r="U605" s="26">
        <v>259</v>
      </c>
      <c r="V605" s="26">
        <v>436</v>
      </c>
      <c r="W605" s="26">
        <v>198</v>
      </c>
      <c r="X605" s="27"/>
      <c r="Y605" s="27"/>
      <c r="Z605" s="27"/>
      <c r="AA605" s="29">
        <v>748.26</v>
      </c>
      <c r="AB605" s="29">
        <v>0</v>
      </c>
      <c r="AC605" s="29">
        <v>238.03</v>
      </c>
      <c r="AD605" s="28">
        <v>0</v>
      </c>
      <c r="AE605" s="29">
        <v>71.44</v>
      </c>
      <c r="AF605" s="29"/>
      <c r="AG605" s="30"/>
      <c r="AH605" s="41">
        <v>328</v>
      </c>
      <c r="AI605" s="41">
        <v>573.77</v>
      </c>
      <c r="AJ605" s="30"/>
      <c r="AK605" s="30">
        <v>131.12</v>
      </c>
      <c r="AL605" s="30">
        <v>19.329999999999998</v>
      </c>
      <c r="AM605" s="30">
        <v>0</v>
      </c>
      <c r="AN605" s="32"/>
      <c r="AO605" s="32">
        <v>0.87860000000000005</v>
      </c>
      <c r="AQ605" s="39">
        <v>0</v>
      </c>
      <c r="AR605" s="42">
        <v>86.59</v>
      </c>
      <c r="AT605" s="37">
        <f t="shared" si="350"/>
        <v>1175000</v>
      </c>
      <c r="AU605" s="92">
        <f t="shared" si="351"/>
        <v>2003.6537899999998</v>
      </c>
      <c r="AV605" s="3">
        <f t="shared" si="317"/>
        <v>1.7052372680851062</v>
      </c>
    </row>
    <row r="606" spans="1:48">
      <c r="A606" s="16">
        <v>42502</v>
      </c>
      <c r="B606" s="1">
        <f t="shared" si="385"/>
        <v>3218.2946981999999</v>
      </c>
      <c r="D606" s="33">
        <v>2604000</v>
      </c>
      <c r="E606" s="17">
        <f t="shared" si="284"/>
        <v>1.2359042619815668</v>
      </c>
      <c r="F606" s="52">
        <f t="shared" si="285"/>
        <v>1.4090159632231647</v>
      </c>
      <c r="G606" s="22">
        <v>963.17</v>
      </c>
      <c r="H606" s="1">
        <f t="shared" si="376"/>
        <v>832.91460119999999</v>
      </c>
      <c r="I606" s="1">
        <f t="shared" si="377"/>
        <v>277.22009700000001</v>
      </c>
      <c r="J606" s="5">
        <f t="shared" si="378"/>
        <v>577.64</v>
      </c>
      <c r="K606" s="22">
        <v>567.35</v>
      </c>
      <c r="L606" s="23">
        <v>1485000</v>
      </c>
      <c r="M606" s="24"/>
      <c r="N606" s="5">
        <f t="shared" si="379"/>
        <v>1216.6664115999999</v>
      </c>
      <c r="O606" s="5">
        <f t="shared" si="380"/>
        <v>0.81930398087542089</v>
      </c>
      <c r="P606" s="5">
        <f t="shared" si="381"/>
        <v>438</v>
      </c>
      <c r="Q606" s="5">
        <f t="shared" si="382"/>
        <v>213.97830300000001</v>
      </c>
      <c r="R606" s="5">
        <f t="shared" si="383"/>
        <v>80.688108599999993</v>
      </c>
      <c r="S606" s="5">
        <f t="shared" si="384"/>
        <v>364</v>
      </c>
      <c r="T606" s="39">
        <v>120</v>
      </c>
      <c r="U606" s="26">
        <v>295</v>
      </c>
      <c r="V606" s="26">
        <v>438</v>
      </c>
      <c r="W606" s="26">
        <v>223</v>
      </c>
      <c r="X606" s="27"/>
      <c r="Y606" s="27"/>
      <c r="Z606" s="27"/>
      <c r="AA606" s="29">
        <v>705.63</v>
      </c>
      <c r="AB606" s="29">
        <v>0</v>
      </c>
      <c r="AC606" s="29">
        <v>243.95</v>
      </c>
      <c r="AD606" s="28">
        <v>0</v>
      </c>
      <c r="AE606" s="29">
        <v>72.12</v>
      </c>
      <c r="AF606" s="29"/>
      <c r="AG606" s="30"/>
      <c r="AH606" s="41">
        <v>364</v>
      </c>
      <c r="AI606" s="41">
        <v>577.64</v>
      </c>
      <c r="AJ606" s="30"/>
      <c r="AK606" s="30">
        <v>125.34</v>
      </c>
      <c r="AL606" s="30">
        <v>26.6</v>
      </c>
      <c r="AM606" s="30">
        <v>0</v>
      </c>
      <c r="AN606" s="32"/>
      <c r="AO606" s="32">
        <v>0.87714000000000003</v>
      </c>
      <c r="AQ606" s="39">
        <v>0</v>
      </c>
      <c r="AR606" s="42">
        <v>91.99</v>
      </c>
      <c r="AT606" s="37">
        <f t="shared" si="350"/>
        <v>1119000</v>
      </c>
      <c r="AU606" s="92">
        <f t="shared" si="351"/>
        <v>2001.6282865999999</v>
      </c>
      <c r="AV606" s="3">
        <f t="shared" si="317"/>
        <v>1.7887652248436101</v>
      </c>
    </row>
    <row r="607" spans="1:48">
      <c r="A607" s="16">
        <v>42503</v>
      </c>
      <c r="B607" s="1">
        <f t="shared" si="385"/>
        <v>3096.7799920000002</v>
      </c>
      <c r="D607" s="33">
        <v>2474000</v>
      </c>
      <c r="E607" s="17">
        <f t="shared" si="284"/>
        <v>1.2517299886822959</v>
      </c>
      <c r="F607" s="52">
        <f t="shared" si="285"/>
        <v>1.42793747282945</v>
      </c>
      <c r="G607" s="22">
        <v>872</v>
      </c>
      <c r="H607" s="1">
        <f t="shared" si="376"/>
        <v>902.29314599999998</v>
      </c>
      <c r="I607" s="1">
        <f t="shared" si="377"/>
        <v>261.936846</v>
      </c>
      <c r="J607" s="5">
        <f t="shared" si="378"/>
        <v>559</v>
      </c>
      <c r="K607" s="22">
        <v>501.55</v>
      </c>
      <c r="L607" s="23">
        <v>1368000</v>
      </c>
      <c r="M607" s="24"/>
      <c r="N607" s="5">
        <f t="shared" ref="N607:N614" si="386">SUM(P607:T607)</f>
        <v>1238.4356560000001</v>
      </c>
      <c r="O607" s="5">
        <f t="shared" ref="O607:O614" si="387">N607/L607*1000</f>
        <v>0.9052892222222223</v>
      </c>
      <c r="P607" s="5">
        <f t="shared" si="381"/>
        <v>392</v>
      </c>
      <c r="Q607" s="5">
        <f t="shared" si="382"/>
        <v>278.02245600000003</v>
      </c>
      <c r="R607" s="5">
        <f t="shared" si="383"/>
        <v>89.413200000000003</v>
      </c>
      <c r="S607" s="5">
        <f t="shared" si="384"/>
        <v>359</v>
      </c>
      <c r="T607" s="39">
        <v>120</v>
      </c>
      <c r="U607" s="26">
        <v>280</v>
      </c>
      <c r="V607" s="26">
        <v>392</v>
      </c>
      <c r="W607" s="26">
        <v>187</v>
      </c>
      <c r="X607" s="27"/>
      <c r="Y607" s="27"/>
      <c r="Z607" s="27"/>
      <c r="AA607" s="29">
        <v>712.15</v>
      </c>
      <c r="AB607" s="29">
        <v>0</v>
      </c>
      <c r="AC607" s="29">
        <v>317.16000000000003</v>
      </c>
      <c r="AD607" s="28">
        <v>0</v>
      </c>
      <c r="AE607" s="29">
        <v>46.01</v>
      </c>
      <c r="AF607" s="29"/>
      <c r="AG607" s="30"/>
      <c r="AH607" s="41">
        <v>359</v>
      </c>
      <c r="AI607" s="41">
        <v>559</v>
      </c>
      <c r="AJ607" s="30"/>
      <c r="AK607" s="30">
        <v>122.36</v>
      </c>
      <c r="AL607" s="30">
        <v>28.44</v>
      </c>
      <c r="AM607" s="30">
        <v>0</v>
      </c>
      <c r="AN607" s="32"/>
      <c r="AO607" s="32">
        <v>0.87660000000000005</v>
      </c>
      <c r="AQ607" s="39">
        <v>0</v>
      </c>
      <c r="AR607" s="42">
        <v>102</v>
      </c>
      <c r="AT607" s="37">
        <f t="shared" si="350"/>
        <v>1106000</v>
      </c>
      <c r="AU607" s="92">
        <f t="shared" si="351"/>
        <v>1858.3443360000001</v>
      </c>
    </row>
    <row r="608" spans="1:48">
      <c r="A608" s="16">
        <v>42504</v>
      </c>
      <c r="B608" s="1">
        <f t="shared" si="385"/>
        <v>2243.9461172000001</v>
      </c>
      <c r="D608" s="33">
        <v>2068000</v>
      </c>
      <c r="E608" s="17">
        <f t="shared" si="284"/>
        <v>1.0850803274661509</v>
      </c>
      <c r="F608" s="52">
        <f t="shared" si="285"/>
        <v>1.2307800724418128</v>
      </c>
      <c r="G608" s="22">
        <v>772</v>
      </c>
      <c r="H608" s="1">
        <f t="shared" si="376"/>
        <v>364.53223759999997</v>
      </c>
      <c r="I608" s="1">
        <f t="shared" si="377"/>
        <v>235.90387960000004</v>
      </c>
      <c r="J608" s="5">
        <f t="shared" si="378"/>
        <v>497</v>
      </c>
      <c r="K608" s="22">
        <v>374.51</v>
      </c>
      <c r="L608" s="23">
        <v>1221000</v>
      </c>
      <c r="M608" s="24"/>
      <c r="N608" s="5">
        <f t="shared" si="386"/>
        <v>1046.4731004</v>
      </c>
      <c r="O608" s="5">
        <f t="shared" si="387"/>
        <v>0.85706232628992629</v>
      </c>
      <c r="P608" s="5">
        <f t="shared" si="381"/>
        <v>374</v>
      </c>
      <c r="Q608" s="5">
        <f t="shared" si="382"/>
        <v>136.99493179999999</v>
      </c>
      <c r="R608" s="5">
        <f t="shared" si="383"/>
        <v>93.478168600000004</v>
      </c>
      <c r="S608" s="5">
        <f t="shared" si="384"/>
        <v>322</v>
      </c>
      <c r="T608" s="39">
        <v>120</v>
      </c>
      <c r="U608" s="26">
        <v>208</v>
      </c>
      <c r="V608" s="26">
        <v>374</v>
      </c>
      <c r="W608" s="26">
        <v>153</v>
      </c>
      <c r="X608" s="27"/>
      <c r="Y608" s="27"/>
      <c r="Z608" s="27"/>
      <c r="AA608" s="29">
        <v>258.08999999999997</v>
      </c>
      <c r="AB608" s="29">
        <v>0</v>
      </c>
      <c r="AC608" s="29">
        <v>155.38999999999999</v>
      </c>
      <c r="AD608" s="28">
        <v>0</v>
      </c>
      <c r="AE608" s="29">
        <v>48.51</v>
      </c>
      <c r="AF608" s="29"/>
      <c r="AG608" s="30"/>
      <c r="AH608" s="41">
        <v>322</v>
      </c>
      <c r="AI608" s="41">
        <v>497</v>
      </c>
      <c r="AJ608" s="30"/>
      <c r="AK608" s="30">
        <v>83.9</v>
      </c>
      <c r="AL608" s="30">
        <v>29.14</v>
      </c>
      <c r="AM608" s="30">
        <v>0</v>
      </c>
      <c r="AN608" s="32"/>
      <c r="AO608" s="32">
        <v>0.88161999999999996</v>
      </c>
      <c r="AQ608" s="39">
        <v>0</v>
      </c>
      <c r="AR608" s="42">
        <v>106.03</v>
      </c>
      <c r="AT608" s="37">
        <f t="shared" si="350"/>
        <v>847000</v>
      </c>
      <c r="AU608" s="92">
        <f t="shared" si="351"/>
        <v>1197.4730168000001</v>
      </c>
    </row>
    <row r="609" spans="1:47">
      <c r="A609" s="16">
        <v>42505</v>
      </c>
      <c r="B609" s="1">
        <f t="shared" si="385"/>
        <v>2529.1440524</v>
      </c>
      <c r="D609" s="33">
        <v>1832000</v>
      </c>
      <c r="E609" s="17">
        <f t="shared" si="284"/>
        <v>1.3805371465065501</v>
      </c>
      <c r="F609" s="52">
        <f t="shared" si="285"/>
        <v>1.565909514877782</v>
      </c>
      <c r="G609" s="22">
        <v>773</v>
      </c>
      <c r="H609" s="1">
        <f t="shared" si="376"/>
        <v>709.1927604</v>
      </c>
      <c r="I609" s="1">
        <f t="shared" si="377"/>
        <v>208.59129199999998</v>
      </c>
      <c r="J609" s="5">
        <f t="shared" si="378"/>
        <v>492.02</v>
      </c>
      <c r="K609" s="22">
        <v>346.34</v>
      </c>
      <c r="L609" s="23">
        <v>1129000</v>
      </c>
      <c r="M609" s="24"/>
      <c r="N609" s="5">
        <f t="shared" si="386"/>
        <v>1108.6296768</v>
      </c>
      <c r="O609" s="5">
        <f t="shared" si="387"/>
        <v>0.98195719822852068</v>
      </c>
      <c r="P609" s="5">
        <f t="shared" si="381"/>
        <v>382</v>
      </c>
      <c r="Q609" s="5">
        <f t="shared" si="382"/>
        <v>203.83054399999997</v>
      </c>
      <c r="R609" s="5">
        <f t="shared" si="383"/>
        <v>71.799132799999995</v>
      </c>
      <c r="S609" s="5">
        <f t="shared" si="384"/>
        <v>331</v>
      </c>
      <c r="T609" s="39">
        <v>120</v>
      </c>
      <c r="U609" s="26">
        <v>203</v>
      </c>
      <c r="V609" s="26">
        <v>382</v>
      </c>
      <c r="W609" s="26">
        <v>182</v>
      </c>
      <c r="X609" s="27"/>
      <c r="Y609" s="27"/>
      <c r="Z609" s="27"/>
      <c r="AA609" s="29">
        <v>573.22</v>
      </c>
      <c r="AB609" s="29">
        <v>0</v>
      </c>
      <c r="AC609" s="29">
        <v>231.2</v>
      </c>
      <c r="AD609" s="28">
        <v>0</v>
      </c>
      <c r="AE609" s="29">
        <v>54.94</v>
      </c>
      <c r="AF609" s="29"/>
      <c r="AG609" s="30"/>
      <c r="AH609" s="41">
        <v>331</v>
      </c>
      <c r="AI609" s="41">
        <v>492.02</v>
      </c>
      <c r="AJ609" s="30"/>
      <c r="AK609" s="30">
        <v>78.22</v>
      </c>
      <c r="AL609" s="30">
        <v>22</v>
      </c>
      <c r="AM609" s="30">
        <v>0</v>
      </c>
      <c r="AN609" s="32"/>
      <c r="AO609" s="32">
        <v>0.88161999999999996</v>
      </c>
      <c r="AQ609" s="39">
        <v>0</v>
      </c>
      <c r="AR609" s="42">
        <v>81.44</v>
      </c>
      <c r="AT609" s="37">
        <f t="shared" si="350"/>
        <v>703000</v>
      </c>
      <c r="AU609" s="92">
        <f t="shared" si="351"/>
        <v>1420.5143756</v>
      </c>
    </row>
    <row r="610" spans="1:47">
      <c r="A610" s="16">
        <v>42506</v>
      </c>
      <c r="B610" s="1">
        <f t="shared" si="385"/>
        <v>3015.5577404000001</v>
      </c>
      <c r="D610" s="33">
        <v>2634000</v>
      </c>
      <c r="E610" s="17">
        <f t="shared" si="284"/>
        <v>1.1448586713743356</v>
      </c>
      <c r="F610" s="52">
        <f t="shared" si="285"/>
        <v>1.2951915551846138</v>
      </c>
      <c r="G610" s="22">
        <v>894.82</v>
      </c>
      <c r="H610" s="1">
        <f t="shared" si="376"/>
        <v>777.23080970000001</v>
      </c>
      <c r="I610" s="1">
        <f t="shared" si="377"/>
        <v>255.4469307</v>
      </c>
      <c r="J610" s="5">
        <f t="shared" si="378"/>
        <v>582.45000000000005</v>
      </c>
      <c r="K610" s="22">
        <v>505.61</v>
      </c>
      <c r="L610" s="23">
        <v>1327000</v>
      </c>
      <c r="M610" s="24"/>
      <c r="N610" s="5">
        <f t="shared" si="386"/>
        <v>1187.3617322</v>
      </c>
      <c r="O610" s="5">
        <f t="shared" si="387"/>
        <v>0.89477146360211002</v>
      </c>
      <c r="P610" s="5">
        <f t="shared" si="381"/>
        <v>407</v>
      </c>
      <c r="Q610" s="5">
        <f t="shared" si="382"/>
        <v>203.7812222</v>
      </c>
      <c r="R610" s="5">
        <f t="shared" si="383"/>
        <v>94.580510000000004</v>
      </c>
      <c r="S610" s="5">
        <f t="shared" si="384"/>
        <v>362</v>
      </c>
      <c r="T610" s="39">
        <v>120</v>
      </c>
      <c r="U610" s="26">
        <v>300</v>
      </c>
      <c r="V610" s="26">
        <v>407</v>
      </c>
      <c r="W610" s="26">
        <v>178</v>
      </c>
      <c r="X610" s="27"/>
      <c r="Y610" s="27"/>
      <c r="Z610" s="27"/>
      <c r="AA610" s="29">
        <v>648.75</v>
      </c>
      <c r="AB610" s="29">
        <v>0</v>
      </c>
      <c r="AC610" s="29">
        <v>230.54</v>
      </c>
      <c r="AD610" s="28">
        <v>0</v>
      </c>
      <c r="AE610" s="29">
        <v>59.63</v>
      </c>
      <c r="AF610" s="29"/>
      <c r="AG610" s="30"/>
      <c r="AH610" s="41">
        <v>362</v>
      </c>
      <c r="AI610" s="41">
        <v>582.45000000000005</v>
      </c>
      <c r="AJ610" s="30"/>
      <c r="AK610" s="30">
        <v>81.44</v>
      </c>
      <c r="AL610" s="30">
        <v>40.92</v>
      </c>
      <c r="AM610" s="30">
        <v>0</v>
      </c>
      <c r="AN610" s="32"/>
      <c r="AO610" s="32">
        <v>0.88392999999999999</v>
      </c>
      <c r="AQ610" s="39">
        <v>0</v>
      </c>
      <c r="AR610" s="42">
        <v>107</v>
      </c>
      <c r="AT610" s="37">
        <f t="shared" si="350"/>
        <v>1307000</v>
      </c>
      <c r="AU610" s="92">
        <f t="shared" si="351"/>
        <v>1828.1960082000001</v>
      </c>
    </row>
    <row r="611" spans="1:47">
      <c r="A611" s="16">
        <v>42507</v>
      </c>
      <c r="B611" s="1">
        <f t="shared" si="385"/>
        <v>3264.1552302</v>
      </c>
      <c r="D611" s="33">
        <v>2730000</v>
      </c>
      <c r="E611" s="17">
        <f t="shared" si="284"/>
        <v>1.1956612564835165</v>
      </c>
      <c r="F611" s="52">
        <f t="shared" si="285"/>
        <v>1.3533387548059588</v>
      </c>
      <c r="G611" s="22">
        <v>966.84</v>
      </c>
      <c r="H611" s="1">
        <f t="shared" si="376"/>
        <v>798.30389420000006</v>
      </c>
      <c r="I611" s="1">
        <f t="shared" si="377"/>
        <v>270.70133599999997</v>
      </c>
      <c r="J611" s="5">
        <f t="shared" si="378"/>
        <v>673.31</v>
      </c>
      <c r="K611" s="22">
        <v>555</v>
      </c>
      <c r="L611" s="23">
        <v>1437000</v>
      </c>
      <c r="M611" s="24"/>
      <c r="N611" s="5">
        <f t="shared" si="386"/>
        <v>1291.5666145</v>
      </c>
      <c r="O611" s="5">
        <f t="shared" si="387"/>
        <v>0.89879374704244952</v>
      </c>
      <c r="P611" s="5">
        <f t="shared" si="381"/>
        <v>446</v>
      </c>
      <c r="Q611" s="5">
        <f t="shared" si="382"/>
        <v>224.494809</v>
      </c>
      <c r="R611" s="5">
        <f t="shared" si="383"/>
        <v>90.071805499999996</v>
      </c>
      <c r="S611" s="5">
        <f t="shared" si="384"/>
        <v>411</v>
      </c>
      <c r="T611" s="39">
        <v>120</v>
      </c>
      <c r="U611" s="26">
        <v>307</v>
      </c>
      <c r="V611" s="26">
        <v>446</v>
      </c>
      <c r="W611" s="26">
        <v>206</v>
      </c>
      <c r="X611" s="27"/>
      <c r="Y611" s="27"/>
      <c r="Z611" s="27"/>
      <c r="AA611" s="29">
        <v>649.48</v>
      </c>
      <c r="AB611" s="29">
        <v>0</v>
      </c>
      <c r="AC611" s="29">
        <v>254.1</v>
      </c>
      <c r="AD611" s="28">
        <v>0</v>
      </c>
      <c r="AE611" s="29">
        <v>65.42</v>
      </c>
      <c r="AF611" s="29"/>
      <c r="AG611" s="30"/>
      <c r="AH611" s="41">
        <v>411</v>
      </c>
      <c r="AI611" s="41">
        <v>673.31</v>
      </c>
      <c r="AJ611" s="30"/>
      <c r="AK611" s="30">
        <v>103.87</v>
      </c>
      <c r="AL611" s="30">
        <v>35.159999999999997</v>
      </c>
      <c r="AM611" s="30">
        <v>0</v>
      </c>
      <c r="AN611" s="32"/>
      <c r="AO611" s="32">
        <v>0.88349</v>
      </c>
      <c r="AQ611" s="39">
        <v>0</v>
      </c>
      <c r="AR611" s="42">
        <v>101.95</v>
      </c>
      <c r="AT611" s="37">
        <f t="shared" si="350"/>
        <v>1293000</v>
      </c>
      <c r="AU611" s="92">
        <f t="shared" si="351"/>
        <v>1972.5886157</v>
      </c>
    </row>
    <row r="612" spans="1:47">
      <c r="A612" s="16">
        <v>42508</v>
      </c>
      <c r="B612" s="1">
        <f t="shared" si="385"/>
        <v>3315.6195268000001</v>
      </c>
      <c r="D612" s="33">
        <v>2748000</v>
      </c>
      <c r="E612" s="17">
        <f t="shared" si="284"/>
        <v>1.2065573241630276</v>
      </c>
      <c r="F612" s="52">
        <f t="shared" si="285"/>
        <v>1.3661665638133402</v>
      </c>
      <c r="G612" s="22">
        <v>962.8</v>
      </c>
      <c r="H612" s="1">
        <f t="shared" si="376"/>
        <v>833.06776590000004</v>
      </c>
      <c r="I612" s="1">
        <f t="shared" si="377"/>
        <v>279.76176090000001</v>
      </c>
      <c r="J612" s="5">
        <f t="shared" si="378"/>
        <v>632.20000000000005</v>
      </c>
      <c r="K612" s="22">
        <v>607.79</v>
      </c>
      <c r="L612" s="23">
        <v>1479000</v>
      </c>
      <c r="M612" s="24"/>
      <c r="N612" s="5">
        <f t="shared" si="386"/>
        <v>1238.4128181999999</v>
      </c>
      <c r="O612" s="5">
        <f t="shared" si="387"/>
        <v>0.83733118201487489</v>
      </c>
      <c r="P612" s="5">
        <f t="shared" si="381"/>
        <v>416</v>
      </c>
      <c r="Q612" s="5">
        <f t="shared" si="382"/>
        <v>245.14149689999999</v>
      </c>
      <c r="R612" s="5">
        <f t="shared" si="383"/>
        <v>80.271321299999997</v>
      </c>
      <c r="S612" s="5">
        <f t="shared" si="384"/>
        <v>377</v>
      </c>
      <c r="T612" s="39">
        <v>120</v>
      </c>
      <c r="U612" s="26">
        <v>328</v>
      </c>
      <c r="V612" s="26">
        <v>416</v>
      </c>
      <c r="W612" s="26">
        <v>208</v>
      </c>
      <c r="X612" s="27"/>
      <c r="Y612" s="27"/>
      <c r="Z612" s="27"/>
      <c r="AA612" s="29">
        <v>665.7</v>
      </c>
      <c r="AB612" s="29">
        <v>0</v>
      </c>
      <c r="AC612" s="29">
        <v>277.57</v>
      </c>
      <c r="AD612" s="28">
        <v>0</v>
      </c>
      <c r="AE612" s="29">
        <v>64.010000000000005</v>
      </c>
      <c r="AF612" s="29"/>
      <c r="AG612" s="30"/>
      <c r="AH612" s="41">
        <v>377</v>
      </c>
      <c r="AI612" s="41">
        <v>632.20000000000005</v>
      </c>
      <c r="AJ612" s="30"/>
      <c r="AK612" s="30">
        <v>146.22</v>
      </c>
      <c r="AL612" s="30">
        <v>15.65</v>
      </c>
      <c r="AM612" s="30">
        <v>0</v>
      </c>
      <c r="AN612" s="32"/>
      <c r="AO612" s="32">
        <v>0.88317000000000001</v>
      </c>
      <c r="AQ612" s="39">
        <v>0</v>
      </c>
      <c r="AR612" s="42">
        <v>90.89</v>
      </c>
      <c r="AT612" s="37">
        <f t="shared" si="350"/>
        <v>1269000</v>
      </c>
      <c r="AU612" s="92">
        <f t="shared" si="351"/>
        <v>2077.2067086000002</v>
      </c>
    </row>
    <row r="613" spans="1:47">
      <c r="A613" s="16">
        <v>42509</v>
      </c>
      <c r="B613" s="1">
        <f t="shared" si="385"/>
        <v>3390.7037488000005</v>
      </c>
      <c r="D613" s="33">
        <v>2714000</v>
      </c>
      <c r="E613" s="17">
        <f t="shared" si="284"/>
        <v>1.2493381535740606</v>
      </c>
      <c r="F613" s="52">
        <f t="shared" si="285"/>
        <v>1.409197520273936</v>
      </c>
      <c r="G613" s="22">
        <v>1000.55</v>
      </c>
      <c r="H613" s="1">
        <f t="shared" si="376"/>
        <v>836.34524160000001</v>
      </c>
      <c r="I613" s="1">
        <f t="shared" si="377"/>
        <v>273.38850719999999</v>
      </c>
      <c r="J613" s="5">
        <f t="shared" si="378"/>
        <v>637.70000000000005</v>
      </c>
      <c r="K613" s="22">
        <v>642.72</v>
      </c>
      <c r="L613" s="23">
        <v>1438000</v>
      </c>
      <c r="M613" s="24"/>
      <c r="N613" s="5">
        <f t="shared" si="386"/>
        <v>1271.3146656000001</v>
      </c>
      <c r="O613" s="5">
        <f t="shared" si="387"/>
        <v>0.88408530292072329</v>
      </c>
      <c r="P613" s="5">
        <f t="shared" si="381"/>
        <v>416</v>
      </c>
      <c r="Q613" s="5">
        <f t="shared" si="382"/>
        <v>259.4429184</v>
      </c>
      <c r="R613" s="5">
        <f t="shared" si="383"/>
        <v>94.081747200000009</v>
      </c>
      <c r="S613" s="5">
        <f t="shared" si="384"/>
        <v>381.79</v>
      </c>
      <c r="T613" s="39">
        <v>120</v>
      </c>
      <c r="U613" s="26">
        <v>338</v>
      </c>
      <c r="V613" s="26">
        <v>416</v>
      </c>
      <c r="W613" s="26">
        <v>234</v>
      </c>
      <c r="X613" s="27"/>
      <c r="Y613" s="27"/>
      <c r="Z613" s="27"/>
      <c r="AA613" s="29">
        <v>650.72</v>
      </c>
      <c r="AB613" s="29">
        <v>0</v>
      </c>
      <c r="AC613" s="29">
        <v>292.64</v>
      </c>
      <c r="AD613" s="28">
        <v>0</v>
      </c>
      <c r="AE613" s="29">
        <v>54.73</v>
      </c>
      <c r="AF613" s="29"/>
      <c r="AG613" s="30"/>
      <c r="AH613" s="41">
        <v>381.79</v>
      </c>
      <c r="AI613" s="41">
        <v>637.70000000000005</v>
      </c>
      <c r="AJ613" s="30"/>
      <c r="AK613" s="30">
        <v>124.67</v>
      </c>
      <c r="AL613" s="30">
        <v>22.85</v>
      </c>
      <c r="AM613" s="30">
        <v>0</v>
      </c>
      <c r="AN613" s="32"/>
      <c r="AO613" s="32">
        <v>0.88656000000000001</v>
      </c>
      <c r="AQ613" s="39">
        <v>0</v>
      </c>
      <c r="AR613" s="42">
        <v>106.12</v>
      </c>
      <c r="AT613" s="37">
        <f t="shared" si="350"/>
        <v>1276000</v>
      </c>
      <c r="AU613" s="92">
        <f t="shared" si="351"/>
        <v>2119.3890832000006</v>
      </c>
    </row>
    <row r="614" spans="1:47">
      <c r="A614" s="16">
        <v>42510</v>
      </c>
      <c r="B614" s="1">
        <f t="shared" si="385"/>
        <v>3488.1180611</v>
      </c>
      <c r="D614" s="33">
        <v>2736000</v>
      </c>
      <c r="E614" s="17">
        <f t="shared" si="284"/>
        <v>1.2748969521564326</v>
      </c>
      <c r="F614" s="52">
        <f t="shared" si="285"/>
        <v>1.4295611757621385</v>
      </c>
      <c r="G614" s="22">
        <v>959.67</v>
      </c>
      <c r="H614" s="1">
        <f t="shared" si="376"/>
        <v>869.247207</v>
      </c>
      <c r="I614" s="1">
        <f t="shared" si="377"/>
        <v>343.89085410000001</v>
      </c>
      <c r="J614" s="5">
        <f t="shared" si="378"/>
        <v>683.1</v>
      </c>
      <c r="K614" s="22">
        <v>632.21</v>
      </c>
      <c r="L614" s="23">
        <v>1485000</v>
      </c>
      <c r="M614" s="24"/>
      <c r="N614" s="5">
        <f t="shared" si="386"/>
        <v>1319.5867341999999</v>
      </c>
      <c r="O614" s="5">
        <f t="shared" si="387"/>
        <v>0.88861059542087528</v>
      </c>
      <c r="P614" s="5">
        <f t="shared" si="381"/>
        <v>388</v>
      </c>
      <c r="Q614" s="5">
        <f t="shared" si="382"/>
        <v>272.92953240000003</v>
      </c>
      <c r="R614" s="5">
        <f t="shared" si="383"/>
        <v>124.6572018</v>
      </c>
      <c r="S614" s="5">
        <f t="shared" si="384"/>
        <v>414</v>
      </c>
      <c r="T614" s="39">
        <v>120</v>
      </c>
      <c r="U614" s="26">
        <v>287</v>
      </c>
      <c r="V614" s="26">
        <v>388</v>
      </c>
      <c r="W614" s="26">
        <v>226</v>
      </c>
      <c r="X614" s="27"/>
      <c r="Y614" s="27"/>
      <c r="Z614" s="27"/>
      <c r="AA614" s="29">
        <v>668.66</v>
      </c>
      <c r="AB614" s="29">
        <v>0</v>
      </c>
      <c r="AC614" s="29">
        <v>306.04000000000002</v>
      </c>
      <c r="AD614" s="28">
        <v>0</v>
      </c>
      <c r="AE614" s="29">
        <v>52.6</v>
      </c>
      <c r="AF614" s="29"/>
      <c r="AG614" s="30"/>
      <c r="AH614" s="41">
        <v>414</v>
      </c>
      <c r="AI614" s="41">
        <v>683.1</v>
      </c>
      <c r="AJ614" s="30"/>
      <c r="AK614" s="30">
        <v>151.43</v>
      </c>
      <c r="AL614" s="30">
        <v>41.8</v>
      </c>
      <c r="AM614" s="30">
        <v>0</v>
      </c>
      <c r="AN614" s="32"/>
      <c r="AO614" s="32">
        <v>0.89180999999999999</v>
      </c>
      <c r="AQ614" s="39">
        <v>0</v>
      </c>
      <c r="AR614" s="42">
        <v>139.78</v>
      </c>
      <c r="AT614" s="37">
        <f t="shared" si="350"/>
        <v>1251000</v>
      </c>
      <c r="AU614" s="92">
        <f t="shared" si="351"/>
        <v>2168.5313268999998</v>
      </c>
    </row>
    <row r="615" spans="1:47">
      <c r="A615" s="16">
        <v>42511</v>
      </c>
      <c r="B615" s="1">
        <f t="shared" si="385"/>
        <v>2887.8051498</v>
      </c>
      <c r="D615" s="33">
        <v>2173000</v>
      </c>
      <c r="E615" s="17">
        <f t="shared" si="284"/>
        <v>1.3289485272894617</v>
      </c>
      <c r="F615" s="52">
        <f t="shared" si="285"/>
        <v>1.4920103370226692</v>
      </c>
      <c r="G615" s="22">
        <v>817</v>
      </c>
      <c r="H615" s="1">
        <f t="shared" si="376"/>
        <v>745.78257589999998</v>
      </c>
      <c r="I615" s="1">
        <f t="shared" si="377"/>
        <v>241.46257390000002</v>
      </c>
      <c r="J615" s="5">
        <f t="shared" si="378"/>
        <v>612.29</v>
      </c>
      <c r="K615" s="22">
        <v>471.27</v>
      </c>
      <c r="L615" s="23">
        <v>1289000</v>
      </c>
      <c r="M615" s="24"/>
      <c r="N615" s="5">
        <f t="shared" ref="N615:N616" si="388">SUM(P615:T615)</f>
        <v>1306.2596834999999</v>
      </c>
      <c r="O615" s="5">
        <f t="shared" ref="O615:O616" si="389">N615/L615*1000</f>
        <v>1.0133899794414274</v>
      </c>
      <c r="P615" s="5">
        <f t="shared" ref="P615:P621" si="390">V615</f>
        <v>412</v>
      </c>
      <c r="Q615" s="5">
        <f t="shared" ref="Q615:Q628" si="391">Y615*AN615+AC615*AO615</f>
        <v>267.83649700000001</v>
      </c>
      <c r="R615" s="5">
        <f t="shared" ref="R615:R628" si="392">SUM(AD615+AJ615+AR615)*AO615</f>
        <v>87.4231865</v>
      </c>
      <c r="S615" s="5">
        <f t="shared" ref="S615:S628" si="393">AF615*AO615+AH615</f>
        <v>419</v>
      </c>
      <c r="T615" s="39">
        <v>120</v>
      </c>
      <c r="U615" s="26">
        <v>234</v>
      </c>
      <c r="V615" s="26">
        <v>412</v>
      </c>
      <c r="W615" s="26">
        <v>178</v>
      </c>
      <c r="X615" s="27"/>
      <c r="Y615" s="27"/>
      <c r="Z615" s="27"/>
      <c r="AA615" s="29">
        <v>536.59</v>
      </c>
      <c r="AB615" s="29">
        <v>0</v>
      </c>
      <c r="AC615" s="29">
        <v>300.7</v>
      </c>
      <c r="AD615" s="28">
        <v>0</v>
      </c>
      <c r="AE615" s="29">
        <v>44.23</v>
      </c>
      <c r="AF615" s="29"/>
      <c r="AG615" s="30"/>
      <c r="AH615" s="41">
        <v>419</v>
      </c>
      <c r="AI615" s="41">
        <v>612.29</v>
      </c>
      <c r="AJ615" s="30"/>
      <c r="AK615" s="30">
        <v>95.06</v>
      </c>
      <c r="AL615" s="30">
        <v>33.65</v>
      </c>
      <c r="AM615" s="30">
        <v>0</v>
      </c>
      <c r="AN615" s="32"/>
      <c r="AO615" s="32">
        <v>0.89071</v>
      </c>
      <c r="AQ615" s="39">
        <v>0</v>
      </c>
      <c r="AR615" s="42">
        <v>98.15</v>
      </c>
      <c r="AT615" s="37">
        <f t="shared" si="350"/>
        <v>884000</v>
      </c>
      <c r="AU615" s="92">
        <f t="shared" si="351"/>
        <v>1581.5454663</v>
      </c>
    </row>
    <row r="616" spans="1:47">
      <c r="A616" s="16">
        <v>42512</v>
      </c>
      <c r="B616" s="1">
        <f t="shared" si="385"/>
        <v>3005.2092145999995</v>
      </c>
      <c r="D616" s="33">
        <v>2232000</v>
      </c>
      <c r="E616" s="17">
        <f t="shared" si="284"/>
        <v>1.3464198990143368</v>
      </c>
      <c r="F616" s="52">
        <f t="shared" si="285"/>
        <v>1.5115236245207369</v>
      </c>
      <c r="G616" s="22">
        <v>835</v>
      </c>
      <c r="H616" s="1">
        <f t="shared" si="376"/>
        <v>766.82826219999993</v>
      </c>
      <c r="I616" s="1">
        <f t="shared" si="377"/>
        <v>247.7409524</v>
      </c>
      <c r="J616" s="5">
        <f t="shared" si="378"/>
        <v>636.15</v>
      </c>
      <c r="K616" s="22">
        <v>519.49</v>
      </c>
      <c r="L616" s="23">
        <v>1381000</v>
      </c>
      <c r="M616" s="24"/>
      <c r="N616" s="5">
        <f t="shared" si="388"/>
        <v>1200.4157777999999</v>
      </c>
      <c r="O616" s="5">
        <f t="shared" si="389"/>
        <v>0.86923662404055024</v>
      </c>
      <c r="P616" s="5">
        <f t="shared" si="390"/>
        <v>298</v>
      </c>
      <c r="Q616" s="5">
        <f t="shared" si="391"/>
        <v>271.14148029999996</v>
      </c>
      <c r="R616" s="5">
        <f t="shared" si="392"/>
        <v>77.274297499999989</v>
      </c>
      <c r="S616" s="5">
        <f t="shared" si="393"/>
        <v>434</v>
      </c>
      <c r="T616" s="39">
        <v>120</v>
      </c>
      <c r="U616" s="26">
        <v>332</v>
      </c>
      <c r="V616" s="26">
        <v>298</v>
      </c>
      <c r="W616" s="26">
        <v>185</v>
      </c>
      <c r="X616" s="27"/>
      <c r="Y616" s="27"/>
      <c r="Z616" s="27"/>
      <c r="AA616" s="29">
        <v>556.47</v>
      </c>
      <c r="AB616" s="29">
        <v>0</v>
      </c>
      <c r="AC616" s="29">
        <v>304.39</v>
      </c>
      <c r="AD616" s="28">
        <v>0</v>
      </c>
      <c r="AE616" s="29">
        <v>62.2</v>
      </c>
      <c r="AF616" s="29"/>
      <c r="AG616" s="30"/>
      <c r="AH616" s="41">
        <v>434</v>
      </c>
      <c r="AI616" s="41">
        <v>636.15</v>
      </c>
      <c r="AJ616" s="30"/>
      <c r="AK616" s="30">
        <v>107.22</v>
      </c>
      <c r="AL616" s="30">
        <v>21.95</v>
      </c>
      <c r="AM616" s="30">
        <v>0</v>
      </c>
      <c r="AN616" s="32"/>
      <c r="AO616" s="32">
        <v>0.89076999999999995</v>
      </c>
      <c r="AQ616" s="39">
        <v>0</v>
      </c>
      <c r="AR616" s="42">
        <v>86.75</v>
      </c>
      <c r="AT616" s="37">
        <f t="shared" si="350"/>
        <v>851000</v>
      </c>
      <c r="AU616" s="92">
        <f t="shared" si="351"/>
        <v>1804.7934367999997</v>
      </c>
    </row>
    <row r="617" spans="1:47">
      <c r="A617" s="16">
        <v>42513</v>
      </c>
      <c r="B617" s="1">
        <f t="shared" si="385"/>
        <v>3536.8934453999996</v>
      </c>
      <c r="D617" s="33">
        <v>2789000</v>
      </c>
      <c r="E617" s="17">
        <f t="shared" si="284"/>
        <v>1.2681582808892073</v>
      </c>
      <c r="F617" s="52">
        <f t="shared" si="285"/>
        <v>1.4236652344479579</v>
      </c>
      <c r="G617" s="22">
        <v>988</v>
      </c>
      <c r="H617" s="1">
        <f t="shared" si="376"/>
        <v>876.42860299999995</v>
      </c>
      <c r="I617" s="1">
        <f t="shared" si="377"/>
        <v>298.51484239999996</v>
      </c>
      <c r="J617" s="5">
        <f t="shared" si="378"/>
        <v>714.47</v>
      </c>
      <c r="K617" s="22">
        <v>659.48</v>
      </c>
      <c r="L617" s="23">
        <v>1469000</v>
      </c>
      <c r="M617" s="24"/>
      <c r="N617" s="5">
        <f t="shared" ref="N617:N618" si="394">SUM(P617:T617)</f>
        <v>1307.6783336000001</v>
      </c>
      <c r="O617" s="5">
        <f t="shared" ref="O617:O618" si="395">N617/L617*1000</f>
        <v>0.89018266412525537</v>
      </c>
      <c r="P617" s="5">
        <f t="shared" si="390"/>
        <v>423</v>
      </c>
      <c r="Q617" s="5">
        <f t="shared" si="391"/>
        <v>257.87791499999997</v>
      </c>
      <c r="R617" s="5">
        <f t="shared" si="392"/>
        <v>92.8004186</v>
      </c>
      <c r="S617" s="5">
        <f t="shared" si="393"/>
        <v>414</v>
      </c>
      <c r="T617" s="39">
        <v>120</v>
      </c>
      <c r="U617" s="26">
        <v>244</v>
      </c>
      <c r="V617" s="26">
        <v>423</v>
      </c>
      <c r="W617" s="26">
        <v>225</v>
      </c>
      <c r="X617" s="27"/>
      <c r="Y617" s="27"/>
      <c r="Z617" s="27"/>
      <c r="AA617" s="29">
        <v>694.4</v>
      </c>
      <c r="AB617" s="29">
        <v>0</v>
      </c>
      <c r="AC617" s="29">
        <v>289.5</v>
      </c>
      <c r="AD617" s="28">
        <v>0</v>
      </c>
      <c r="AE617" s="29">
        <v>62.73</v>
      </c>
      <c r="AF617" s="29"/>
      <c r="AG617" s="30"/>
      <c r="AH617" s="41">
        <v>414</v>
      </c>
      <c r="AI617" s="41">
        <v>714.47</v>
      </c>
      <c r="AJ617" s="30"/>
      <c r="AK617" s="30">
        <v>143.26</v>
      </c>
      <c r="AL617" s="30">
        <v>24.95</v>
      </c>
      <c r="AM617" s="30">
        <v>0</v>
      </c>
      <c r="AN617" s="32"/>
      <c r="AO617" s="32">
        <v>0.89076999999999995</v>
      </c>
      <c r="AQ617" s="39">
        <v>0</v>
      </c>
      <c r="AR617" s="42">
        <v>104.18</v>
      </c>
      <c r="AT617" s="37">
        <f t="shared" si="350"/>
        <v>1320000</v>
      </c>
      <c r="AU617" s="92">
        <f t="shared" si="351"/>
        <v>2229.2151117999992</v>
      </c>
    </row>
    <row r="618" spans="1:47">
      <c r="A618" s="16">
        <v>42514</v>
      </c>
      <c r="B618" s="1">
        <f t="shared" si="385"/>
        <v>3508.2120319999999</v>
      </c>
      <c r="D618" s="33">
        <v>2704000</v>
      </c>
      <c r="E618" s="17">
        <f t="shared" si="284"/>
        <v>1.2974156923076923</v>
      </c>
      <c r="F618" s="52">
        <f t="shared" si="285"/>
        <v>1.4554482649118174</v>
      </c>
      <c r="G618" s="22">
        <v>955</v>
      </c>
      <c r="H618" s="1">
        <f t="shared" si="376"/>
        <v>902.64297779999993</v>
      </c>
      <c r="I618" s="1">
        <f t="shared" si="377"/>
        <v>282.58905419999996</v>
      </c>
      <c r="J618" s="5">
        <f t="shared" si="378"/>
        <v>714.34</v>
      </c>
      <c r="K618" s="22">
        <v>653.64</v>
      </c>
      <c r="L618" s="23">
        <v>1472000</v>
      </c>
      <c r="M618" s="24"/>
      <c r="N618" s="5">
        <f t="shared" si="394"/>
        <v>1327.6265595999998</v>
      </c>
      <c r="O618" s="5">
        <f t="shared" si="395"/>
        <v>0.90192021711956516</v>
      </c>
      <c r="P618" s="5">
        <f t="shared" si="390"/>
        <v>418</v>
      </c>
      <c r="Q618" s="5">
        <f t="shared" si="391"/>
        <v>278.06955479999999</v>
      </c>
      <c r="R618" s="5">
        <f t="shared" si="392"/>
        <v>97.557004800000001</v>
      </c>
      <c r="S618" s="5">
        <f t="shared" si="393"/>
        <v>414</v>
      </c>
      <c r="T618" s="39">
        <v>120</v>
      </c>
      <c r="U618" s="26">
        <v>319</v>
      </c>
      <c r="V618" s="26">
        <v>418</v>
      </c>
      <c r="W618" s="26">
        <v>208</v>
      </c>
      <c r="X618" s="27"/>
      <c r="Y618" s="27"/>
      <c r="Z618" s="27"/>
      <c r="AA618" s="29">
        <v>700.65</v>
      </c>
      <c r="AB618" s="29">
        <v>0</v>
      </c>
      <c r="AC618" s="29">
        <v>311.94</v>
      </c>
      <c r="AD618" s="28">
        <v>0</v>
      </c>
      <c r="AE618" s="29">
        <v>57.29</v>
      </c>
      <c r="AF618" s="29"/>
      <c r="AG618" s="30"/>
      <c r="AH618" s="41">
        <v>414</v>
      </c>
      <c r="AI618" s="41">
        <v>714.34</v>
      </c>
      <c r="AJ618" s="30"/>
      <c r="AK618" s="30">
        <v>127.27</v>
      </c>
      <c r="AL618" s="30">
        <v>23.01</v>
      </c>
      <c r="AM618" s="30">
        <v>0</v>
      </c>
      <c r="AN618" s="32"/>
      <c r="AO618" s="32">
        <v>0.89141999999999999</v>
      </c>
      <c r="AQ618" s="39">
        <v>0</v>
      </c>
      <c r="AR618" s="42">
        <v>109.44</v>
      </c>
      <c r="AT618" s="37">
        <f t="shared" si="350"/>
        <v>1232000</v>
      </c>
      <c r="AU618" s="92">
        <f t="shared" si="351"/>
        <v>2180.5854724000001</v>
      </c>
    </row>
    <row r="619" spans="1:47">
      <c r="A619" s="16">
        <v>42515</v>
      </c>
      <c r="B619" s="1">
        <f t="shared" si="385"/>
        <v>3344.9293063999994</v>
      </c>
      <c r="D619" s="33">
        <v>2303000</v>
      </c>
      <c r="E619" s="17">
        <f t="shared" si="284"/>
        <v>1.4524226254450714</v>
      </c>
      <c r="F619" s="52">
        <f t="shared" si="285"/>
        <v>1.6307628508096104</v>
      </c>
      <c r="G619" s="22">
        <v>918.82</v>
      </c>
      <c r="H619" s="1">
        <f t="shared" si="376"/>
        <v>868.2760295999999</v>
      </c>
      <c r="I619" s="1">
        <f t="shared" si="377"/>
        <v>231.6732768</v>
      </c>
      <c r="J619" s="5">
        <f t="shared" si="378"/>
        <v>751.42</v>
      </c>
      <c r="K619" s="22">
        <v>574.74</v>
      </c>
      <c r="L619" s="23">
        <v>1381000</v>
      </c>
      <c r="M619" s="24"/>
      <c r="N619" s="5">
        <f t="shared" ref="N619:N620" si="396">SUM(P619:T619)</f>
        <v>1331.1097232</v>
      </c>
      <c r="O619" s="5">
        <f t="shared" ref="O619:O620" si="397">N619/L619*1000</f>
        <v>0.96387380391020994</v>
      </c>
      <c r="P619" s="5">
        <f t="shared" si="390"/>
        <v>389</v>
      </c>
      <c r="Q619" s="5">
        <f t="shared" si="391"/>
        <v>259.47015119999998</v>
      </c>
      <c r="R619" s="5">
        <f t="shared" si="392"/>
        <v>76.639572000000001</v>
      </c>
      <c r="S619" s="5">
        <f t="shared" si="393"/>
        <v>486</v>
      </c>
      <c r="T619" s="39">
        <v>120</v>
      </c>
      <c r="U619" s="26">
        <v>278</v>
      </c>
      <c r="V619" s="26">
        <v>389</v>
      </c>
      <c r="W619" s="26">
        <v>238</v>
      </c>
      <c r="X619" s="27"/>
      <c r="Y619" s="27"/>
      <c r="Z619" s="27"/>
      <c r="AA619" s="29">
        <v>683.56</v>
      </c>
      <c r="AB619" s="29">
        <v>0</v>
      </c>
      <c r="AC619" s="29">
        <v>291.33</v>
      </c>
      <c r="AD619" s="28">
        <v>0</v>
      </c>
      <c r="AE619" s="29">
        <v>58.57</v>
      </c>
      <c r="AF619" s="29"/>
      <c r="AG619" s="30"/>
      <c r="AH619" s="41">
        <v>486</v>
      </c>
      <c r="AI619" s="41">
        <v>751.42</v>
      </c>
      <c r="AJ619" s="30"/>
      <c r="AK619" s="30">
        <v>100.97</v>
      </c>
      <c r="AL619" s="30">
        <v>14.53</v>
      </c>
      <c r="AM619" s="30">
        <v>0</v>
      </c>
      <c r="AN619" s="32"/>
      <c r="AO619" s="32">
        <v>0.89063999999999999</v>
      </c>
      <c r="AQ619" s="39">
        <v>0</v>
      </c>
      <c r="AR619" s="42">
        <v>86.05</v>
      </c>
      <c r="AT619" s="37">
        <f t="shared" si="350"/>
        <v>922000</v>
      </c>
      <c r="AU619" s="92">
        <f t="shared" si="351"/>
        <v>2013.8195831999994</v>
      </c>
    </row>
    <row r="620" spans="1:47">
      <c r="A620" s="16">
        <v>42516</v>
      </c>
      <c r="B620" s="1">
        <f t="shared" si="385"/>
        <v>3629.8472837000004</v>
      </c>
      <c r="D620" s="33">
        <v>2630000</v>
      </c>
      <c r="E620" s="17">
        <f t="shared" si="284"/>
        <v>1.3801700698479089</v>
      </c>
      <c r="F620" s="52">
        <f t="shared" si="285"/>
        <v>1.5387712194350829</v>
      </c>
      <c r="G620" s="22">
        <v>973</v>
      </c>
      <c r="H620" s="1">
        <f t="shared" si="376"/>
        <v>973.87762469999996</v>
      </c>
      <c r="I620" s="1">
        <f t="shared" si="377"/>
        <v>274.72965899999997</v>
      </c>
      <c r="J620" s="5">
        <f t="shared" si="378"/>
        <v>802.09</v>
      </c>
      <c r="K620" s="22">
        <v>606.15</v>
      </c>
      <c r="L620" s="23">
        <v>1465000</v>
      </c>
      <c r="M620" s="24"/>
      <c r="N620" s="5">
        <f t="shared" si="396"/>
        <v>1373.4348602</v>
      </c>
      <c r="O620" s="5">
        <f t="shared" si="397"/>
        <v>0.93749819808873713</v>
      </c>
      <c r="P620" s="5">
        <f t="shared" si="390"/>
        <v>412</v>
      </c>
      <c r="Q620" s="5">
        <f t="shared" si="391"/>
        <v>304.8306298</v>
      </c>
      <c r="R620" s="5">
        <f t="shared" si="392"/>
        <v>101.60423040000001</v>
      </c>
      <c r="S620" s="5">
        <f t="shared" si="393"/>
        <v>435</v>
      </c>
      <c r="T620" s="39">
        <v>120</v>
      </c>
      <c r="U620" s="26">
        <v>324</v>
      </c>
      <c r="V620" s="26">
        <v>412</v>
      </c>
      <c r="W620" s="26">
        <v>225</v>
      </c>
      <c r="X620" s="27"/>
      <c r="Y620" s="27"/>
      <c r="Z620" s="27"/>
      <c r="AA620" s="29">
        <v>745.93</v>
      </c>
      <c r="AB620" s="29">
        <v>0</v>
      </c>
      <c r="AC620" s="29">
        <v>339.86</v>
      </c>
      <c r="AD620" s="28">
        <v>0</v>
      </c>
      <c r="AE620" s="29">
        <v>66.05</v>
      </c>
      <c r="AF620" s="29"/>
      <c r="AG620" s="30"/>
      <c r="AH620" s="41">
        <v>435</v>
      </c>
      <c r="AI620" s="41">
        <v>802.09</v>
      </c>
      <c r="AJ620" s="30"/>
      <c r="AK620" s="30">
        <v>106.34</v>
      </c>
      <c r="AL620" s="30">
        <v>20.63</v>
      </c>
      <c r="AM620" s="30">
        <v>0</v>
      </c>
      <c r="AN620" s="32"/>
      <c r="AO620" s="32">
        <v>0.89693000000000001</v>
      </c>
      <c r="AQ620" s="39">
        <v>0</v>
      </c>
      <c r="AR620" s="42">
        <v>113.28</v>
      </c>
      <c r="AT620" s="37">
        <f t="shared" si="350"/>
        <v>1165000</v>
      </c>
      <c r="AU620" s="92">
        <f t="shared" si="351"/>
        <v>2256.4124235000004</v>
      </c>
    </row>
    <row r="621" spans="1:47">
      <c r="A621" s="16">
        <v>42517</v>
      </c>
      <c r="B621" s="1">
        <f t="shared" si="385"/>
        <v>3394.2536817999994</v>
      </c>
      <c r="D621" s="33">
        <v>2506000</v>
      </c>
      <c r="E621" s="17">
        <f t="shared" si="284"/>
        <v>1.3544507908220269</v>
      </c>
      <c r="F621" s="52">
        <f t="shared" si="285"/>
        <v>1.514131051514775</v>
      </c>
      <c r="G621" s="22">
        <v>929</v>
      </c>
      <c r="H621" s="1">
        <f t="shared" si="376"/>
        <v>974.33296799999982</v>
      </c>
      <c r="I621" s="1">
        <f t="shared" si="377"/>
        <v>252.68071380000004</v>
      </c>
      <c r="J621" s="5">
        <f t="shared" si="378"/>
        <v>679.01</v>
      </c>
      <c r="K621" s="22">
        <v>559.23</v>
      </c>
      <c r="L621" s="23">
        <v>1408000</v>
      </c>
      <c r="M621" s="24"/>
      <c r="N621" s="5">
        <f t="shared" ref="N621" si="398">SUM(P621:T621)</f>
        <v>1320.7134412</v>
      </c>
      <c r="O621" s="5">
        <f t="shared" ref="O621" si="399">N621/L621*1000</f>
        <v>0.93800670539772735</v>
      </c>
      <c r="P621" s="5">
        <f t="shared" si="390"/>
        <v>413</v>
      </c>
      <c r="Q621" s="5">
        <f t="shared" si="391"/>
        <v>325.51416059999997</v>
      </c>
      <c r="R621" s="5">
        <f t="shared" si="392"/>
        <v>82.199280599999994</v>
      </c>
      <c r="S621" s="5">
        <f t="shared" si="393"/>
        <v>380</v>
      </c>
      <c r="T621" s="39">
        <v>120</v>
      </c>
      <c r="U621" s="26">
        <v>303</v>
      </c>
      <c r="V621" s="26">
        <v>413</v>
      </c>
      <c r="W621" s="26">
        <v>204</v>
      </c>
      <c r="X621" s="27"/>
      <c r="Y621" s="27"/>
      <c r="Z621" s="27"/>
      <c r="AA621" s="29">
        <v>725.31</v>
      </c>
      <c r="AB621" s="29">
        <v>0</v>
      </c>
      <c r="AC621" s="29">
        <v>363.89</v>
      </c>
      <c r="AD621" s="28">
        <v>0</v>
      </c>
      <c r="AE621" s="29">
        <v>61.57</v>
      </c>
      <c r="AF621" s="29"/>
      <c r="AG621" s="30"/>
      <c r="AH621" s="41">
        <v>380</v>
      </c>
      <c r="AI621" s="41">
        <v>679.01</v>
      </c>
      <c r="AJ621" s="30"/>
      <c r="AK621" s="30">
        <v>103.43</v>
      </c>
      <c r="AL621" s="30">
        <v>25.58</v>
      </c>
      <c r="AM621" s="30">
        <v>0</v>
      </c>
      <c r="AN621" s="32"/>
      <c r="AO621" s="32">
        <v>0.89454</v>
      </c>
      <c r="AQ621" s="39">
        <v>0</v>
      </c>
      <c r="AR621" s="42">
        <v>91.89</v>
      </c>
      <c r="AT621" s="37">
        <f t="shared" si="350"/>
        <v>1098000</v>
      </c>
      <c r="AU621" s="92">
        <f t="shared" si="351"/>
        <v>2073.5402405999994</v>
      </c>
    </row>
    <row r="622" spans="1:47">
      <c r="A622" s="16">
        <v>42518</v>
      </c>
      <c r="B622" s="1">
        <f t="shared" si="385"/>
        <v>2988.6364999999996</v>
      </c>
      <c r="D622" s="33">
        <v>2061000</v>
      </c>
      <c r="E622" s="17">
        <f t="shared" si="284"/>
        <v>1.450090490053372</v>
      </c>
      <c r="F622" s="52">
        <f t="shared" si="285"/>
        <v>1.6293151573633393</v>
      </c>
      <c r="G622" s="22">
        <v>843</v>
      </c>
      <c r="H622" s="1">
        <f t="shared" si="376"/>
        <v>931.78550000000007</v>
      </c>
      <c r="I622" s="1">
        <f t="shared" si="377"/>
        <v>201.94100000000003</v>
      </c>
      <c r="J622" s="5">
        <f t="shared" si="378"/>
        <v>590</v>
      </c>
      <c r="K622" s="22">
        <v>421.91</v>
      </c>
      <c r="L622" s="23">
        <v>1307000</v>
      </c>
      <c r="M622" s="24"/>
      <c r="N622" s="5">
        <f t="shared" ref="N622" si="400">SUM(P622:T622)</f>
        <v>1287.2231000000002</v>
      </c>
      <c r="O622" s="5">
        <f t="shared" ref="O622" si="401">N622/L622*1000</f>
        <v>0.98486847742922734</v>
      </c>
      <c r="P622" s="5">
        <f t="shared" ref="P622" si="402">V622</f>
        <v>372</v>
      </c>
      <c r="Q622" s="5">
        <f t="shared" si="391"/>
        <v>346.21</v>
      </c>
      <c r="R622" s="5">
        <f t="shared" si="392"/>
        <v>71.013100000000009</v>
      </c>
      <c r="S622" s="5">
        <f t="shared" si="393"/>
        <v>378</v>
      </c>
      <c r="T622" s="39">
        <v>120</v>
      </c>
      <c r="U622" s="26">
        <v>252</v>
      </c>
      <c r="V622" s="26">
        <v>372</v>
      </c>
      <c r="W622" s="26">
        <v>204</v>
      </c>
      <c r="X622" s="27"/>
      <c r="Y622" s="27"/>
      <c r="Z622" s="27"/>
      <c r="AA622" s="29">
        <v>657.95</v>
      </c>
      <c r="AB622" s="29">
        <v>0</v>
      </c>
      <c r="AC622" s="29">
        <v>389</v>
      </c>
      <c r="AD622" s="28">
        <v>0</v>
      </c>
      <c r="AE622" s="29">
        <v>49.59</v>
      </c>
      <c r="AF622" s="29"/>
      <c r="AG622" s="30"/>
      <c r="AH622" s="41">
        <v>378</v>
      </c>
      <c r="AI622" s="41">
        <v>590</v>
      </c>
      <c r="AJ622" s="30"/>
      <c r="AK622" s="30">
        <v>76.150000000000006</v>
      </c>
      <c r="AL622" s="30">
        <v>21.37</v>
      </c>
      <c r="AM622" s="30">
        <v>0</v>
      </c>
      <c r="AN622" s="32"/>
      <c r="AO622" s="32">
        <v>0.89</v>
      </c>
      <c r="AQ622" s="39">
        <v>0</v>
      </c>
      <c r="AR622" s="42">
        <v>79.790000000000006</v>
      </c>
      <c r="AT622" s="37">
        <f t="shared" si="350"/>
        <v>754000</v>
      </c>
      <c r="AU622" s="92">
        <f t="shared" si="351"/>
        <v>1701.4133999999995</v>
      </c>
    </row>
    <row r="623" spans="1:47">
      <c r="A623" s="16">
        <v>42519</v>
      </c>
      <c r="B623" s="1">
        <f t="shared" si="385"/>
        <v>3123.8822030000001</v>
      </c>
      <c r="D623" s="33">
        <v>2134000</v>
      </c>
      <c r="E623" s="17">
        <f t="shared" si="284"/>
        <v>1.4638623256794752</v>
      </c>
      <c r="F623" s="52">
        <f t="shared" si="285"/>
        <v>1.6273273588788564</v>
      </c>
      <c r="G623" s="22">
        <v>917</v>
      </c>
      <c r="H623" s="1">
        <f t="shared" si="376"/>
        <v>914.25764249999997</v>
      </c>
      <c r="I623" s="1">
        <f t="shared" si="377"/>
        <v>228.76456049999999</v>
      </c>
      <c r="J623" s="5">
        <f t="shared" si="378"/>
        <v>613</v>
      </c>
      <c r="K623" s="22">
        <v>450.86</v>
      </c>
      <c r="L623" s="23">
        <v>1279000</v>
      </c>
      <c r="M623" s="24"/>
      <c r="N623" s="5">
        <f t="shared" ref="N623:N628" si="403">SUM(P623:T623)</f>
        <v>1366.2592665</v>
      </c>
      <c r="O623" s="5">
        <f t="shared" ref="O623:O628" si="404">N623/L623*1000</f>
        <v>1.0682246024237687</v>
      </c>
      <c r="P623" s="5">
        <f t="shared" ref="P623:P628" si="405">V623</f>
        <v>416</v>
      </c>
      <c r="Q623" s="5">
        <f t="shared" si="391"/>
        <v>339.69706650000001</v>
      </c>
      <c r="R623" s="5">
        <f t="shared" si="392"/>
        <v>75.56219999999999</v>
      </c>
      <c r="S623" s="5">
        <f t="shared" si="393"/>
        <v>415</v>
      </c>
      <c r="T623" s="39">
        <v>120</v>
      </c>
      <c r="U623" s="26">
        <v>298</v>
      </c>
      <c r="V623" s="26">
        <v>416</v>
      </c>
      <c r="W623" s="26">
        <v>195</v>
      </c>
      <c r="X623" s="27"/>
      <c r="Y623" s="27"/>
      <c r="Z623" s="27"/>
      <c r="AA623" s="29">
        <v>638.72</v>
      </c>
      <c r="AB623" s="29">
        <v>0</v>
      </c>
      <c r="AC623" s="29">
        <v>377.63</v>
      </c>
      <c r="AD623" s="28">
        <v>0</v>
      </c>
      <c r="AE623" s="29">
        <v>58</v>
      </c>
      <c r="AF623" s="29"/>
      <c r="AG623" s="30"/>
      <c r="AH623" s="41">
        <v>415</v>
      </c>
      <c r="AI623" s="41">
        <v>613</v>
      </c>
      <c r="AJ623" s="30"/>
      <c r="AK623" s="30">
        <v>75.03</v>
      </c>
      <c r="AL623" s="30">
        <v>37.28</v>
      </c>
      <c r="AM623" s="30">
        <v>0</v>
      </c>
      <c r="AN623" s="32"/>
      <c r="AO623" s="32">
        <v>0.89954999999999996</v>
      </c>
      <c r="AQ623" s="39">
        <v>0</v>
      </c>
      <c r="AR623" s="42">
        <v>84</v>
      </c>
      <c r="AT623" s="37">
        <f t="shared" si="350"/>
        <v>855000</v>
      </c>
      <c r="AU623" s="92">
        <f t="shared" si="351"/>
        <v>1757.6229365000002</v>
      </c>
    </row>
    <row r="624" spans="1:47">
      <c r="A624" s="16">
        <v>42520</v>
      </c>
      <c r="B624" s="1">
        <f t="shared" si="385"/>
        <v>3525.7266785000002</v>
      </c>
      <c r="D624" s="33">
        <v>2859000</v>
      </c>
      <c r="E624" s="17">
        <f t="shared" si="284"/>
        <v>1.2332027556838054</v>
      </c>
      <c r="F624" s="52">
        <f t="shared" si="285"/>
        <v>1.3709107394628486</v>
      </c>
      <c r="G624" s="22">
        <v>990.93</v>
      </c>
      <c r="H624" s="1">
        <f t="shared" si="376"/>
        <v>982.20964949999984</v>
      </c>
      <c r="I624" s="1">
        <f t="shared" si="377"/>
        <v>309.78702899999996</v>
      </c>
      <c r="J624" s="5">
        <f t="shared" si="378"/>
        <v>606.77</v>
      </c>
      <c r="K624" s="22">
        <v>636.03</v>
      </c>
      <c r="L624" s="23">
        <v>1389000</v>
      </c>
      <c r="M624" s="24"/>
      <c r="N624" s="5">
        <f t="shared" si="403"/>
        <v>1315.1588059999999</v>
      </c>
      <c r="O624" s="5">
        <f t="shared" si="404"/>
        <v>0.94683859323254127</v>
      </c>
      <c r="P624" s="5">
        <f t="shared" si="405"/>
        <v>399</v>
      </c>
      <c r="Q624" s="5">
        <f t="shared" si="391"/>
        <v>343.52015399999999</v>
      </c>
      <c r="R624" s="5">
        <f t="shared" si="392"/>
        <v>114.63865199999999</v>
      </c>
      <c r="S624" s="5">
        <f t="shared" si="393"/>
        <v>338</v>
      </c>
      <c r="T624" s="39">
        <v>120</v>
      </c>
      <c r="U624" s="26">
        <v>350</v>
      </c>
      <c r="V624" s="26">
        <v>399</v>
      </c>
      <c r="W624" s="26">
        <v>235</v>
      </c>
      <c r="X624" s="27"/>
      <c r="Y624" s="27"/>
      <c r="Z624" s="27"/>
      <c r="AA624" s="29">
        <v>710.01</v>
      </c>
      <c r="AB624" s="29">
        <v>0</v>
      </c>
      <c r="AC624" s="29">
        <v>381.88</v>
      </c>
      <c r="AD624" s="28">
        <v>0</v>
      </c>
      <c r="AE624" s="29">
        <v>71.55</v>
      </c>
      <c r="AF624" s="29"/>
      <c r="AG624" s="30"/>
      <c r="AH624" s="41">
        <v>338</v>
      </c>
      <c r="AI624" s="41">
        <v>606.77</v>
      </c>
      <c r="AJ624" s="30"/>
      <c r="AK624" s="30">
        <v>103.12</v>
      </c>
      <c r="AL624" s="30">
        <v>42.27</v>
      </c>
      <c r="AM624" s="30">
        <v>0</v>
      </c>
      <c r="AN624" s="32"/>
      <c r="AO624" s="32">
        <v>0.89954999999999996</v>
      </c>
      <c r="AQ624" s="39">
        <v>0</v>
      </c>
      <c r="AR624" s="42">
        <v>127.44</v>
      </c>
      <c r="AT624" s="37">
        <f t="shared" si="350"/>
        <v>1470000</v>
      </c>
      <c r="AU624" s="92">
        <f t="shared" si="351"/>
        <v>2210.5678725000002</v>
      </c>
    </row>
    <row r="625" spans="1:47">
      <c r="A625" s="16">
        <v>42521</v>
      </c>
      <c r="B625" s="1">
        <f t="shared" si="385"/>
        <v>3432.3927993999996</v>
      </c>
      <c r="D625" s="33">
        <v>2705000</v>
      </c>
      <c r="E625" s="17">
        <f t="shared" si="284"/>
        <v>1.2689067650277264</v>
      </c>
      <c r="F625" s="52">
        <f t="shared" si="285"/>
        <v>1.4116374250772914</v>
      </c>
      <c r="G625" s="22">
        <v>896</v>
      </c>
      <c r="H625" s="1">
        <f t="shared" si="376"/>
        <v>935.98719029999995</v>
      </c>
      <c r="I625" s="1">
        <f t="shared" si="377"/>
        <v>303.99560909999997</v>
      </c>
      <c r="J625" s="5">
        <f t="shared" si="378"/>
        <v>703.44</v>
      </c>
      <c r="K625" s="22">
        <v>592.97</v>
      </c>
      <c r="L625" s="23">
        <v>1371000</v>
      </c>
      <c r="M625" s="24"/>
      <c r="N625" s="5">
        <f t="shared" si="403"/>
        <v>1236.860177</v>
      </c>
      <c r="O625" s="5">
        <f t="shared" si="404"/>
        <v>0.90215913712618534</v>
      </c>
      <c r="P625" s="5">
        <f t="shared" si="405"/>
        <v>389</v>
      </c>
      <c r="Q625" s="5">
        <f t="shared" si="391"/>
        <v>301.62253950000002</v>
      </c>
      <c r="R625" s="5">
        <f t="shared" si="392"/>
        <v>111.23763749999999</v>
      </c>
      <c r="S625" s="5">
        <f t="shared" si="393"/>
        <v>315</v>
      </c>
      <c r="T625" s="39">
        <v>120</v>
      </c>
      <c r="U625" s="26">
        <v>299</v>
      </c>
      <c r="V625" s="26">
        <v>389</v>
      </c>
      <c r="W625" s="26">
        <v>199</v>
      </c>
      <c r="X625" s="27"/>
      <c r="Y625" s="27"/>
      <c r="Z625" s="27"/>
      <c r="AA625" s="29">
        <v>705.72</v>
      </c>
      <c r="AB625" s="29">
        <v>0</v>
      </c>
      <c r="AC625" s="29">
        <v>335.55</v>
      </c>
      <c r="AD625" s="28">
        <v>0</v>
      </c>
      <c r="AE625" s="29">
        <v>72.010000000000005</v>
      </c>
      <c r="AF625" s="29"/>
      <c r="AG625" s="30"/>
      <c r="AH625" s="41">
        <v>315</v>
      </c>
      <c r="AI625" s="41">
        <v>703.44</v>
      </c>
      <c r="AJ625" s="30"/>
      <c r="AK625" s="30">
        <v>105.72</v>
      </c>
      <c r="AL625" s="30">
        <v>36.71</v>
      </c>
      <c r="AM625" s="30">
        <v>0</v>
      </c>
      <c r="AN625" s="32"/>
      <c r="AO625" s="32">
        <v>0.89888999999999997</v>
      </c>
      <c r="AQ625" s="39">
        <v>0</v>
      </c>
      <c r="AR625" s="42">
        <v>123.75</v>
      </c>
      <c r="AT625" s="37">
        <f t="shared" si="350"/>
        <v>1334000</v>
      </c>
      <c r="AU625" s="92">
        <f t="shared" si="351"/>
        <v>2195.5326223999996</v>
      </c>
    </row>
    <row r="626" spans="1:47">
      <c r="A626" s="16">
        <v>42522</v>
      </c>
      <c r="B626" s="1">
        <f t="shared" si="385"/>
        <v>3311.7043710000003</v>
      </c>
      <c r="D626" s="33">
        <v>2671000</v>
      </c>
      <c r="E626" s="17">
        <f t="shared" si="284"/>
        <v>1.2398743433171098</v>
      </c>
      <c r="F626" s="52">
        <f t="shared" si="285"/>
        <v>1.3815525581560084</v>
      </c>
      <c r="G626" s="22">
        <v>888.58</v>
      </c>
      <c r="H626" s="1">
        <f t="shared" si="376"/>
        <v>818.90517599999998</v>
      </c>
      <c r="I626" s="1">
        <f t="shared" si="377"/>
        <v>324.06919500000004</v>
      </c>
      <c r="J626" s="5">
        <f t="shared" si="378"/>
        <v>676.17</v>
      </c>
      <c r="K626" s="22">
        <v>603.98</v>
      </c>
      <c r="L626" s="23">
        <v>1422000</v>
      </c>
      <c r="M626" s="24"/>
      <c r="N626" s="5">
        <f t="shared" si="403"/>
        <v>1088.1861935000002</v>
      </c>
      <c r="O626" s="5">
        <f t="shared" si="404"/>
        <v>0.76525048769338966</v>
      </c>
      <c r="P626" s="5">
        <f t="shared" si="405"/>
        <v>385</v>
      </c>
      <c r="Q626" s="5">
        <f t="shared" si="391"/>
        <v>239.90633399999999</v>
      </c>
      <c r="R626" s="5">
        <f t="shared" si="392"/>
        <v>105.2798595</v>
      </c>
      <c r="S626" s="5">
        <f t="shared" si="393"/>
        <v>238</v>
      </c>
      <c r="T626" s="39">
        <v>120</v>
      </c>
      <c r="U626" s="26">
        <v>305</v>
      </c>
      <c r="V626" s="26">
        <v>385</v>
      </c>
      <c r="W626" s="26">
        <v>188</v>
      </c>
      <c r="X626" s="27"/>
      <c r="Y626" s="27"/>
      <c r="Z626" s="27"/>
      <c r="AA626" s="29">
        <v>645.16</v>
      </c>
      <c r="AB626" s="29">
        <v>0</v>
      </c>
      <c r="AC626" s="29">
        <v>267.32</v>
      </c>
      <c r="AD626" s="28">
        <v>0</v>
      </c>
      <c r="AE626" s="29">
        <v>71.819999999999993</v>
      </c>
      <c r="AF626" s="29"/>
      <c r="AG626" s="30"/>
      <c r="AH626" s="41">
        <v>238</v>
      </c>
      <c r="AI626" s="41">
        <v>676.17</v>
      </c>
      <c r="AJ626" s="30"/>
      <c r="AK626" s="30">
        <v>136.52000000000001</v>
      </c>
      <c r="AL626" s="30">
        <v>35.450000000000003</v>
      </c>
      <c r="AM626" s="30">
        <v>0</v>
      </c>
      <c r="AN626" s="32"/>
      <c r="AO626" s="32">
        <v>0.89744999999999997</v>
      </c>
      <c r="AQ626" s="39">
        <v>0</v>
      </c>
      <c r="AR626" s="42">
        <v>117.31</v>
      </c>
      <c r="AT626" s="37">
        <f t="shared" si="350"/>
        <v>1249000</v>
      </c>
      <c r="AU626" s="92">
        <f t="shared" si="351"/>
        <v>2223.5181775000001</v>
      </c>
    </row>
    <row r="627" spans="1:47">
      <c r="A627" s="16">
        <v>42523</v>
      </c>
      <c r="B627" s="1">
        <f t="shared" si="385"/>
        <v>3255.4328320000004</v>
      </c>
      <c r="D627" s="33">
        <v>2672000</v>
      </c>
      <c r="E627" s="17">
        <f t="shared" si="284"/>
        <v>1.2183506107784432</v>
      </c>
      <c r="F627" s="52">
        <f t="shared" si="285"/>
        <v>1.3586745146516674</v>
      </c>
      <c r="G627" s="22">
        <v>965.04</v>
      </c>
      <c r="H627" s="1">
        <f t="shared" si="376"/>
        <v>816.66083839999999</v>
      </c>
      <c r="I627" s="1">
        <f t="shared" si="377"/>
        <v>273.39199359999998</v>
      </c>
      <c r="J627" s="5">
        <f t="shared" si="378"/>
        <v>534.83000000000004</v>
      </c>
      <c r="K627" s="22">
        <v>665.51</v>
      </c>
      <c r="L627" s="23">
        <v>1425000</v>
      </c>
      <c r="M627" s="24"/>
      <c r="N627" s="5">
        <f t="shared" si="403"/>
        <v>1111.4716800000001</v>
      </c>
      <c r="O627" s="5">
        <f t="shared" si="404"/>
        <v>0.7799801263157895</v>
      </c>
      <c r="P627" s="5">
        <f t="shared" si="405"/>
        <v>401</v>
      </c>
      <c r="Q627" s="5">
        <f t="shared" si="391"/>
        <v>230.45703999999998</v>
      </c>
      <c r="R627" s="5">
        <f t="shared" si="392"/>
        <v>78.01464</v>
      </c>
      <c r="S627" s="5">
        <f t="shared" si="393"/>
        <v>282</v>
      </c>
      <c r="T627" s="39">
        <v>120</v>
      </c>
      <c r="U627" s="26">
        <v>348</v>
      </c>
      <c r="V627" s="26">
        <v>401</v>
      </c>
      <c r="W627" s="26">
        <v>205</v>
      </c>
      <c r="X627" s="27"/>
      <c r="Y627" s="27"/>
      <c r="Z627" s="27"/>
      <c r="AA627" s="29">
        <v>653.72</v>
      </c>
      <c r="AB627" s="29">
        <v>0</v>
      </c>
      <c r="AC627" s="29">
        <v>257</v>
      </c>
      <c r="AD627" s="28">
        <v>0</v>
      </c>
      <c r="AE627" s="29">
        <v>71.209999999999994</v>
      </c>
      <c r="AF627" s="29"/>
      <c r="AG627" s="30"/>
      <c r="AH627" s="41">
        <v>282</v>
      </c>
      <c r="AI627" s="41">
        <v>534.83000000000004</v>
      </c>
      <c r="AJ627" s="30"/>
      <c r="AK627" s="30">
        <v>121</v>
      </c>
      <c r="AL627" s="30">
        <v>25.67</v>
      </c>
      <c r="AM627" s="30">
        <v>0</v>
      </c>
      <c r="AN627" s="32"/>
      <c r="AO627" s="32">
        <v>0.89671999999999996</v>
      </c>
      <c r="AQ627" s="39">
        <v>0</v>
      </c>
      <c r="AR627" s="42">
        <v>87</v>
      </c>
      <c r="AT627" s="37">
        <f t="shared" si="350"/>
        <v>1247000</v>
      </c>
      <c r="AU627" s="92">
        <f t="shared" si="351"/>
        <v>2143.9611520000003</v>
      </c>
    </row>
    <row r="628" spans="1:47">
      <c r="A628" s="16">
        <v>42524</v>
      </c>
      <c r="B628" s="1">
        <f t="shared" si="385"/>
        <v>3046.2965114000003</v>
      </c>
      <c r="D628" s="33">
        <v>2493000</v>
      </c>
      <c r="E628" s="17">
        <f t="shared" si="284"/>
        <v>1.2219400366626554</v>
      </c>
      <c r="F628" s="52">
        <f t="shared" si="285"/>
        <v>1.366792730210348</v>
      </c>
      <c r="G628" s="22">
        <v>883</v>
      </c>
      <c r="H628" s="1">
        <f t="shared" si="376"/>
        <v>732.99805779999997</v>
      </c>
      <c r="I628" s="1">
        <f t="shared" si="377"/>
        <v>292.05845360000001</v>
      </c>
      <c r="J628" s="5">
        <f t="shared" si="378"/>
        <v>527.4</v>
      </c>
      <c r="K628" s="22">
        <v>610.84</v>
      </c>
      <c r="L628" s="23">
        <v>1265000</v>
      </c>
      <c r="M628" s="24"/>
      <c r="N628" s="5">
        <f t="shared" si="403"/>
        <v>1070.5546697999998</v>
      </c>
      <c r="O628" s="5">
        <f t="shared" si="404"/>
        <v>0.84628827652173899</v>
      </c>
      <c r="P628" s="5">
        <f t="shared" si="405"/>
        <v>369</v>
      </c>
      <c r="Q628" s="5">
        <f t="shared" si="391"/>
        <v>204.27462980000001</v>
      </c>
      <c r="R628" s="5">
        <f t="shared" si="392"/>
        <v>91.19004000000001</v>
      </c>
      <c r="S628" s="5">
        <f t="shared" si="393"/>
        <v>286.08999999999997</v>
      </c>
      <c r="T628" s="39">
        <v>120</v>
      </c>
      <c r="U628" s="26">
        <v>308</v>
      </c>
      <c r="V628" s="26">
        <v>369</v>
      </c>
      <c r="W628" s="26">
        <v>193</v>
      </c>
      <c r="X628" s="27"/>
      <c r="Y628" s="27"/>
      <c r="Z628" s="27"/>
      <c r="AA628" s="29">
        <v>591.4</v>
      </c>
      <c r="AB628" s="29">
        <v>0</v>
      </c>
      <c r="AC628" s="29">
        <v>228.49</v>
      </c>
      <c r="AD628" s="28">
        <v>0</v>
      </c>
      <c r="AE628" s="29">
        <v>71.33</v>
      </c>
      <c r="AF628" s="29"/>
      <c r="AG628" s="30"/>
      <c r="AH628" s="41">
        <v>286.08999999999997</v>
      </c>
      <c r="AI628" s="41">
        <v>527.4</v>
      </c>
      <c r="AJ628" s="30"/>
      <c r="AK628" s="30">
        <v>114</v>
      </c>
      <c r="AL628" s="30">
        <v>39.35</v>
      </c>
      <c r="AM628" s="30">
        <v>0</v>
      </c>
      <c r="AN628" s="32"/>
      <c r="AO628" s="32">
        <v>0.89402000000000004</v>
      </c>
      <c r="AQ628" s="39">
        <v>0</v>
      </c>
      <c r="AR628" s="42">
        <v>102</v>
      </c>
      <c r="AT628" s="37">
        <f t="shared" si="350"/>
        <v>1228000</v>
      </c>
      <c r="AU628" s="92">
        <f t="shared" si="351"/>
        <v>1975.7418416000005</v>
      </c>
    </row>
    <row r="629" spans="1:47">
      <c r="A629" s="16">
        <v>42525</v>
      </c>
      <c r="B629" s="1">
        <f t="shared" si="385"/>
        <v>2855.6127746000002</v>
      </c>
      <c r="D629" s="33">
        <v>2085000</v>
      </c>
      <c r="E629" s="17">
        <f t="shared" si="284"/>
        <v>1.3695984530455636</v>
      </c>
      <c r="F629" s="52">
        <f t="shared" si="285"/>
        <v>1.5319550491550118</v>
      </c>
      <c r="G629" s="22">
        <v>838</v>
      </c>
      <c r="H629" s="1">
        <f t="shared" ref="H629:H635" si="406">Z629*AN629+(AA629+AB629+AC629)*AO629</f>
        <v>754.85684680000008</v>
      </c>
      <c r="I629" s="1">
        <f t="shared" ref="I629:I635" si="407">AO629*(AL629+AE629+AK629+AM629+AR629)+(AQ629)</f>
        <v>235.47592779999999</v>
      </c>
      <c r="J629" s="5">
        <f t="shared" ref="J629:J635" si="408">AG629*AO629+AI629</f>
        <v>462.28</v>
      </c>
      <c r="K629" s="22">
        <v>565</v>
      </c>
      <c r="L629" s="23">
        <v>1276000</v>
      </c>
      <c r="M629" s="24"/>
      <c r="N629" s="5">
        <f t="shared" ref="N629:N630" si="409">SUM(P629:T629)</f>
        <v>1037.891018</v>
      </c>
      <c r="O629" s="5">
        <f t="shared" ref="O629:O630" si="410">N629/L629*1000</f>
        <v>0.81339421473354234</v>
      </c>
      <c r="P629" s="5">
        <f t="shared" ref="P629:P634" si="411">V629</f>
        <v>374</v>
      </c>
      <c r="Q629" s="5">
        <f t="shared" ref="Q629:Q634" si="412">Y629*AN629+AC629*AO629</f>
        <v>221.62755800000002</v>
      </c>
      <c r="R629" s="5">
        <f t="shared" ref="R629:R634" si="413">SUM(AD629+AJ629+AR629)*AO629</f>
        <v>65.263460000000009</v>
      </c>
      <c r="S629" s="5">
        <f t="shared" ref="S629:S634" si="414">AF629*AO629+AH629</f>
        <v>257</v>
      </c>
      <c r="T629" s="39">
        <v>120</v>
      </c>
      <c r="U629" s="26">
        <v>260</v>
      </c>
      <c r="V629" s="26">
        <v>374</v>
      </c>
      <c r="W629" s="26">
        <v>196</v>
      </c>
      <c r="X629" s="27"/>
      <c r="Y629" s="27"/>
      <c r="Z629" s="27"/>
      <c r="AA629" s="29">
        <v>596.44000000000005</v>
      </c>
      <c r="AB629" s="29">
        <v>0</v>
      </c>
      <c r="AC629" s="29">
        <v>247.9</v>
      </c>
      <c r="AD629" s="28">
        <v>0</v>
      </c>
      <c r="AE629" s="29">
        <v>71</v>
      </c>
      <c r="AF629" s="29"/>
      <c r="AG629" s="30"/>
      <c r="AH629" s="41">
        <v>257</v>
      </c>
      <c r="AI629" s="41">
        <v>462.28</v>
      </c>
      <c r="AJ629" s="30"/>
      <c r="AK629" s="30">
        <v>102</v>
      </c>
      <c r="AL629" s="30">
        <v>17.39</v>
      </c>
      <c r="AM629" s="30">
        <v>0</v>
      </c>
      <c r="AN629" s="32"/>
      <c r="AO629" s="32">
        <v>0.89402000000000004</v>
      </c>
      <c r="AQ629" s="39">
        <v>0</v>
      </c>
      <c r="AR629" s="42">
        <v>73</v>
      </c>
      <c r="AT629" s="37">
        <f t="shared" si="350"/>
        <v>809000</v>
      </c>
      <c r="AU629" s="92">
        <f t="shared" si="351"/>
        <v>1817.7217566000002</v>
      </c>
    </row>
    <row r="630" spans="1:47">
      <c r="A630" s="16">
        <v>42526</v>
      </c>
      <c r="B630" s="1">
        <f t="shared" si="385"/>
        <v>3030.5096207000001</v>
      </c>
      <c r="D630" s="33">
        <v>2300000</v>
      </c>
      <c r="E630" s="17">
        <f t="shared" si="284"/>
        <v>1.3176128785652175</v>
      </c>
      <c r="F630" s="52">
        <f t="shared" si="285"/>
        <v>1.4979171680879659</v>
      </c>
      <c r="G630" s="22">
        <v>809.9</v>
      </c>
      <c r="H630" s="1">
        <f t="shared" si="406"/>
        <v>805.30126500000006</v>
      </c>
      <c r="I630" s="1">
        <f t="shared" si="407"/>
        <v>273.02835570000002</v>
      </c>
      <c r="J630" s="5">
        <f t="shared" si="408"/>
        <v>568.28</v>
      </c>
      <c r="K630" s="22">
        <v>574</v>
      </c>
      <c r="L630" s="23">
        <v>1400000</v>
      </c>
      <c r="M630" s="24"/>
      <c r="N630" s="5">
        <f t="shared" si="409"/>
        <v>1112.0348595</v>
      </c>
      <c r="O630" s="5">
        <f t="shared" si="410"/>
        <v>0.7943106139285715</v>
      </c>
      <c r="P630" s="5">
        <f t="shared" si="411"/>
        <v>379</v>
      </c>
      <c r="Q630" s="5">
        <f t="shared" si="412"/>
        <v>253.02556949999999</v>
      </c>
      <c r="R630" s="5">
        <f t="shared" si="413"/>
        <v>73.009290000000007</v>
      </c>
      <c r="S630" s="5">
        <f t="shared" si="414"/>
        <v>287</v>
      </c>
      <c r="T630" s="39">
        <v>120</v>
      </c>
      <c r="U630" s="26">
        <v>255</v>
      </c>
      <c r="V630" s="26">
        <v>379</v>
      </c>
      <c r="W630" s="26">
        <v>169</v>
      </c>
      <c r="X630" s="27"/>
      <c r="Y630" s="27"/>
      <c r="Z630" s="27"/>
      <c r="AA630" s="29">
        <v>627.85</v>
      </c>
      <c r="AB630" s="29">
        <v>0</v>
      </c>
      <c r="AC630" s="29">
        <v>287.64999999999998</v>
      </c>
      <c r="AD630" s="28">
        <v>0</v>
      </c>
      <c r="AE630" s="29">
        <v>86.12</v>
      </c>
      <c r="AF630" s="29"/>
      <c r="AG630" s="30"/>
      <c r="AH630" s="41">
        <v>287</v>
      </c>
      <c r="AI630" s="41">
        <v>568.28</v>
      </c>
      <c r="AJ630" s="30"/>
      <c r="AK630" s="30">
        <v>111.13</v>
      </c>
      <c r="AL630" s="30">
        <v>30.14</v>
      </c>
      <c r="AM630" s="30">
        <v>0</v>
      </c>
      <c r="AN630" s="32"/>
      <c r="AO630" s="32">
        <v>0.87963000000000002</v>
      </c>
      <c r="AQ630" s="39">
        <v>0</v>
      </c>
      <c r="AR630" s="42">
        <v>83</v>
      </c>
      <c r="AT630" s="37">
        <f t="shared" si="350"/>
        <v>900000</v>
      </c>
      <c r="AU630" s="92">
        <f t="shared" si="351"/>
        <v>1918.4747612000001</v>
      </c>
    </row>
    <row r="631" spans="1:47">
      <c r="A631" s="16">
        <v>42527</v>
      </c>
      <c r="B631" s="1">
        <f t="shared" si="385"/>
        <v>3338.5053718000004</v>
      </c>
      <c r="D631" s="33">
        <v>2658000</v>
      </c>
      <c r="E631" s="17">
        <f t="shared" si="284"/>
        <v>1.2560215845748686</v>
      </c>
      <c r="F631" s="52">
        <f t="shared" si="285"/>
        <v>1.444317220628162</v>
      </c>
      <c r="G631" s="22">
        <v>938.53</v>
      </c>
      <c r="H631" s="1">
        <f t="shared" si="406"/>
        <v>792.72861909999995</v>
      </c>
      <c r="I631" s="1">
        <f t="shared" si="407"/>
        <v>271.57675270000004</v>
      </c>
      <c r="J631" s="5">
        <f t="shared" si="408"/>
        <v>592.52</v>
      </c>
      <c r="K631" s="22">
        <v>743.15</v>
      </c>
      <c r="L631" s="23">
        <v>1389000</v>
      </c>
      <c r="M631" s="24"/>
      <c r="N631" s="5">
        <f t="shared" ref="N631:N634" si="415">SUM(P631:T631)</f>
        <v>1181.2925313000001</v>
      </c>
      <c r="O631" s="5">
        <f t="shared" ref="O631:O634" si="416">N631/L631*1000</f>
        <v>0.85046258552915766</v>
      </c>
      <c r="P631" s="5">
        <f t="shared" si="411"/>
        <v>417</v>
      </c>
      <c r="Q631" s="5">
        <f t="shared" si="412"/>
        <v>239.5917613</v>
      </c>
      <c r="R631" s="5">
        <f t="shared" si="413"/>
        <v>68.700770000000006</v>
      </c>
      <c r="S631" s="5">
        <f t="shared" si="414"/>
        <v>336</v>
      </c>
      <c r="T631" s="39">
        <v>120</v>
      </c>
      <c r="U631" s="26">
        <v>327</v>
      </c>
      <c r="V631" s="26">
        <v>417</v>
      </c>
      <c r="W631" s="26">
        <v>184</v>
      </c>
      <c r="X631" s="27"/>
      <c r="Y631" s="27"/>
      <c r="Z631" s="27"/>
      <c r="AA631" s="29">
        <v>636.05999999999995</v>
      </c>
      <c r="AB631" s="29">
        <v>0</v>
      </c>
      <c r="AC631" s="29">
        <v>275.51</v>
      </c>
      <c r="AD631" s="28">
        <v>0</v>
      </c>
      <c r="AE631" s="29">
        <v>83.54</v>
      </c>
      <c r="AF631" s="29"/>
      <c r="AG631" s="30"/>
      <c r="AH631" s="41">
        <v>336</v>
      </c>
      <c r="AI631" s="41">
        <v>592.52</v>
      </c>
      <c r="AJ631" s="30"/>
      <c r="AK631" s="30">
        <v>129.11000000000001</v>
      </c>
      <c r="AL631" s="30">
        <v>20.64</v>
      </c>
      <c r="AM631" s="30">
        <v>0</v>
      </c>
      <c r="AN631" s="32"/>
      <c r="AO631" s="32">
        <v>0.86963000000000001</v>
      </c>
      <c r="AQ631" s="39">
        <v>0</v>
      </c>
      <c r="AR631" s="42">
        <v>79</v>
      </c>
      <c r="AT631" s="37">
        <f t="shared" si="350"/>
        <v>1269000</v>
      </c>
      <c r="AU631" s="92">
        <f t="shared" si="351"/>
        <v>2157.2128405000003</v>
      </c>
    </row>
    <row r="632" spans="1:47">
      <c r="A632" s="16">
        <v>42528</v>
      </c>
      <c r="B632" s="1">
        <f t="shared" si="385"/>
        <v>3227.6103805000002</v>
      </c>
      <c r="D632" s="33">
        <v>2584000</v>
      </c>
      <c r="E632" s="17">
        <f t="shared" si="284"/>
        <v>1.249075224651703</v>
      </c>
      <c r="F632" s="52">
        <f t="shared" si="285"/>
        <v>1.4363295018015743</v>
      </c>
      <c r="G632" s="22">
        <v>950.83</v>
      </c>
      <c r="H632" s="1">
        <f t="shared" si="406"/>
        <v>809.90381160000004</v>
      </c>
      <c r="I632" s="1">
        <f t="shared" si="407"/>
        <v>257.4365689</v>
      </c>
      <c r="J632" s="5">
        <f t="shared" si="408"/>
        <v>565.03</v>
      </c>
      <c r="K632" s="22">
        <v>644.41</v>
      </c>
      <c r="L632" s="23">
        <v>1394000</v>
      </c>
      <c r="M632" s="24"/>
      <c r="N632" s="5">
        <f t="shared" si="415"/>
        <v>1190.589025</v>
      </c>
      <c r="O632" s="5">
        <f t="shared" si="416"/>
        <v>0.85408107962697266</v>
      </c>
      <c r="P632" s="5">
        <f t="shared" si="411"/>
        <v>421</v>
      </c>
      <c r="Q632" s="5">
        <f t="shared" si="412"/>
        <v>241.32232500000001</v>
      </c>
      <c r="R632" s="5">
        <f t="shared" si="413"/>
        <v>78.2667</v>
      </c>
      <c r="S632" s="5">
        <f t="shared" si="414"/>
        <v>330</v>
      </c>
      <c r="T632" s="39">
        <v>120</v>
      </c>
      <c r="U632" s="26">
        <v>314</v>
      </c>
      <c r="V632" s="26">
        <v>421</v>
      </c>
      <c r="W632" s="26">
        <v>203</v>
      </c>
      <c r="X632" s="27"/>
      <c r="Y632" s="27"/>
      <c r="Z632" s="27"/>
      <c r="AA632" s="29">
        <v>653.82000000000005</v>
      </c>
      <c r="AB632" s="29">
        <v>0</v>
      </c>
      <c r="AC632" s="29">
        <v>277.5</v>
      </c>
      <c r="AD632" s="28">
        <v>0</v>
      </c>
      <c r="AE632" s="29">
        <v>76.22</v>
      </c>
      <c r="AF632" s="29"/>
      <c r="AG632" s="30"/>
      <c r="AH632" s="41">
        <v>330</v>
      </c>
      <c r="AI632" s="41">
        <v>565.03</v>
      </c>
      <c r="AJ632" s="30"/>
      <c r="AK632" s="30">
        <v>108.65</v>
      </c>
      <c r="AL632" s="30">
        <v>21.16</v>
      </c>
      <c r="AM632" s="30">
        <v>0</v>
      </c>
      <c r="AN632" s="32"/>
      <c r="AO632" s="32">
        <v>0.86963000000000001</v>
      </c>
      <c r="AQ632" s="39">
        <v>0</v>
      </c>
      <c r="AR632" s="42">
        <v>90</v>
      </c>
      <c r="AT632" s="37">
        <f t="shared" si="350"/>
        <v>1190000</v>
      </c>
      <c r="AU632" s="92">
        <f t="shared" si="351"/>
        <v>2037.0213555000003</v>
      </c>
    </row>
    <row r="633" spans="1:47">
      <c r="A633" s="16">
        <v>42529</v>
      </c>
      <c r="B633" s="1">
        <f t="shared" si="385"/>
        <v>3360.9808000000003</v>
      </c>
      <c r="D633" s="33">
        <v>2579000</v>
      </c>
      <c r="E633" s="17">
        <f t="shared" si="284"/>
        <v>1.3032108569212875</v>
      </c>
      <c r="F633" s="52">
        <f t="shared" si="285"/>
        <v>1.4809214283196448</v>
      </c>
      <c r="G633" s="22">
        <v>942</v>
      </c>
      <c r="H633" s="1">
        <f t="shared" si="406"/>
        <v>864.24799999999993</v>
      </c>
      <c r="I633" s="1">
        <f t="shared" si="407"/>
        <v>277.25279999999998</v>
      </c>
      <c r="J633" s="5">
        <f t="shared" si="408"/>
        <v>616.76</v>
      </c>
      <c r="K633" s="22">
        <v>660.72</v>
      </c>
      <c r="L633" s="23">
        <v>1348000</v>
      </c>
      <c r="M633" s="24"/>
      <c r="N633" s="5">
        <f t="shared" si="415"/>
        <v>1229.0479999999998</v>
      </c>
      <c r="O633" s="5">
        <f t="shared" si="416"/>
        <v>0.9117566765578633</v>
      </c>
      <c r="P633" s="5">
        <f t="shared" si="411"/>
        <v>405</v>
      </c>
      <c r="Q633" s="5">
        <f t="shared" si="412"/>
        <v>265.38159999999999</v>
      </c>
      <c r="R633" s="5">
        <f t="shared" si="413"/>
        <v>90.666399999999996</v>
      </c>
      <c r="S633" s="5">
        <f t="shared" si="414"/>
        <v>348</v>
      </c>
      <c r="T633" s="39">
        <v>120</v>
      </c>
      <c r="U633" s="26">
        <v>314</v>
      </c>
      <c r="V633" s="26">
        <v>405</v>
      </c>
      <c r="W633" s="26">
        <v>220</v>
      </c>
      <c r="X633" s="27"/>
      <c r="Y633" s="27"/>
      <c r="Z633" s="27"/>
      <c r="AA633" s="29">
        <v>680.53</v>
      </c>
      <c r="AB633" s="29">
        <v>0</v>
      </c>
      <c r="AC633" s="29">
        <v>301.57</v>
      </c>
      <c r="AD633" s="28">
        <v>0</v>
      </c>
      <c r="AE633" s="29">
        <v>74</v>
      </c>
      <c r="AF633" s="29"/>
      <c r="AG633" s="30"/>
      <c r="AH633" s="41">
        <v>348</v>
      </c>
      <c r="AI633" s="41">
        <v>616.76</v>
      </c>
      <c r="AJ633" s="30"/>
      <c r="AK633" s="30">
        <v>117</v>
      </c>
      <c r="AL633" s="30">
        <v>21.03</v>
      </c>
      <c r="AM633" s="30">
        <v>0</v>
      </c>
      <c r="AN633" s="32"/>
      <c r="AO633" s="32">
        <v>0.88</v>
      </c>
      <c r="AQ633" s="39">
        <v>0</v>
      </c>
      <c r="AR633" s="42">
        <v>103.03</v>
      </c>
      <c r="AT633" s="37">
        <f t="shared" si="350"/>
        <v>1231000</v>
      </c>
      <c r="AU633" s="92">
        <f t="shared" si="351"/>
        <v>2131.9328000000005</v>
      </c>
    </row>
    <row r="634" spans="1:47">
      <c r="A634" s="16">
        <v>42530</v>
      </c>
      <c r="B634" s="1">
        <f t="shared" si="385"/>
        <v>3652.0391999999997</v>
      </c>
      <c r="D634" s="33">
        <v>2984000</v>
      </c>
      <c r="E634" s="17">
        <f t="shared" si="284"/>
        <v>1.2238737265415549</v>
      </c>
      <c r="F634" s="52">
        <f t="shared" si="285"/>
        <v>1.3907655983426761</v>
      </c>
      <c r="G634" s="22">
        <v>1033</v>
      </c>
      <c r="H634" s="1">
        <f t="shared" si="406"/>
        <v>963.6</v>
      </c>
      <c r="I634" s="1">
        <f t="shared" si="407"/>
        <v>313.13920000000002</v>
      </c>
      <c r="J634" s="5">
        <f t="shared" si="408"/>
        <v>616.39</v>
      </c>
      <c r="K634" s="22">
        <v>725.91</v>
      </c>
      <c r="L634" s="23">
        <v>1495000</v>
      </c>
      <c r="M634" s="24"/>
      <c r="N634" s="5">
        <f t="shared" si="415"/>
        <v>1276.72</v>
      </c>
      <c r="O634" s="5">
        <f t="shared" si="416"/>
        <v>0.85399331103678933</v>
      </c>
      <c r="P634" s="5">
        <f t="shared" si="411"/>
        <v>420</v>
      </c>
      <c r="Q634" s="5">
        <f t="shared" si="412"/>
        <v>284.24</v>
      </c>
      <c r="R634" s="5">
        <f t="shared" si="413"/>
        <v>106.48</v>
      </c>
      <c r="S634" s="5">
        <f t="shared" si="414"/>
        <v>346</v>
      </c>
      <c r="T634" s="39">
        <v>120</v>
      </c>
      <c r="U634" s="26">
        <v>327</v>
      </c>
      <c r="V634" s="26">
        <v>420</v>
      </c>
      <c r="W634" s="26">
        <v>273</v>
      </c>
      <c r="X634" s="27"/>
      <c r="Y634" s="27"/>
      <c r="Z634" s="27"/>
      <c r="AA634" s="29">
        <v>772</v>
      </c>
      <c r="AB634" s="29">
        <v>0</v>
      </c>
      <c r="AC634" s="29">
        <v>323</v>
      </c>
      <c r="AD634" s="28">
        <v>0</v>
      </c>
      <c r="AE634" s="29">
        <v>66</v>
      </c>
      <c r="AF634" s="29"/>
      <c r="AG634" s="30"/>
      <c r="AH634" s="41">
        <v>346</v>
      </c>
      <c r="AI634" s="41">
        <v>616.39</v>
      </c>
      <c r="AJ634" s="30"/>
      <c r="AK634" s="30">
        <v>136.78</v>
      </c>
      <c r="AL634" s="30">
        <v>32.06</v>
      </c>
      <c r="AM634" s="30">
        <v>0</v>
      </c>
      <c r="AN634" s="32"/>
      <c r="AO634" s="32">
        <v>0.88</v>
      </c>
      <c r="AQ634" s="39">
        <v>0</v>
      </c>
      <c r="AR634" s="42">
        <v>121</v>
      </c>
      <c r="AT634" s="37">
        <f t="shared" si="350"/>
        <v>1489000</v>
      </c>
      <c r="AU634" s="92">
        <f t="shared" si="351"/>
        <v>2375.3191999999999</v>
      </c>
    </row>
    <row r="635" spans="1:47">
      <c r="A635" s="16">
        <v>42531</v>
      </c>
      <c r="B635" s="1">
        <f t="shared" si="385"/>
        <v>3084.290978</v>
      </c>
      <c r="D635" s="33">
        <v>2459000</v>
      </c>
      <c r="E635" s="17">
        <f t="shared" si="284"/>
        <v>1.2542866929646197</v>
      </c>
      <c r="F635" s="52">
        <f t="shared" si="285"/>
        <v>1.4115312772503037</v>
      </c>
      <c r="G635" s="22">
        <v>924</v>
      </c>
      <c r="H635" s="1">
        <f t="shared" si="406"/>
        <v>845.26297799999998</v>
      </c>
      <c r="I635" s="1">
        <f t="shared" si="407"/>
        <v>248.80799999999999</v>
      </c>
      <c r="J635" s="5">
        <f t="shared" si="408"/>
        <v>517.49</v>
      </c>
      <c r="K635" s="22">
        <v>548.73</v>
      </c>
      <c r="L635" s="23">
        <v>1393000</v>
      </c>
      <c r="M635" s="24"/>
      <c r="N635" s="5">
        <f t="shared" ref="N635:N637" si="417">SUM(P635:T635)</f>
        <v>984.07068800000002</v>
      </c>
      <c r="O635" s="5">
        <f t="shared" ref="O635:O637" si="418">N635/L635*1000</f>
        <v>0.70643983345297912</v>
      </c>
      <c r="P635" s="5">
        <f t="shared" ref="P635:P642" si="419">V635</f>
        <v>230</v>
      </c>
      <c r="Q635" s="5">
        <f t="shared" ref="Q635:Q642" si="420">Y635*AN635+AC635*AO635</f>
        <v>255.09928799999997</v>
      </c>
      <c r="R635" s="5">
        <f t="shared" ref="R635:R642" si="421">SUM(AD635+AJ635+AR635)*AO635</f>
        <v>87.971399999999988</v>
      </c>
      <c r="S635" s="5">
        <f t="shared" ref="S635:S642" si="422">AF635*AO635+AH635</f>
        <v>291</v>
      </c>
      <c r="T635" s="39">
        <v>120</v>
      </c>
      <c r="U635" s="26">
        <v>230</v>
      </c>
      <c r="V635" s="26">
        <v>230</v>
      </c>
      <c r="W635" s="26">
        <v>230</v>
      </c>
      <c r="X635" s="27"/>
      <c r="Y635" s="27"/>
      <c r="Z635" s="27"/>
      <c r="AA635" s="29">
        <v>664.15</v>
      </c>
      <c r="AB635" s="29">
        <v>0</v>
      </c>
      <c r="AC635" s="29">
        <v>287.08</v>
      </c>
      <c r="AD635" s="28">
        <v>0</v>
      </c>
      <c r="AE635" s="29">
        <v>54</v>
      </c>
      <c r="AF635" s="29"/>
      <c r="AG635" s="30"/>
      <c r="AH635" s="41">
        <v>291</v>
      </c>
      <c r="AI635" s="41">
        <v>517.49</v>
      </c>
      <c r="AJ635" s="30"/>
      <c r="AK635" s="30">
        <v>99</v>
      </c>
      <c r="AL635" s="30">
        <v>28</v>
      </c>
      <c r="AM635" s="30">
        <v>0</v>
      </c>
      <c r="AN635" s="32"/>
      <c r="AO635" s="32">
        <v>0.88859999999999995</v>
      </c>
      <c r="AQ635" s="39">
        <v>0</v>
      </c>
      <c r="AR635" s="42">
        <v>99</v>
      </c>
      <c r="AT635" s="37">
        <f t="shared" si="350"/>
        <v>1066000</v>
      </c>
      <c r="AU635" s="92">
        <f t="shared" si="351"/>
        <v>2100.2202900000002</v>
      </c>
    </row>
    <row r="636" spans="1:47">
      <c r="A636" s="16">
        <v>42532</v>
      </c>
      <c r="B636" s="1">
        <f t="shared" si="385"/>
        <v>2772.95183</v>
      </c>
      <c r="D636" s="33">
        <v>2026000</v>
      </c>
      <c r="E636" s="17">
        <f t="shared" si="284"/>
        <v>1.368683035538006</v>
      </c>
      <c r="F636" s="52">
        <f t="shared" si="285"/>
        <v>1.5402690024060388</v>
      </c>
      <c r="G636" s="22">
        <v>807</v>
      </c>
      <c r="H636" s="1">
        <f t="shared" ref="H636:H643" si="423">Z636*AN636+(AA636+AB636+AC636)*AO636</f>
        <v>798.89583000000005</v>
      </c>
      <c r="I636" s="1">
        <f t="shared" ref="I636:I643" si="424">AO636*(AL636+AE636+AK636+AM636+AR636)+(AQ636)</f>
        <v>231.03599999999997</v>
      </c>
      <c r="J636" s="5">
        <f t="shared" ref="J636:J643" si="425">AG636*AO636+AI636</f>
        <v>428.29</v>
      </c>
      <c r="K636" s="22">
        <v>507.73</v>
      </c>
      <c r="L636" s="23">
        <v>1245000</v>
      </c>
      <c r="M636" s="24"/>
      <c r="N636" s="5">
        <f t="shared" si="417"/>
        <v>1154.0810919999999</v>
      </c>
      <c r="O636" s="5">
        <f t="shared" si="418"/>
        <v>0.92697276465863443</v>
      </c>
      <c r="P636" s="5">
        <f t="shared" si="419"/>
        <v>366</v>
      </c>
      <c r="Q636" s="5">
        <f t="shared" si="420"/>
        <v>269.44129200000003</v>
      </c>
      <c r="R636" s="5">
        <f t="shared" si="421"/>
        <v>82.639799999999994</v>
      </c>
      <c r="S636" s="5">
        <f t="shared" si="422"/>
        <v>316</v>
      </c>
      <c r="T636" s="39">
        <v>120</v>
      </c>
      <c r="U636" s="26">
        <v>366</v>
      </c>
      <c r="V636" s="26">
        <v>366</v>
      </c>
      <c r="W636" s="26">
        <v>366</v>
      </c>
      <c r="X636" s="27"/>
      <c r="Y636" s="27"/>
      <c r="Z636" s="27"/>
      <c r="AA636" s="29">
        <v>595.83000000000004</v>
      </c>
      <c r="AB636" s="29">
        <v>0</v>
      </c>
      <c r="AC636" s="29">
        <v>303.22000000000003</v>
      </c>
      <c r="AD636" s="28">
        <v>0</v>
      </c>
      <c r="AE636" s="29">
        <v>50</v>
      </c>
      <c r="AF636" s="29"/>
      <c r="AG636" s="30"/>
      <c r="AH636" s="41">
        <v>316</v>
      </c>
      <c r="AI636" s="41">
        <v>428.29</v>
      </c>
      <c r="AJ636" s="30"/>
      <c r="AK636" s="30">
        <v>93</v>
      </c>
      <c r="AL636" s="30">
        <v>24</v>
      </c>
      <c r="AM636" s="30">
        <v>0</v>
      </c>
      <c r="AN636" s="32"/>
      <c r="AO636" s="32">
        <v>0.88859999999999995</v>
      </c>
      <c r="AQ636" s="39">
        <v>0</v>
      </c>
      <c r="AR636" s="42">
        <v>93</v>
      </c>
      <c r="AT636" s="37">
        <f t="shared" si="350"/>
        <v>781000</v>
      </c>
      <c r="AU636" s="92">
        <f t="shared" si="351"/>
        <v>1618.8707380000001</v>
      </c>
    </row>
    <row r="637" spans="1:47">
      <c r="A637" s="16">
        <v>42533</v>
      </c>
      <c r="B637" s="1">
        <f t="shared" si="385"/>
        <v>2797.1814439999998</v>
      </c>
      <c r="D637" s="33">
        <v>2211000</v>
      </c>
      <c r="E637" s="17">
        <f t="shared" si="284"/>
        <v>1.2651205083672545</v>
      </c>
      <c r="F637" s="52">
        <f t="shared" ref="F637:F740" si="426">E637/AO637</f>
        <v>1.4237232819798049</v>
      </c>
      <c r="G637" s="22">
        <v>806</v>
      </c>
      <c r="H637" s="1">
        <f t="shared" si="423"/>
        <v>801.10844399999996</v>
      </c>
      <c r="I637" s="1">
        <f t="shared" si="424"/>
        <v>226.59299999999999</v>
      </c>
      <c r="J637" s="5">
        <f t="shared" si="425"/>
        <v>457.26</v>
      </c>
      <c r="K637" s="22">
        <v>506.22</v>
      </c>
      <c r="L637" s="23">
        <v>1274000</v>
      </c>
      <c r="M637" s="24"/>
      <c r="N637" s="5">
        <f t="shared" si="417"/>
        <v>946.839652</v>
      </c>
      <c r="O637" s="5">
        <f t="shared" si="418"/>
        <v>0.7432022386185243</v>
      </c>
      <c r="P637" s="5">
        <f t="shared" si="419"/>
        <v>201</v>
      </c>
      <c r="Q637" s="5">
        <f t="shared" si="420"/>
        <v>257.53405199999997</v>
      </c>
      <c r="R637" s="5">
        <f t="shared" si="421"/>
        <v>85.305599999999998</v>
      </c>
      <c r="S637" s="5">
        <f t="shared" si="422"/>
        <v>283</v>
      </c>
      <c r="T637" s="39">
        <v>120</v>
      </c>
      <c r="U637" s="26">
        <v>201</v>
      </c>
      <c r="V637" s="26">
        <v>201</v>
      </c>
      <c r="W637" s="26">
        <v>201</v>
      </c>
      <c r="X637" s="27"/>
      <c r="Y637" s="27"/>
      <c r="Z637" s="27"/>
      <c r="AA637" s="29">
        <v>611.72</v>
      </c>
      <c r="AB637" s="29">
        <v>0</v>
      </c>
      <c r="AC637" s="29">
        <v>289.82</v>
      </c>
      <c r="AD637" s="28">
        <v>0</v>
      </c>
      <c r="AE637" s="29">
        <v>51</v>
      </c>
      <c r="AF637" s="29"/>
      <c r="AG637" s="30"/>
      <c r="AH637" s="41">
        <v>283</v>
      </c>
      <c r="AI637" s="41">
        <v>457.26</v>
      </c>
      <c r="AJ637" s="30"/>
      <c r="AK637" s="30">
        <v>86</v>
      </c>
      <c r="AL637" s="30">
        <v>22</v>
      </c>
      <c r="AM637" s="30">
        <v>0</v>
      </c>
      <c r="AN637" s="32"/>
      <c r="AO637" s="32">
        <v>0.88859999999999995</v>
      </c>
      <c r="AQ637" s="39">
        <v>0</v>
      </c>
      <c r="AR637" s="42">
        <v>96</v>
      </c>
      <c r="AT637" s="37">
        <f t="shared" si="350"/>
        <v>937000</v>
      </c>
      <c r="AU637" s="92">
        <f t="shared" si="351"/>
        <v>1850.3417919999997</v>
      </c>
    </row>
    <row r="638" spans="1:47">
      <c r="A638" s="16">
        <v>42534</v>
      </c>
      <c r="B638" s="1">
        <f t="shared" si="385"/>
        <v>3236.3415920000002</v>
      </c>
      <c r="D638" s="33">
        <v>2635000</v>
      </c>
      <c r="E638" s="17">
        <f t="shared" si="284"/>
        <v>1.2282131278937383</v>
      </c>
      <c r="F638" s="52">
        <f t="shared" si="426"/>
        <v>1.3821889802990528</v>
      </c>
      <c r="G638" s="22">
        <v>924</v>
      </c>
      <c r="H638" s="1">
        <f t="shared" si="423"/>
        <v>857.41014000000007</v>
      </c>
      <c r="I638" s="1">
        <f t="shared" si="424"/>
        <v>265.531452</v>
      </c>
      <c r="J638" s="5">
        <f t="shared" si="425"/>
        <v>539</v>
      </c>
      <c r="K638" s="22">
        <v>650.4</v>
      </c>
      <c r="L638" s="23">
        <v>1392000</v>
      </c>
      <c r="M638" s="24"/>
      <c r="N638" s="5">
        <f t="shared" ref="N638:N639" si="427">SUM(P638:T638)</f>
        <v>1174.8147300000001</v>
      </c>
      <c r="O638" s="5">
        <f t="shared" ref="O638:O639" si="428">N638/L638*1000</f>
        <v>0.84397609913793115</v>
      </c>
      <c r="P638" s="5">
        <f t="shared" si="419"/>
        <v>387</v>
      </c>
      <c r="Q638" s="5">
        <f t="shared" si="420"/>
        <v>269.73453000000001</v>
      </c>
      <c r="R638" s="5">
        <f t="shared" si="421"/>
        <v>95.080199999999991</v>
      </c>
      <c r="S638" s="5">
        <f t="shared" si="422"/>
        <v>303</v>
      </c>
      <c r="T638" s="39">
        <v>120</v>
      </c>
      <c r="U638" s="26">
        <v>301</v>
      </c>
      <c r="V638" s="26">
        <v>387</v>
      </c>
      <c r="W638" s="26">
        <v>219</v>
      </c>
      <c r="X638" s="27"/>
      <c r="Y638" s="27"/>
      <c r="Z638" s="27"/>
      <c r="AA638" s="29">
        <v>661.35</v>
      </c>
      <c r="AB638" s="29">
        <v>0</v>
      </c>
      <c r="AC638" s="29">
        <v>303.55</v>
      </c>
      <c r="AD638" s="28">
        <v>0</v>
      </c>
      <c r="AE638" s="29">
        <v>53.82</v>
      </c>
      <c r="AF638" s="29"/>
      <c r="AG638" s="30"/>
      <c r="AH638" s="41">
        <v>303</v>
      </c>
      <c r="AI638" s="41">
        <v>539</v>
      </c>
      <c r="AJ638" s="30"/>
      <c r="AK638" s="30">
        <v>108</v>
      </c>
      <c r="AL638" s="30">
        <v>30</v>
      </c>
      <c r="AM638" s="30">
        <v>0</v>
      </c>
      <c r="AN638" s="32"/>
      <c r="AO638" s="32">
        <v>0.88859999999999995</v>
      </c>
      <c r="AQ638" s="39">
        <v>0</v>
      </c>
      <c r="AR638" s="42">
        <v>107</v>
      </c>
      <c r="AT638" s="37">
        <f t="shared" si="350"/>
        <v>1243000</v>
      </c>
      <c r="AU638" s="92">
        <f t="shared" si="351"/>
        <v>2061.5268620000002</v>
      </c>
    </row>
    <row r="639" spans="1:47">
      <c r="A639" s="16">
        <v>42535</v>
      </c>
      <c r="B639" s="1">
        <f t="shared" si="385"/>
        <v>3373.6964732999995</v>
      </c>
      <c r="D639" s="33">
        <v>2631000</v>
      </c>
      <c r="E639" s="17">
        <f t="shared" si="284"/>
        <v>1.2822867629418468</v>
      </c>
      <c r="F639" s="52">
        <f t="shared" si="426"/>
        <v>1.4443256585776765</v>
      </c>
      <c r="G639" s="22">
        <v>971.65</v>
      </c>
      <c r="H639" s="1">
        <f t="shared" si="423"/>
        <v>888.75995669999998</v>
      </c>
      <c r="I639" s="1">
        <f t="shared" si="424"/>
        <v>267.10651660000002</v>
      </c>
      <c r="J639" s="5">
        <f t="shared" si="425"/>
        <v>584</v>
      </c>
      <c r="K639" s="22">
        <v>662.18</v>
      </c>
      <c r="L639" s="23">
        <v>1437000</v>
      </c>
      <c r="M639" s="24"/>
      <c r="N639" s="5">
        <f t="shared" si="427"/>
        <v>1259.7067293</v>
      </c>
      <c r="O639" s="5">
        <f t="shared" si="428"/>
        <v>0.87662263695198328</v>
      </c>
      <c r="P639" s="5">
        <f t="shared" si="419"/>
        <v>443</v>
      </c>
      <c r="Q639" s="5">
        <f t="shared" si="420"/>
        <v>263.2622993</v>
      </c>
      <c r="R639" s="5">
        <f t="shared" si="421"/>
        <v>91.444429999999997</v>
      </c>
      <c r="S639" s="5">
        <f t="shared" si="422"/>
        <v>342</v>
      </c>
      <c r="T639" s="39">
        <v>120</v>
      </c>
      <c r="U639" s="26">
        <v>312</v>
      </c>
      <c r="V639" s="26">
        <v>443</v>
      </c>
      <c r="W639" s="26">
        <v>205</v>
      </c>
      <c r="X639" s="27"/>
      <c r="Y639" s="27"/>
      <c r="Z639" s="27"/>
      <c r="AA639" s="29">
        <v>704.54</v>
      </c>
      <c r="AB639" s="29">
        <v>0</v>
      </c>
      <c r="AC639" s="29">
        <v>296.52999999999997</v>
      </c>
      <c r="AD639" s="28">
        <v>0</v>
      </c>
      <c r="AE639" s="29">
        <v>68.47</v>
      </c>
      <c r="AF639" s="29"/>
      <c r="AG639" s="30"/>
      <c r="AH639" s="41">
        <v>342</v>
      </c>
      <c r="AI639" s="41">
        <v>584</v>
      </c>
      <c r="AJ639" s="30"/>
      <c r="AK639" s="30">
        <v>108</v>
      </c>
      <c r="AL639" s="30">
        <v>21.39</v>
      </c>
      <c r="AM639" s="30">
        <v>0</v>
      </c>
      <c r="AN639" s="32"/>
      <c r="AO639" s="32">
        <v>0.88780999999999999</v>
      </c>
      <c r="AQ639" s="39">
        <v>0</v>
      </c>
      <c r="AR639" s="42">
        <v>103</v>
      </c>
      <c r="AT639" s="37">
        <f t="shared" si="350"/>
        <v>1194000</v>
      </c>
      <c r="AU639" s="92">
        <f t="shared" si="351"/>
        <v>2113.9897439999995</v>
      </c>
    </row>
    <row r="640" spans="1:47">
      <c r="A640" s="16">
        <v>42536</v>
      </c>
      <c r="B640" s="1">
        <f t="shared" si="385"/>
        <v>3587.2751326000002</v>
      </c>
      <c r="D640" s="33">
        <v>2835000</v>
      </c>
      <c r="E640" s="17">
        <f t="shared" si="284"/>
        <v>1.2653527804585538</v>
      </c>
      <c r="F640" s="52">
        <f t="shared" si="426"/>
        <v>1.4214572114162909</v>
      </c>
      <c r="G640" s="22">
        <v>1055.25</v>
      </c>
      <c r="H640" s="1">
        <f t="shared" si="423"/>
        <v>927.24709519999988</v>
      </c>
      <c r="I640" s="1">
        <f t="shared" si="424"/>
        <v>273.6680374</v>
      </c>
      <c r="J640" s="5">
        <f t="shared" si="425"/>
        <v>581.11</v>
      </c>
      <c r="K640" s="22">
        <v>750</v>
      </c>
      <c r="L640" s="23">
        <v>1579000</v>
      </c>
      <c r="M640" s="24"/>
      <c r="N640" s="5">
        <f t="shared" ref="N640" si="429">SUM(P640:T640)</f>
        <v>1298.9382862</v>
      </c>
      <c r="O640" s="5">
        <f t="shared" ref="O640" si="430">N640/L640*1000</f>
        <v>0.82263349347688408</v>
      </c>
      <c r="P640" s="5">
        <f t="shared" si="419"/>
        <v>474</v>
      </c>
      <c r="Q640" s="5">
        <f t="shared" si="420"/>
        <v>265.79884619999996</v>
      </c>
      <c r="R640" s="5">
        <f t="shared" si="421"/>
        <v>96.139439999999993</v>
      </c>
      <c r="S640" s="5">
        <f t="shared" si="422"/>
        <v>343</v>
      </c>
      <c r="T640" s="39">
        <v>120</v>
      </c>
      <c r="U640" s="26">
        <v>356</v>
      </c>
      <c r="V640" s="26">
        <v>474</v>
      </c>
      <c r="W640" s="26">
        <v>214</v>
      </c>
      <c r="X640" s="27"/>
      <c r="Y640" s="27"/>
      <c r="Z640" s="27"/>
      <c r="AA640" s="29">
        <v>743.05</v>
      </c>
      <c r="AB640" s="29">
        <v>0</v>
      </c>
      <c r="AC640" s="29">
        <v>298.58999999999997</v>
      </c>
      <c r="AD640" s="28">
        <v>0</v>
      </c>
      <c r="AE640" s="29">
        <v>53.91</v>
      </c>
      <c r="AF640" s="29"/>
      <c r="AG640" s="30"/>
      <c r="AH640" s="41">
        <v>343</v>
      </c>
      <c r="AI640" s="41">
        <v>581.11</v>
      </c>
      <c r="AJ640" s="30"/>
      <c r="AK640" s="30">
        <v>121.53</v>
      </c>
      <c r="AL640" s="30">
        <v>23.99</v>
      </c>
      <c r="AM640" s="30">
        <v>0</v>
      </c>
      <c r="AN640" s="32"/>
      <c r="AO640" s="32">
        <v>0.89017999999999997</v>
      </c>
      <c r="AQ640" s="39">
        <v>0</v>
      </c>
      <c r="AR640" s="42">
        <v>108</v>
      </c>
      <c r="AT640" s="37">
        <f t="shared" si="350"/>
        <v>1256000</v>
      </c>
      <c r="AU640" s="92">
        <f t="shared" si="351"/>
        <v>2288.3368464000005</v>
      </c>
    </row>
    <row r="641" spans="1:47">
      <c r="A641" s="16">
        <v>42537</v>
      </c>
      <c r="B641" s="1">
        <f t="shared" si="385"/>
        <v>3674.4849940000004</v>
      </c>
      <c r="D641" s="33">
        <v>2793000</v>
      </c>
      <c r="E641" s="17">
        <f t="shared" si="284"/>
        <v>1.3156050819906913</v>
      </c>
      <c r="F641" s="52">
        <f t="shared" si="426"/>
        <v>1.4781415239659916</v>
      </c>
      <c r="G641" s="22">
        <v>1092.6199999999999</v>
      </c>
      <c r="H641" s="1">
        <f t="shared" si="423"/>
        <v>934.3817928000002</v>
      </c>
      <c r="I641" s="1">
        <f t="shared" si="424"/>
        <v>255.91320120000003</v>
      </c>
      <c r="J641" s="5">
        <f t="shared" si="425"/>
        <v>619.57000000000005</v>
      </c>
      <c r="K641" s="22">
        <v>772</v>
      </c>
      <c r="L641" s="23">
        <v>1604000</v>
      </c>
      <c r="M641" s="24"/>
      <c r="N641" s="5">
        <f t="shared" ref="N641:N642" si="431">SUM(P641:T641)</f>
        <v>1334.6714744000001</v>
      </c>
      <c r="O641" s="5">
        <f t="shared" ref="O641:O642" si="432">N641/L641*1000</f>
        <v>0.83208944788029926</v>
      </c>
      <c r="P641" s="5">
        <f t="shared" si="419"/>
        <v>482</v>
      </c>
      <c r="Q641" s="5">
        <f t="shared" si="420"/>
        <v>284.9196048</v>
      </c>
      <c r="R641" s="5">
        <f t="shared" si="421"/>
        <v>72.751869600000006</v>
      </c>
      <c r="S641" s="5">
        <f t="shared" si="422"/>
        <v>375</v>
      </c>
      <c r="T641" s="39">
        <v>120</v>
      </c>
      <c r="U641" s="26">
        <v>371</v>
      </c>
      <c r="V641" s="26">
        <v>482</v>
      </c>
      <c r="W641" s="26">
        <v>229</v>
      </c>
      <c r="X641" s="27"/>
      <c r="Y641" s="27"/>
      <c r="Z641" s="27"/>
      <c r="AA641" s="29">
        <v>729.7</v>
      </c>
      <c r="AB641" s="29">
        <v>0</v>
      </c>
      <c r="AC641" s="29">
        <v>320.12</v>
      </c>
      <c r="AD641" s="28">
        <v>0</v>
      </c>
      <c r="AE641" s="29">
        <v>57.9</v>
      </c>
      <c r="AF641" s="29"/>
      <c r="AG641" s="30"/>
      <c r="AH641" s="41">
        <v>375</v>
      </c>
      <c r="AI641" s="41">
        <v>619.57000000000005</v>
      </c>
      <c r="AJ641" s="30"/>
      <c r="AK641" s="30">
        <v>126.89</v>
      </c>
      <c r="AL641" s="30">
        <v>21</v>
      </c>
      <c r="AM641" s="30">
        <v>0</v>
      </c>
      <c r="AN641" s="32"/>
      <c r="AO641" s="32">
        <v>0.89004000000000005</v>
      </c>
      <c r="AQ641" s="39">
        <v>0</v>
      </c>
      <c r="AR641" s="42">
        <v>81.739999999999995</v>
      </c>
      <c r="AT641" s="37">
        <f t="shared" si="350"/>
        <v>1189000</v>
      </c>
      <c r="AU641" s="92">
        <f t="shared" si="351"/>
        <v>2339.8135196000003</v>
      </c>
    </row>
    <row r="642" spans="1:47">
      <c r="A642" s="16">
        <v>42538</v>
      </c>
      <c r="B642" s="1">
        <f t="shared" si="385"/>
        <v>3417.8393000000001</v>
      </c>
      <c r="D642" s="33">
        <v>2695000</v>
      </c>
      <c r="E642" s="17">
        <f t="shared" si="284"/>
        <v>1.2682149536178107</v>
      </c>
      <c r="F642" s="52">
        <f t="shared" si="426"/>
        <v>1.424960622042484</v>
      </c>
      <c r="G642" s="22">
        <v>994.44</v>
      </c>
      <c r="H642" s="1">
        <f t="shared" si="423"/>
        <v>932.92470000000003</v>
      </c>
      <c r="I642" s="1">
        <f t="shared" si="424"/>
        <v>245.7646</v>
      </c>
      <c r="J642" s="5">
        <f t="shared" si="425"/>
        <v>553.35</v>
      </c>
      <c r="K642" s="22">
        <v>691.36</v>
      </c>
      <c r="L642" s="23">
        <v>1479000</v>
      </c>
      <c r="M642" s="24"/>
      <c r="N642" s="5">
        <f t="shared" si="431"/>
        <v>1248.3507</v>
      </c>
      <c r="O642" s="5">
        <f t="shared" si="432"/>
        <v>0.84405050709939156</v>
      </c>
      <c r="P642" s="5">
        <f t="shared" si="419"/>
        <v>452</v>
      </c>
      <c r="Q642" s="5">
        <f t="shared" si="420"/>
        <v>284.50630000000001</v>
      </c>
      <c r="R642" s="5">
        <f t="shared" si="421"/>
        <v>81.844399999999993</v>
      </c>
      <c r="S642" s="5">
        <f t="shared" si="422"/>
        <v>310</v>
      </c>
      <c r="T642" s="39">
        <v>120</v>
      </c>
      <c r="U642" s="26">
        <v>332</v>
      </c>
      <c r="V642" s="26">
        <v>452</v>
      </c>
      <c r="W642" s="26">
        <v>196</v>
      </c>
      <c r="X642" s="27"/>
      <c r="Y642" s="27"/>
      <c r="Z642" s="27"/>
      <c r="AA642" s="29">
        <v>728.56</v>
      </c>
      <c r="AB642" s="29">
        <v>0</v>
      </c>
      <c r="AC642" s="29">
        <v>319.67</v>
      </c>
      <c r="AD642" s="28">
        <v>0</v>
      </c>
      <c r="AE642" s="29">
        <v>50.7</v>
      </c>
      <c r="AF642" s="29"/>
      <c r="AG642" s="30"/>
      <c r="AH642" s="41">
        <v>310</v>
      </c>
      <c r="AI642" s="41">
        <v>553.35</v>
      </c>
      <c r="AJ642" s="30"/>
      <c r="AK642" s="30">
        <v>116.88</v>
      </c>
      <c r="AL642" s="30">
        <v>16.600000000000001</v>
      </c>
      <c r="AM642" s="30">
        <v>0</v>
      </c>
      <c r="AN642" s="32"/>
      <c r="AO642" s="32">
        <v>0.89</v>
      </c>
      <c r="AQ642" s="39">
        <v>0</v>
      </c>
      <c r="AR642" s="42">
        <v>91.96</v>
      </c>
      <c r="AT642" s="37">
        <f t="shared" si="350"/>
        <v>1216000</v>
      </c>
      <c r="AU642" s="92">
        <f t="shared" si="351"/>
        <v>2169.4886000000001</v>
      </c>
    </row>
    <row r="643" spans="1:47">
      <c r="A643" s="16">
        <v>42539</v>
      </c>
      <c r="B643" s="1">
        <f t="shared" si="385"/>
        <v>2858.6437599999999</v>
      </c>
      <c r="D643" s="33">
        <v>2163000</v>
      </c>
      <c r="E643" s="17">
        <f t="shared" si="284"/>
        <v>1.3216106148867313</v>
      </c>
      <c r="F643" s="52">
        <f t="shared" si="426"/>
        <v>1.4883002419895621</v>
      </c>
      <c r="G643" s="22">
        <v>864</v>
      </c>
      <c r="H643" s="1">
        <f t="shared" si="423"/>
        <v>860.96039999999994</v>
      </c>
      <c r="I643" s="1">
        <f t="shared" si="424"/>
        <v>203.10336000000004</v>
      </c>
      <c r="J643" s="5">
        <f t="shared" si="425"/>
        <v>427.42</v>
      </c>
      <c r="K643" s="22">
        <v>503.16</v>
      </c>
      <c r="L643" s="23">
        <v>1303000</v>
      </c>
      <c r="M643" s="24"/>
      <c r="N643" s="5">
        <f t="shared" ref="N643:N656" si="433">SUM(P643:T643)</f>
        <v>1119.9209599999999</v>
      </c>
      <c r="O643" s="5">
        <f t="shared" ref="O643:O656" si="434">N643/L643*1000</f>
        <v>0.85949421335379883</v>
      </c>
      <c r="P643" s="5">
        <f t="shared" ref="P643:P656" si="435">V643</f>
        <v>397</v>
      </c>
      <c r="Q643" s="5">
        <f t="shared" ref="Q643:Q656" si="436">Y643*AN643+AC643*AO643</f>
        <v>268.6644</v>
      </c>
      <c r="R643" s="5">
        <f t="shared" ref="R643:R656" si="437">SUM(AD643+AJ643+AR643)*AO643</f>
        <v>72.256560000000007</v>
      </c>
      <c r="S643" s="5">
        <f t="shared" ref="S643:S656" si="438">AF643*AO643+AH643</f>
        <v>262</v>
      </c>
      <c r="T643" s="39">
        <v>120</v>
      </c>
      <c r="U643" s="26">
        <v>236</v>
      </c>
      <c r="V643" s="26">
        <v>397</v>
      </c>
      <c r="W643" s="26">
        <v>188</v>
      </c>
      <c r="X643" s="27"/>
      <c r="Y643" s="27"/>
      <c r="Z643" s="27"/>
      <c r="AA643" s="29">
        <v>667</v>
      </c>
      <c r="AB643" s="29">
        <v>0</v>
      </c>
      <c r="AC643" s="29">
        <v>302.55</v>
      </c>
      <c r="AD643" s="28">
        <v>0</v>
      </c>
      <c r="AE643" s="29">
        <v>42.7</v>
      </c>
      <c r="AF643" s="29"/>
      <c r="AG643" s="30"/>
      <c r="AH643" s="41">
        <v>262</v>
      </c>
      <c r="AI643" s="41">
        <v>427.42</v>
      </c>
      <c r="AJ643" s="30"/>
      <c r="AK643" s="30">
        <v>86.15</v>
      </c>
      <c r="AL643" s="30">
        <v>18.5</v>
      </c>
      <c r="AM643" s="30">
        <v>0</v>
      </c>
      <c r="AN643" s="32"/>
      <c r="AO643" s="32">
        <v>0.88800000000000001</v>
      </c>
      <c r="AQ643" s="39">
        <v>0</v>
      </c>
      <c r="AR643" s="42">
        <v>81.37</v>
      </c>
      <c r="AT643" s="37">
        <f t="shared" si="350"/>
        <v>860000</v>
      </c>
      <c r="AU643" s="92">
        <f t="shared" si="351"/>
        <v>1738.7228</v>
      </c>
    </row>
    <row r="644" spans="1:47">
      <c r="A644" s="16">
        <v>42540</v>
      </c>
      <c r="B644" s="1">
        <f t="shared" si="385"/>
        <v>2527.0929599999999</v>
      </c>
      <c r="D644" s="33">
        <v>1898000</v>
      </c>
      <c r="E644" s="17">
        <f t="shared" si="284"/>
        <v>1.3314504531085354</v>
      </c>
      <c r="F644" s="52">
        <f t="shared" si="426"/>
        <v>1.4993811408879902</v>
      </c>
      <c r="G644" s="22">
        <v>769</v>
      </c>
      <c r="H644" s="1">
        <f t="shared" ref="H644:H658" si="439">Z644*AN644+(AA644+AB644+AC644)*AO644</f>
        <v>787.49616000000003</v>
      </c>
      <c r="I644" s="1">
        <f t="shared" ref="I644:I658" si="440">AO644*(AL644+AE644+AK644+AM644+AR644)+(AQ644)</f>
        <v>183.01679999999999</v>
      </c>
      <c r="J644" s="5">
        <f t="shared" ref="J644:J658" si="441">AG644*AO644+AI644</f>
        <v>368.58</v>
      </c>
      <c r="K644" s="22">
        <v>419</v>
      </c>
      <c r="L644" s="23">
        <v>1196000</v>
      </c>
      <c r="M644" s="24"/>
      <c r="N644" s="5">
        <f t="shared" si="433"/>
        <v>1032.1085599999999</v>
      </c>
      <c r="O644" s="5">
        <f t="shared" si="434"/>
        <v>0.8629670234113711</v>
      </c>
      <c r="P644" s="5">
        <f t="shared" si="435"/>
        <v>364</v>
      </c>
      <c r="Q644" s="5">
        <f t="shared" si="436"/>
        <v>260.06855999999999</v>
      </c>
      <c r="R644" s="5">
        <f t="shared" si="437"/>
        <v>71.040000000000006</v>
      </c>
      <c r="S644" s="5">
        <f t="shared" si="438"/>
        <v>217</v>
      </c>
      <c r="T644" s="39">
        <v>120</v>
      </c>
      <c r="U644" s="26">
        <v>271</v>
      </c>
      <c r="V644" s="26">
        <v>364</v>
      </c>
      <c r="W644" s="26">
        <v>162</v>
      </c>
      <c r="X644" s="27"/>
      <c r="Y644" s="27"/>
      <c r="Z644" s="27"/>
      <c r="AA644" s="29">
        <v>593.95000000000005</v>
      </c>
      <c r="AB644" s="29">
        <v>0</v>
      </c>
      <c r="AC644" s="29">
        <v>292.87</v>
      </c>
      <c r="AD644" s="28">
        <v>0</v>
      </c>
      <c r="AE644" s="29">
        <v>39.659999999999997</v>
      </c>
      <c r="AF644" s="29"/>
      <c r="AG644" s="30"/>
      <c r="AH644" s="41">
        <v>217</v>
      </c>
      <c r="AI644" s="41">
        <v>368.58</v>
      </c>
      <c r="AJ644" s="30"/>
      <c r="AK644" s="30">
        <v>67.34</v>
      </c>
      <c r="AL644" s="30">
        <v>19.100000000000001</v>
      </c>
      <c r="AM644" s="30">
        <v>0</v>
      </c>
      <c r="AN644" s="32"/>
      <c r="AO644" s="32">
        <v>0.88800000000000001</v>
      </c>
      <c r="AQ644" s="39">
        <v>0</v>
      </c>
      <c r="AR644" s="42">
        <v>80</v>
      </c>
      <c r="AT644" s="37">
        <f t="shared" si="350"/>
        <v>702000</v>
      </c>
      <c r="AU644" s="92">
        <f t="shared" si="351"/>
        <v>1494.9844000000001</v>
      </c>
    </row>
    <row r="645" spans="1:47">
      <c r="A645" s="16">
        <v>42541</v>
      </c>
      <c r="B645" s="1">
        <f t="shared" si="385"/>
        <v>3269.2905799999999</v>
      </c>
      <c r="D645" s="33">
        <v>2509000</v>
      </c>
      <c r="E645" s="17">
        <f t="shared" si="284"/>
        <v>1.3030253407732162</v>
      </c>
      <c r="F645" s="52">
        <f t="shared" si="426"/>
        <v>1.4690251868920137</v>
      </c>
      <c r="G645" s="22">
        <v>965</v>
      </c>
      <c r="H645" s="1">
        <f t="shared" si="439"/>
        <v>941.10699999999997</v>
      </c>
      <c r="I645" s="1">
        <f t="shared" si="440"/>
        <v>227.37357999999998</v>
      </c>
      <c r="J645" s="5">
        <f t="shared" si="441"/>
        <v>524.80999999999995</v>
      </c>
      <c r="K645" s="22">
        <v>611</v>
      </c>
      <c r="L645" s="23">
        <v>1386000</v>
      </c>
      <c r="M645" s="24"/>
      <c r="N645" s="5">
        <f t="shared" si="433"/>
        <v>1177.2631799999999</v>
      </c>
      <c r="O645" s="5">
        <f t="shared" si="434"/>
        <v>0.84939623376623363</v>
      </c>
      <c r="P645" s="5">
        <f t="shared" si="435"/>
        <v>412</v>
      </c>
      <c r="Q645" s="5">
        <f t="shared" si="436"/>
        <v>278.51800000000003</v>
      </c>
      <c r="R645" s="5">
        <f t="shared" si="437"/>
        <v>73.745180000000005</v>
      </c>
      <c r="S645" s="5">
        <f t="shared" si="438"/>
        <v>293</v>
      </c>
      <c r="T645" s="39">
        <v>120</v>
      </c>
      <c r="U645" s="26">
        <v>335</v>
      </c>
      <c r="V645" s="26">
        <v>412</v>
      </c>
      <c r="W645" s="26">
        <v>207</v>
      </c>
      <c r="X645" s="27"/>
      <c r="Y645" s="27"/>
      <c r="Z645" s="27"/>
      <c r="AA645" s="29">
        <v>747</v>
      </c>
      <c r="AB645" s="29">
        <v>0</v>
      </c>
      <c r="AC645" s="29">
        <v>314</v>
      </c>
      <c r="AD645" s="28">
        <v>0</v>
      </c>
      <c r="AE645" s="29">
        <v>57</v>
      </c>
      <c r="AF645" s="29"/>
      <c r="AG645" s="30"/>
      <c r="AH645" s="41">
        <v>293</v>
      </c>
      <c r="AI645" s="41">
        <v>524.80999999999995</v>
      </c>
      <c r="AJ645" s="30"/>
      <c r="AK645" s="30">
        <v>86</v>
      </c>
      <c r="AL645" s="30">
        <v>30.2</v>
      </c>
      <c r="AM645" s="30">
        <v>0</v>
      </c>
      <c r="AN645" s="32"/>
      <c r="AO645" s="32">
        <v>0.88700000000000001</v>
      </c>
      <c r="AQ645" s="39">
        <v>0</v>
      </c>
      <c r="AR645" s="42">
        <v>83.14</v>
      </c>
      <c r="AT645" s="37">
        <f t="shared" si="350"/>
        <v>1123000</v>
      </c>
      <c r="AU645" s="92">
        <f t="shared" si="351"/>
        <v>2092.0273999999999</v>
      </c>
    </row>
    <row r="646" spans="1:47">
      <c r="A646" s="16">
        <v>42542</v>
      </c>
      <c r="B646" s="1">
        <f t="shared" si="385"/>
        <v>3269.4555799999998</v>
      </c>
      <c r="D646" s="33">
        <v>2525000</v>
      </c>
      <c r="E646" s="17">
        <f t="shared" si="284"/>
        <v>1.2948338930693069</v>
      </c>
      <c r="F646" s="52">
        <f t="shared" si="426"/>
        <v>1.4680656384005746</v>
      </c>
      <c r="G646" s="22">
        <v>995</v>
      </c>
      <c r="H646" s="1">
        <f t="shared" si="439"/>
        <v>883.42002000000002</v>
      </c>
      <c r="I646" s="1">
        <f t="shared" si="440"/>
        <v>240.41556000000003</v>
      </c>
      <c r="J646" s="5">
        <f t="shared" si="441"/>
        <v>525.44000000000005</v>
      </c>
      <c r="K646" s="22">
        <v>625.17999999999995</v>
      </c>
      <c r="L646" s="23">
        <v>1436000</v>
      </c>
      <c r="M646" s="24"/>
      <c r="N646" s="5">
        <f t="shared" si="433"/>
        <v>1210.68038</v>
      </c>
      <c r="O646" s="5">
        <f t="shared" si="434"/>
        <v>0.84309218662952645</v>
      </c>
      <c r="P646" s="5">
        <f t="shared" si="435"/>
        <v>474</v>
      </c>
      <c r="Q646" s="5">
        <f t="shared" si="436"/>
        <v>257.67629999999997</v>
      </c>
      <c r="R646" s="5">
        <f t="shared" si="437"/>
        <v>78.004080000000002</v>
      </c>
      <c r="S646" s="5">
        <f t="shared" si="438"/>
        <v>281</v>
      </c>
      <c r="T646" s="39">
        <v>120</v>
      </c>
      <c r="U646" s="26">
        <v>368</v>
      </c>
      <c r="V646" s="26">
        <v>474</v>
      </c>
      <c r="W646" s="26">
        <v>222</v>
      </c>
      <c r="X646" s="27"/>
      <c r="Y646" s="27"/>
      <c r="Z646" s="27"/>
      <c r="AA646" s="29">
        <v>709.46</v>
      </c>
      <c r="AB646" s="29">
        <v>0</v>
      </c>
      <c r="AC646" s="29">
        <v>292.14999999999998</v>
      </c>
      <c r="AD646" s="28">
        <v>0</v>
      </c>
      <c r="AE646" s="29">
        <v>51</v>
      </c>
      <c r="AF646" s="29"/>
      <c r="AG646" s="30"/>
      <c r="AH646" s="41">
        <v>281</v>
      </c>
      <c r="AI646" s="41">
        <v>525.44000000000005</v>
      </c>
      <c r="AJ646" s="30"/>
      <c r="AK646" s="30">
        <v>95.43</v>
      </c>
      <c r="AL646" s="30">
        <v>37.71</v>
      </c>
      <c r="AM646" s="30">
        <v>0</v>
      </c>
      <c r="AN646" s="32"/>
      <c r="AO646" s="32">
        <v>0.88200000000000001</v>
      </c>
      <c r="AQ646" s="39">
        <v>0</v>
      </c>
      <c r="AR646" s="42">
        <v>88.44</v>
      </c>
      <c r="AT646" s="37">
        <f t="shared" si="350"/>
        <v>1089000</v>
      </c>
      <c r="AU646" s="92">
        <f t="shared" si="351"/>
        <v>2058.7752</v>
      </c>
    </row>
    <row r="647" spans="1:47">
      <c r="A647" s="16">
        <v>42543</v>
      </c>
      <c r="B647" s="1">
        <f t="shared" si="385"/>
        <v>3310.6172499999998</v>
      </c>
      <c r="D647" s="33">
        <v>2545000</v>
      </c>
      <c r="E647" s="17">
        <f t="shared" si="284"/>
        <v>1.3008319253438112</v>
      </c>
      <c r="F647" s="52">
        <f t="shared" si="426"/>
        <v>1.4731958384414623</v>
      </c>
      <c r="G647" s="22">
        <v>1051.3599999999999</v>
      </c>
      <c r="H647" s="1">
        <f t="shared" si="439"/>
        <v>874.58501000000001</v>
      </c>
      <c r="I647" s="1">
        <f t="shared" si="440"/>
        <v>243.07224000000002</v>
      </c>
      <c r="J647" s="5">
        <f t="shared" si="441"/>
        <v>525.6</v>
      </c>
      <c r="K647" s="22">
        <v>616</v>
      </c>
      <c r="L647" s="23">
        <v>1412000</v>
      </c>
      <c r="M647" s="24"/>
      <c r="N647" s="5">
        <f t="shared" si="433"/>
        <v>1177.4428699999999</v>
      </c>
      <c r="O647" s="5">
        <f t="shared" si="434"/>
        <v>0.83388305240793192</v>
      </c>
      <c r="P647" s="5">
        <f t="shared" si="435"/>
        <v>425</v>
      </c>
      <c r="Q647" s="5">
        <f t="shared" si="436"/>
        <v>260.1318</v>
      </c>
      <c r="R647" s="5">
        <f t="shared" si="437"/>
        <v>75.311070000000001</v>
      </c>
      <c r="S647" s="5">
        <f t="shared" si="438"/>
        <v>297</v>
      </c>
      <c r="T647" s="39">
        <v>120</v>
      </c>
      <c r="U647" s="26">
        <v>341</v>
      </c>
      <c r="V647" s="26">
        <v>425</v>
      </c>
      <c r="W647" s="26">
        <v>202</v>
      </c>
      <c r="X647" s="27"/>
      <c r="Y647" s="27"/>
      <c r="Z647" s="27"/>
      <c r="AA647" s="29">
        <v>695.87</v>
      </c>
      <c r="AB647" s="29">
        <v>0</v>
      </c>
      <c r="AC647" s="29">
        <v>294.60000000000002</v>
      </c>
      <c r="AD647" s="28">
        <v>0</v>
      </c>
      <c r="AE647" s="29">
        <v>56.84</v>
      </c>
      <c r="AF647" s="29"/>
      <c r="AG647" s="30"/>
      <c r="AH647" s="41">
        <v>297</v>
      </c>
      <c r="AI647" s="41">
        <v>525.6</v>
      </c>
      <c r="AJ647" s="30"/>
      <c r="AK647" s="30">
        <v>91.8</v>
      </c>
      <c r="AL647" s="30">
        <v>41.35</v>
      </c>
      <c r="AM647" s="30">
        <v>0</v>
      </c>
      <c r="AN647" s="32"/>
      <c r="AO647" s="32">
        <v>0.88300000000000001</v>
      </c>
      <c r="AQ647" s="39">
        <v>0</v>
      </c>
      <c r="AR647" s="42">
        <v>85.29</v>
      </c>
      <c r="AT647" s="37">
        <f t="shared" si="350"/>
        <v>1133000</v>
      </c>
      <c r="AU647" s="92">
        <f t="shared" si="351"/>
        <v>2133.1743799999999</v>
      </c>
    </row>
    <row r="648" spans="1:47">
      <c r="A648" s="16">
        <v>42544</v>
      </c>
      <c r="B648" s="1">
        <f t="shared" si="385"/>
        <v>3665.8818799999999</v>
      </c>
      <c r="D648" s="33">
        <v>2701000</v>
      </c>
      <c r="E648" s="17">
        <f t="shared" si="284"/>
        <v>1.3572313513513514</v>
      </c>
      <c r="F648" s="52">
        <f t="shared" si="426"/>
        <v>1.5301368109936317</v>
      </c>
      <c r="G648" s="22">
        <v>1131.26</v>
      </c>
      <c r="H648" s="1">
        <f t="shared" si="439"/>
        <v>996.6332000000001</v>
      </c>
      <c r="I648" s="1">
        <f t="shared" si="440"/>
        <v>242.71867999999998</v>
      </c>
      <c r="J648" s="5">
        <f t="shared" si="441"/>
        <v>605.46</v>
      </c>
      <c r="K648" s="22">
        <v>689.81</v>
      </c>
      <c r="L648" s="23">
        <v>1535000</v>
      </c>
      <c r="M648" s="24"/>
      <c r="N648" s="5">
        <f t="shared" si="433"/>
        <v>1345.0895700000001</v>
      </c>
      <c r="O648" s="5">
        <f t="shared" si="434"/>
        <v>0.87627985016286658</v>
      </c>
      <c r="P648" s="5">
        <f t="shared" si="435"/>
        <v>529</v>
      </c>
      <c r="Q648" s="5">
        <f t="shared" si="436"/>
        <v>296.62167000000005</v>
      </c>
      <c r="R648" s="5">
        <f t="shared" si="437"/>
        <v>72.4679</v>
      </c>
      <c r="S648" s="5">
        <f t="shared" si="438"/>
        <v>327</v>
      </c>
      <c r="T648" s="39">
        <v>120</v>
      </c>
      <c r="U648" s="26">
        <v>377</v>
      </c>
      <c r="V648" s="26">
        <v>529</v>
      </c>
      <c r="W648" s="26">
        <v>243</v>
      </c>
      <c r="X648" s="27"/>
      <c r="Y648" s="27"/>
      <c r="Z648" s="27"/>
      <c r="AA648" s="29">
        <v>789.19</v>
      </c>
      <c r="AB648" s="29">
        <v>0</v>
      </c>
      <c r="AC648" s="29">
        <v>334.41</v>
      </c>
      <c r="AD648" s="28">
        <v>0</v>
      </c>
      <c r="AE648" s="29">
        <v>54.6</v>
      </c>
      <c r="AF648" s="29"/>
      <c r="AG648" s="30"/>
      <c r="AH648" s="41">
        <v>327</v>
      </c>
      <c r="AI648" s="41">
        <v>605.46</v>
      </c>
      <c r="AJ648" s="30"/>
      <c r="AK648" s="30">
        <v>101.73</v>
      </c>
      <c r="AL648" s="30">
        <v>35.61</v>
      </c>
      <c r="AM648" s="30">
        <v>0</v>
      </c>
      <c r="AN648" s="32"/>
      <c r="AO648" s="32">
        <v>0.88700000000000001</v>
      </c>
      <c r="AQ648" s="39">
        <v>0</v>
      </c>
      <c r="AR648" s="42">
        <v>81.7</v>
      </c>
      <c r="AT648" s="37">
        <f t="shared" si="350"/>
        <v>1166000</v>
      </c>
      <c r="AU648" s="92">
        <f t="shared" si="351"/>
        <v>2320.7923099999998</v>
      </c>
    </row>
    <row r="649" spans="1:47">
      <c r="A649" s="16">
        <v>42545</v>
      </c>
      <c r="B649" s="1">
        <f t="shared" si="385"/>
        <v>3709.209914</v>
      </c>
      <c r="D649" s="33">
        <v>2545000</v>
      </c>
      <c r="E649" s="17">
        <f t="shared" si="284"/>
        <v>1.4574498679764245</v>
      </c>
      <c r="F649" s="52">
        <f t="shared" si="426"/>
        <v>1.6550645786695712</v>
      </c>
      <c r="G649" s="22">
        <v>1171</v>
      </c>
      <c r="H649" s="1">
        <f t="shared" si="439"/>
        <v>925.58985399999995</v>
      </c>
      <c r="I649" s="1">
        <f t="shared" si="440"/>
        <v>237.85006000000004</v>
      </c>
      <c r="J649" s="5">
        <f t="shared" si="441"/>
        <v>618.77</v>
      </c>
      <c r="K649" s="22">
        <v>756</v>
      </c>
      <c r="L649" s="23">
        <v>1414000</v>
      </c>
      <c r="M649" s="24"/>
      <c r="N649" s="5">
        <f t="shared" si="433"/>
        <v>1398.252154</v>
      </c>
      <c r="O649" s="5">
        <f t="shared" si="434"/>
        <v>0.988862909476662</v>
      </c>
      <c r="P649" s="5">
        <f t="shared" si="435"/>
        <v>549</v>
      </c>
      <c r="Q649" s="5">
        <f t="shared" si="436"/>
        <v>288.66948600000001</v>
      </c>
      <c r="R649" s="5">
        <f t="shared" si="437"/>
        <v>82.582668000000012</v>
      </c>
      <c r="S649" s="5">
        <f t="shared" si="438"/>
        <v>358</v>
      </c>
      <c r="T649" s="39">
        <v>120</v>
      </c>
      <c r="U649" s="26">
        <v>345</v>
      </c>
      <c r="V649" s="26">
        <v>549</v>
      </c>
      <c r="W649" s="26">
        <v>236</v>
      </c>
      <c r="X649" s="27"/>
      <c r="Y649" s="27"/>
      <c r="Z649" s="27"/>
      <c r="AA649" s="29">
        <v>723.28</v>
      </c>
      <c r="AB649" s="29">
        <v>0</v>
      </c>
      <c r="AC649" s="29">
        <v>327.81</v>
      </c>
      <c r="AD649" s="28">
        <v>0</v>
      </c>
      <c r="AE649" s="29">
        <v>54</v>
      </c>
      <c r="AF649" s="29"/>
      <c r="AG649" s="30"/>
      <c r="AH649" s="41">
        <v>358</v>
      </c>
      <c r="AI649" s="41">
        <v>618.77</v>
      </c>
      <c r="AJ649" s="30"/>
      <c r="AK649" s="30">
        <v>90</v>
      </c>
      <c r="AL649" s="30">
        <v>32.32</v>
      </c>
      <c r="AM649" s="30">
        <v>0</v>
      </c>
      <c r="AN649" s="32"/>
      <c r="AO649" s="32">
        <v>0.88060000000000005</v>
      </c>
      <c r="AQ649" s="39">
        <v>0</v>
      </c>
      <c r="AR649" s="42">
        <v>93.78</v>
      </c>
      <c r="AT649" s="37">
        <f t="shared" si="350"/>
        <v>1131000</v>
      </c>
      <c r="AU649" s="92">
        <f t="shared" si="351"/>
        <v>2310.9577600000002</v>
      </c>
    </row>
    <row r="650" spans="1:47">
      <c r="A650" s="16">
        <v>42546</v>
      </c>
      <c r="B650" s="1">
        <f t="shared" si="385"/>
        <v>3198.7194500000001</v>
      </c>
      <c r="D650" s="33">
        <v>1974000</v>
      </c>
      <c r="E650" s="17">
        <f t="shared" si="284"/>
        <v>1.6204252532928065</v>
      </c>
      <c r="F650" s="52">
        <f t="shared" si="426"/>
        <v>1.8064941508281009</v>
      </c>
      <c r="G650" s="22">
        <v>1206</v>
      </c>
      <c r="H650" s="1">
        <f t="shared" si="439"/>
        <v>833.19639000000006</v>
      </c>
      <c r="I650" s="1">
        <f t="shared" si="440"/>
        <v>182.07306</v>
      </c>
      <c r="J650" s="5">
        <f t="shared" si="441"/>
        <v>484.45</v>
      </c>
      <c r="K650" s="22">
        <v>493</v>
      </c>
      <c r="L650" s="23">
        <v>1301000</v>
      </c>
      <c r="M650" s="24"/>
      <c r="N650" s="5">
        <f t="shared" si="433"/>
        <v>1374.2701499999998</v>
      </c>
      <c r="O650" s="5">
        <f t="shared" si="434"/>
        <v>1.0563183320522673</v>
      </c>
      <c r="P650" s="5">
        <f t="shared" si="435"/>
        <v>633</v>
      </c>
      <c r="Q650" s="5">
        <f t="shared" si="436"/>
        <v>278.52746999999999</v>
      </c>
      <c r="R650" s="5">
        <f t="shared" si="437"/>
        <v>75.742679999999993</v>
      </c>
      <c r="S650" s="5">
        <f t="shared" si="438"/>
        <v>267</v>
      </c>
      <c r="T650" s="39">
        <v>120</v>
      </c>
      <c r="U650" s="26">
        <v>319</v>
      </c>
      <c r="V650" s="26">
        <v>633</v>
      </c>
      <c r="W650" s="26">
        <v>248</v>
      </c>
      <c r="X650" s="27"/>
      <c r="Y650" s="27"/>
      <c r="Z650" s="27"/>
      <c r="AA650" s="29">
        <v>618.36</v>
      </c>
      <c r="AB650" s="29">
        <v>0</v>
      </c>
      <c r="AC650" s="29">
        <v>310.51</v>
      </c>
      <c r="AD650" s="28">
        <v>0</v>
      </c>
      <c r="AE650" s="29">
        <v>36.64</v>
      </c>
      <c r="AF650" s="29"/>
      <c r="AG650" s="30"/>
      <c r="AH650" s="41">
        <v>267</v>
      </c>
      <c r="AI650" s="41">
        <v>484.45</v>
      </c>
      <c r="AJ650" s="30"/>
      <c r="AK650" s="30">
        <v>58.1</v>
      </c>
      <c r="AL650" s="30">
        <v>23.8</v>
      </c>
      <c r="AM650" s="30">
        <v>0</v>
      </c>
      <c r="AN650" s="32"/>
      <c r="AO650" s="32">
        <v>0.89700000000000002</v>
      </c>
      <c r="AQ650" s="39">
        <v>0</v>
      </c>
      <c r="AR650" s="42">
        <v>84.44</v>
      </c>
      <c r="AT650" s="37">
        <f t="shared" si="350"/>
        <v>673000</v>
      </c>
      <c r="AU650" s="92">
        <f t="shared" si="351"/>
        <v>1824.4493000000002</v>
      </c>
    </row>
    <row r="651" spans="1:47">
      <c r="A651" s="16">
        <v>42547</v>
      </c>
      <c r="B651" s="1">
        <f t="shared" si="385"/>
        <v>2962.51298</v>
      </c>
      <c r="D651" s="33">
        <v>2033000</v>
      </c>
      <c r="E651" s="17">
        <f t="shared" si="284"/>
        <v>1.4572124840137728</v>
      </c>
      <c r="F651" s="52">
        <f t="shared" si="426"/>
        <v>1.6209260111387906</v>
      </c>
      <c r="G651" s="22">
        <v>974.21</v>
      </c>
      <c r="H651" s="1">
        <f t="shared" si="439"/>
        <v>795.36328000000003</v>
      </c>
      <c r="I651" s="1">
        <f t="shared" si="440"/>
        <v>216.02970000000002</v>
      </c>
      <c r="J651" s="5">
        <f t="shared" si="441"/>
        <v>490.91</v>
      </c>
      <c r="K651" s="22">
        <v>486</v>
      </c>
      <c r="L651" s="23">
        <v>1362000</v>
      </c>
      <c r="M651" s="24"/>
      <c r="N651" s="5">
        <f t="shared" si="433"/>
        <v>1272.2359999999999</v>
      </c>
      <c r="O651" s="5">
        <f t="shared" si="434"/>
        <v>0.93409397944199701</v>
      </c>
      <c r="P651" s="5">
        <f t="shared" si="435"/>
        <v>509</v>
      </c>
      <c r="Q651" s="5">
        <f t="shared" si="436"/>
        <v>265.20499999999998</v>
      </c>
      <c r="R651" s="5">
        <f t="shared" si="437"/>
        <v>62.030999999999999</v>
      </c>
      <c r="S651" s="5">
        <f t="shared" si="438"/>
        <v>316</v>
      </c>
      <c r="T651" s="39">
        <v>120</v>
      </c>
      <c r="U651" s="26">
        <v>272</v>
      </c>
      <c r="V651" s="26">
        <v>509</v>
      </c>
      <c r="W651" s="26">
        <v>188</v>
      </c>
      <c r="X651" s="27"/>
      <c r="Y651" s="27"/>
      <c r="Z651" s="27"/>
      <c r="AA651" s="29">
        <v>589.72</v>
      </c>
      <c r="AB651" s="29">
        <v>0</v>
      </c>
      <c r="AC651" s="29">
        <v>295</v>
      </c>
      <c r="AD651" s="28">
        <v>0</v>
      </c>
      <c r="AE651" s="29">
        <v>67.260000000000005</v>
      </c>
      <c r="AF651" s="29"/>
      <c r="AG651" s="30"/>
      <c r="AH651" s="41">
        <v>316</v>
      </c>
      <c r="AI651" s="41">
        <v>490.91</v>
      </c>
      <c r="AJ651" s="30"/>
      <c r="AK651" s="30">
        <v>70.760000000000005</v>
      </c>
      <c r="AL651" s="30">
        <v>33.28</v>
      </c>
      <c r="AM651" s="30">
        <v>0</v>
      </c>
      <c r="AN651" s="32"/>
      <c r="AO651" s="32">
        <v>0.89900000000000002</v>
      </c>
      <c r="AQ651" s="39">
        <v>0</v>
      </c>
      <c r="AR651" s="42">
        <v>69</v>
      </c>
      <c r="AT651" s="37">
        <f t="shared" si="350"/>
        <v>671000</v>
      </c>
      <c r="AU651" s="92">
        <f t="shared" ref="AU651:AU658" si="442">B651-N651</f>
        <v>1690.2769800000001</v>
      </c>
    </row>
    <row r="652" spans="1:47">
      <c r="A652" s="16">
        <v>42548</v>
      </c>
      <c r="B652" s="1">
        <f t="shared" si="385"/>
        <v>3455.1269999999995</v>
      </c>
      <c r="D652" s="33">
        <v>2691000</v>
      </c>
      <c r="E652" s="17">
        <f t="shared" si="284"/>
        <v>1.2839565217391302</v>
      </c>
      <c r="F652" s="52">
        <f t="shared" si="426"/>
        <v>1.4266183574879225</v>
      </c>
      <c r="G652" s="22">
        <v>1048.0999999999999</v>
      </c>
      <c r="H652" s="1">
        <f t="shared" si="439"/>
        <v>948.00599999999997</v>
      </c>
      <c r="I652" s="1">
        <f t="shared" si="440"/>
        <v>256.221</v>
      </c>
      <c r="J652" s="5">
        <f t="shared" si="441"/>
        <v>539.79999999999995</v>
      </c>
      <c r="K652" s="22">
        <v>663</v>
      </c>
      <c r="L652" s="23">
        <v>1469000</v>
      </c>
      <c r="M652" s="24"/>
      <c r="N652" s="5">
        <f t="shared" si="433"/>
        <v>1240.5319999999999</v>
      </c>
      <c r="O652" s="5">
        <f t="shared" si="434"/>
        <v>0.84447379169503056</v>
      </c>
      <c r="P652" s="5">
        <f t="shared" si="435"/>
        <v>469</v>
      </c>
      <c r="Q652" s="5">
        <f t="shared" si="436"/>
        <v>278.40600000000001</v>
      </c>
      <c r="R652" s="5">
        <f t="shared" si="437"/>
        <v>81.126000000000005</v>
      </c>
      <c r="S652" s="5">
        <f t="shared" si="438"/>
        <v>292</v>
      </c>
      <c r="T652" s="39">
        <v>120</v>
      </c>
      <c r="U652" s="26">
        <v>386</v>
      </c>
      <c r="V652" s="26">
        <v>469</v>
      </c>
      <c r="W652" s="26">
        <v>184</v>
      </c>
      <c r="X652" s="27"/>
      <c r="Y652" s="27"/>
      <c r="Z652" s="27"/>
      <c r="AA652" s="29">
        <v>744</v>
      </c>
      <c r="AB652" s="29">
        <v>0</v>
      </c>
      <c r="AC652" s="29">
        <v>309.33999999999997</v>
      </c>
      <c r="AD652" s="28">
        <v>0</v>
      </c>
      <c r="AE652" s="29">
        <v>49</v>
      </c>
      <c r="AF652" s="29"/>
      <c r="AG652" s="30"/>
      <c r="AH652" s="41">
        <v>292</v>
      </c>
      <c r="AI652" s="41">
        <v>539.79999999999995</v>
      </c>
      <c r="AJ652" s="30"/>
      <c r="AK652" s="30">
        <v>100.79</v>
      </c>
      <c r="AL652" s="30">
        <v>44.76</v>
      </c>
      <c r="AM652" s="30">
        <v>0</v>
      </c>
      <c r="AN652" s="32"/>
      <c r="AO652" s="32">
        <v>0.9</v>
      </c>
      <c r="AQ652" s="39">
        <v>0</v>
      </c>
      <c r="AR652" s="42">
        <v>90.14</v>
      </c>
      <c r="AT652" s="37">
        <f t="shared" si="350"/>
        <v>1222000</v>
      </c>
      <c r="AU652" s="92">
        <f t="shared" si="442"/>
        <v>2214.5949999999993</v>
      </c>
    </row>
    <row r="653" spans="1:47">
      <c r="A653" s="16">
        <v>42549</v>
      </c>
      <c r="B653" s="1">
        <f t="shared" si="385"/>
        <v>3514.4030000000002</v>
      </c>
      <c r="D653" s="33">
        <v>2720000</v>
      </c>
      <c r="E653" s="17">
        <f t="shared" si="284"/>
        <v>1.2920599264705883</v>
      </c>
      <c r="F653" s="52">
        <f t="shared" si="426"/>
        <v>1.435622140522876</v>
      </c>
      <c r="G653" s="22">
        <v>1118.54</v>
      </c>
      <c r="H653" s="1">
        <f t="shared" si="439"/>
        <v>862.08299999999997</v>
      </c>
      <c r="I653" s="1">
        <f t="shared" si="440"/>
        <v>296.45999999999998</v>
      </c>
      <c r="J653" s="5">
        <f t="shared" si="441"/>
        <v>584.32000000000005</v>
      </c>
      <c r="K653" s="22">
        <v>653</v>
      </c>
      <c r="L653" s="23">
        <v>1407000</v>
      </c>
      <c r="M653" s="24"/>
      <c r="N653" s="5">
        <f t="shared" si="433"/>
        <v>1289.0630000000001</v>
      </c>
      <c r="O653" s="5">
        <f t="shared" si="434"/>
        <v>0.91617839374555798</v>
      </c>
      <c r="P653" s="5">
        <f t="shared" si="435"/>
        <v>504</v>
      </c>
      <c r="Q653" s="5">
        <f t="shared" si="436"/>
        <v>252.06299999999999</v>
      </c>
      <c r="R653" s="5">
        <f t="shared" si="437"/>
        <v>90</v>
      </c>
      <c r="S653" s="5">
        <f t="shared" si="438"/>
        <v>323</v>
      </c>
      <c r="T653" s="39">
        <v>120</v>
      </c>
      <c r="U653" s="26">
        <v>368</v>
      </c>
      <c r="V653" s="26">
        <v>504</v>
      </c>
      <c r="W653" s="26">
        <v>235</v>
      </c>
      <c r="X653" s="27"/>
      <c r="Y653" s="27"/>
      <c r="Z653" s="27"/>
      <c r="AA653" s="29">
        <v>677.8</v>
      </c>
      <c r="AB653" s="29">
        <v>0</v>
      </c>
      <c r="AC653" s="29">
        <v>280.07</v>
      </c>
      <c r="AD653" s="28">
        <v>0</v>
      </c>
      <c r="AE653" s="29">
        <v>51</v>
      </c>
      <c r="AF653" s="29"/>
      <c r="AG653" s="30"/>
      <c r="AH653" s="41">
        <v>323</v>
      </c>
      <c r="AI653" s="41">
        <v>584.32000000000005</v>
      </c>
      <c r="AJ653" s="30"/>
      <c r="AK653" s="30">
        <v>104.11</v>
      </c>
      <c r="AL653" s="30">
        <v>74.290000000000006</v>
      </c>
      <c r="AM653" s="30">
        <v>0</v>
      </c>
      <c r="AN653" s="32"/>
      <c r="AO653" s="32">
        <v>0.9</v>
      </c>
      <c r="AQ653" s="39">
        <v>0</v>
      </c>
      <c r="AR653" s="42">
        <v>100</v>
      </c>
      <c r="AT653" s="37">
        <f t="shared" si="350"/>
        <v>1313000</v>
      </c>
      <c r="AU653" s="92">
        <f t="shared" si="442"/>
        <v>2225.34</v>
      </c>
    </row>
    <row r="654" spans="1:47">
      <c r="A654" s="16">
        <v>42550</v>
      </c>
      <c r="B654" s="1">
        <f t="shared" si="385"/>
        <v>3768.7260000000001</v>
      </c>
      <c r="D654" s="33">
        <v>3098000</v>
      </c>
      <c r="E654" s="17">
        <f t="shared" si="284"/>
        <v>1.2165029051000644</v>
      </c>
      <c r="F654" s="52">
        <f t="shared" si="426"/>
        <v>1.3516698945556271</v>
      </c>
      <c r="G654" s="22">
        <v>1142.22</v>
      </c>
      <c r="H654" s="1">
        <f t="shared" si="439"/>
        <v>850.077</v>
      </c>
      <c r="I654" s="1">
        <f t="shared" si="440"/>
        <v>366.21900000000005</v>
      </c>
      <c r="J654" s="5">
        <f t="shared" si="441"/>
        <v>690.21</v>
      </c>
      <c r="K654" s="22">
        <v>720</v>
      </c>
      <c r="L654" s="23">
        <v>1515000</v>
      </c>
      <c r="M654" s="24"/>
      <c r="N654" s="5">
        <f t="shared" si="433"/>
        <v>1366.239</v>
      </c>
      <c r="O654" s="5">
        <f t="shared" si="434"/>
        <v>0.90180792079207917</v>
      </c>
      <c r="P654" s="5">
        <f t="shared" si="435"/>
        <v>523</v>
      </c>
      <c r="Q654" s="5">
        <f t="shared" si="436"/>
        <v>234.69299999999998</v>
      </c>
      <c r="R654" s="5">
        <f t="shared" si="437"/>
        <v>111.54600000000001</v>
      </c>
      <c r="S654" s="5">
        <f t="shared" si="438"/>
        <v>377</v>
      </c>
      <c r="T654" s="39">
        <v>120</v>
      </c>
      <c r="U654" s="26">
        <v>369</v>
      </c>
      <c r="V654" s="26">
        <v>523</v>
      </c>
      <c r="W654" s="26">
        <v>243</v>
      </c>
      <c r="X654" s="27"/>
      <c r="Y654" s="27"/>
      <c r="Z654" s="27"/>
      <c r="AA654" s="29">
        <v>683.76</v>
      </c>
      <c r="AB654" s="29">
        <v>0</v>
      </c>
      <c r="AC654" s="29">
        <v>260.77</v>
      </c>
      <c r="AD654" s="28">
        <v>0</v>
      </c>
      <c r="AE654" s="29">
        <v>51</v>
      </c>
      <c r="AF654" s="29"/>
      <c r="AG654" s="30"/>
      <c r="AH654" s="41">
        <v>377</v>
      </c>
      <c r="AI654" s="41">
        <v>690.21</v>
      </c>
      <c r="AJ654" s="30"/>
      <c r="AK654" s="30">
        <v>123.94</v>
      </c>
      <c r="AL654" s="30">
        <v>108.03</v>
      </c>
      <c r="AM654" s="30">
        <v>0</v>
      </c>
      <c r="AN654" s="32"/>
      <c r="AO654" s="32">
        <v>0.9</v>
      </c>
      <c r="AQ654" s="39">
        <v>0</v>
      </c>
      <c r="AR654" s="42">
        <v>123.94</v>
      </c>
      <c r="AT654" s="37">
        <f t="shared" si="350"/>
        <v>1583000</v>
      </c>
      <c r="AU654" s="92">
        <f t="shared" si="442"/>
        <v>2402.4870000000001</v>
      </c>
    </row>
    <row r="655" spans="1:47">
      <c r="A655" s="16">
        <v>42551</v>
      </c>
      <c r="B655" s="1">
        <f t="shared" si="385"/>
        <v>3563.297</v>
      </c>
      <c r="D655" s="33">
        <v>2841000</v>
      </c>
      <c r="E655" s="17">
        <f t="shared" si="284"/>
        <v>1.2542404083069343</v>
      </c>
      <c r="F655" s="52">
        <f t="shared" si="426"/>
        <v>1.3936004536743714</v>
      </c>
      <c r="G655" s="22">
        <v>1068.31</v>
      </c>
      <c r="H655" s="1">
        <f t="shared" si="439"/>
        <v>850.16700000000003</v>
      </c>
      <c r="I655" s="1">
        <f t="shared" si="440"/>
        <v>338.76</v>
      </c>
      <c r="J655" s="5">
        <f t="shared" si="441"/>
        <v>598.77</v>
      </c>
      <c r="K655" s="22">
        <v>707.29</v>
      </c>
      <c r="L655" s="23">
        <v>1409000</v>
      </c>
      <c r="M655" s="24"/>
      <c r="N655" s="5">
        <f t="shared" si="433"/>
        <v>1365.299</v>
      </c>
      <c r="O655" s="5">
        <f t="shared" si="434"/>
        <v>0.96898438608942505</v>
      </c>
      <c r="P655" s="5">
        <f t="shared" si="435"/>
        <v>504</v>
      </c>
      <c r="Q655" s="5">
        <f t="shared" si="436"/>
        <v>285.3</v>
      </c>
      <c r="R655" s="5">
        <f t="shared" si="437"/>
        <v>144.99900000000002</v>
      </c>
      <c r="S655" s="5">
        <f t="shared" si="438"/>
        <v>311</v>
      </c>
      <c r="T655" s="39">
        <v>120</v>
      </c>
      <c r="U655" s="26">
        <v>349</v>
      </c>
      <c r="V655" s="26">
        <v>504</v>
      </c>
      <c r="W655" s="26">
        <v>204</v>
      </c>
      <c r="X655" s="27"/>
      <c r="Y655" s="27"/>
      <c r="Z655" s="27"/>
      <c r="AA655" s="29">
        <v>627.63</v>
      </c>
      <c r="AB655" s="29">
        <v>0</v>
      </c>
      <c r="AC655" s="29">
        <v>317</v>
      </c>
      <c r="AD655" s="28">
        <v>0</v>
      </c>
      <c r="AE655" s="29">
        <v>46.21</v>
      </c>
      <c r="AF655" s="29"/>
      <c r="AG655" s="30"/>
      <c r="AH655" s="41">
        <v>311</v>
      </c>
      <c r="AI655" s="41">
        <v>598.77</v>
      </c>
      <c r="AJ655" s="30"/>
      <c r="AK655" s="30">
        <v>91.6</v>
      </c>
      <c r="AL655" s="30">
        <v>77.48</v>
      </c>
      <c r="AM655" s="30">
        <v>0</v>
      </c>
      <c r="AN655" s="32"/>
      <c r="AO655" s="32">
        <v>0.9</v>
      </c>
      <c r="AQ655" s="39">
        <v>0</v>
      </c>
      <c r="AR655" s="42">
        <v>161.11000000000001</v>
      </c>
      <c r="AT655" s="37">
        <f t="shared" si="350"/>
        <v>1432000</v>
      </c>
      <c r="AU655" s="92">
        <f t="shared" si="442"/>
        <v>2197.998</v>
      </c>
    </row>
    <row r="656" spans="1:47">
      <c r="A656" s="16">
        <v>42552</v>
      </c>
      <c r="B656" s="1">
        <f t="shared" si="385"/>
        <v>2924.7570000000001</v>
      </c>
      <c r="D656" s="33">
        <v>2443000</v>
      </c>
      <c r="E656" s="17">
        <f t="shared" si="284"/>
        <v>1.1971989357347523</v>
      </c>
      <c r="F656" s="52">
        <f t="shared" si="426"/>
        <v>1.3302210397052803</v>
      </c>
      <c r="G656" s="22">
        <v>876</v>
      </c>
      <c r="H656" s="1">
        <f t="shared" si="439"/>
        <v>629.2890000000001</v>
      </c>
      <c r="I656" s="1">
        <f t="shared" si="440"/>
        <v>316.09800000000001</v>
      </c>
      <c r="J656" s="5">
        <f t="shared" si="441"/>
        <v>493.37</v>
      </c>
      <c r="K656" s="22">
        <v>610</v>
      </c>
      <c r="L656" s="23">
        <v>1206000</v>
      </c>
      <c r="M656" s="24"/>
      <c r="N656" s="5">
        <f t="shared" si="433"/>
        <v>1097.741</v>
      </c>
      <c r="O656" s="5">
        <f t="shared" si="434"/>
        <v>0.91023300165837484</v>
      </c>
      <c r="P656" s="5">
        <f t="shared" si="435"/>
        <v>396</v>
      </c>
      <c r="Q656" s="5">
        <f t="shared" si="436"/>
        <v>179.27100000000002</v>
      </c>
      <c r="R656" s="5">
        <f t="shared" si="437"/>
        <v>124.47000000000001</v>
      </c>
      <c r="S656" s="5">
        <f t="shared" si="438"/>
        <v>278</v>
      </c>
      <c r="T656" s="39">
        <v>120</v>
      </c>
      <c r="U656" s="26">
        <v>276</v>
      </c>
      <c r="V656" s="26">
        <v>396</v>
      </c>
      <c r="W656" s="26">
        <v>197</v>
      </c>
      <c r="X656" s="27"/>
      <c r="Y656" s="27"/>
      <c r="Z656" s="27"/>
      <c r="AA656" s="29">
        <v>500.02</v>
      </c>
      <c r="AB656" s="29">
        <v>0</v>
      </c>
      <c r="AC656" s="29">
        <v>199.19</v>
      </c>
      <c r="AD656" s="28">
        <v>0</v>
      </c>
      <c r="AE656" s="29">
        <v>63.36</v>
      </c>
      <c r="AF656" s="29"/>
      <c r="AG656" s="30"/>
      <c r="AH656" s="41">
        <v>278</v>
      </c>
      <c r="AI656" s="41">
        <v>493.37</v>
      </c>
      <c r="AJ656" s="30"/>
      <c r="AK656" s="30">
        <v>99.06</v>
      </c>
      <c r="AL656" s="30">
        <v>50.5</v>
      </c>
      <c r="AM656" s="30">
        <v>0</v>
      </c>
      <c r="AN656" s="32"/>
      <c r="AO656" s="32">
        <v>0.9</v>
      </c>
      <c r="AQ656" s="39">
        <v>0</v>
      </c>
      <c r="AR656" s="42">
        <v>138.30000000000001</v>
      </c>
      <c r="AT656" s="37">
        <f t="shared" si="350"/>
        <v>1237000</v>
      </c>
      <c r="AU656" s="92">
        <f t="shared" si="442"/>
        <v>1827.0160000000001</v>
      </c>
    </row>
    <row r="657" spans="1:47">
      <c r="A657" s="16">
        <v>42553</v>
      </c>
      <c r="B657" s="1">
        <f t="shared" si="385"/>
        <v>2492.6880000000001</v>
      </c>
      <c r="D657" s="33">
        <v>2051000</v>
      </c>
      <c r="E657" s="17">
        <f t="shared" si="284"/>
        <v>1.2153525109702585</v>
      </c>
      <c r="F657" s="52">
        <f t="shared" si="426"/>
        <v>1.3503916788558428</v>
      </c>
      <c r="G657" s="22">
        <v>819</v>
      </c>
      <c r="H657" s="1">
        <f t="shared" si="439"/>
        <v>561.4380000000001</v>
      </c>
      <c r="I657" s="1">
        <f t="shared" si="440"/>
        <v>234.54000000000002</v>
      </c>
      <c r="J657" s="5">
        <f t="shared" si="441"/>
        <v>437.39</v>
      </c>
      <c r="K657" s="22">
        <v>440.32</v>
      </c>
      <c r="L657" s="23">
        <v>1124000</v>
      </c>
      <c r="M657" s="24"/>
      <c r="N657" s="5">
        <f t="shared" ref="N657:N658" si="443">SUM(P657:T657)</f>
        <v>1064.5520000000001</v>
      </c>
      <c r="O657" s="5">
        <f t="shared" ref="O657:O658" si="444">N657/L657*1000</f>
        <v>0.94711032028469766</v>
      </c>
      <c r="P657" s="5">
        <f t="shared" ref="P657:P658" si="445">V657</f>
        <v>399</v>
      </c>
      <c r="Q657" s="5">
        <f t="shared" ref="Q657:Q658" si="446">Y657*AN657+AC657*AO657</f>
        <v>176.08500000000001</v>
      </c>
      <c r="R657" s="5">
        <f t="shared" ref="R657:R658" si="447">SUM(AD657+AJ657+AR657)*AO657</f>
        <v>91.466999999999999</v>
      </c>
      <c r="S657" s="5">
        <f t="shared" ref="S657:S658" si="448">AF657*AO657+AH657</f>
        <v>278</v>
      </c>
      <c r="T657" s="39">
        <v>120</v>
      </c>
      <c r="U657" s="26">
        <v>225</v>
      </c>
      <c r="V657" s="26">
        <v>399</v>
      </c>
      <c r="W657" s="26">
        <v>168</v>
      </c>
      <c r="X657" s="27"/>
      <c r="Y657" s="27"/>
      <c r="Z657" s="27"/>
      <c r="AA657" s="29">
        <v>428.17</v>
      </c>
      <c r="AB657" s="29">
        <v>0</v>
      </c>
      <c r="AC657" s="29">
        <v>195.65</v>
      </c>
      <c r="AD657" s="28">
        <v>0</v>
      </c>
      <c r="AE657" s="29">
        <v>53.82</v>
      </c>
      <c r="AF657" s="29"/>
      <c r="AG657" s="30"/>
      <c r="AH657" s="41">
        <v>278</v>
      </c>
      <c r="AI657" s="41">
        <v>437.39</v>
      </c>
      <c r="AJ657" s="30"/>
      <c r="AK657" s="30">
        <v>71.400000000000006</v>
      </c>
      <c r="AL657" s="30">
        <v>33.75</v>
      </c>
      <c r="AM657" s="30">
        <v>0</v>
      </c>
      <c r="AN657" s="32"/>
      <c r="AO657" s="32">
        <v>0.9</v>
      </c>
      <c r="AQ657" s="39">
        <v>0</v>
      </c>
      <c r="AR657" s="42">
        <v>101.63</v>
      </c>
      <c r="AT657" s="37">
        <f t="shared" si="350"/>
        <v>927000</v>
      </c>
      <c r="AU657" s="92">
        <f t="shared" si="442"/>
        <v>1428.136</v>
      </c>
    </row>
    <row r="658" spans="1:47">
      <c r="A658" s="16">
        <v>42554</v>
      </c>
      <c r="B658" s="1">
        <f t="shared" si="385"/>
        <v>2474.0219999999999</v>
      </c>
      <c r="D658" s="33">
        <v>1968000</v>
      </c>
      <c r="E658" s="17">
        <f t="shared" si="284"/>
        <v>1.257125</v>
      </c>
      <c r="F658" s="52">
        <f t="shared" si="426"/>
        <v>1.3968055555555556</v>
      </c>
      <c r="G658" s="22">
        <v>809</v>
      </c>
      <c r="H658" s="1">
        <f t="shared" si="439"/>
        <v>448.875</v>
      </c>
      <c r="I658" s="1">
        <f t="shared" si="440"/>
        <v>240.50700000000003</v>
      </c>
      <c r="J658" s="5">
        <f t="shared" si="441"/>
        <v>438.27</v>
      </c>
      <c r="K658" s="22">
        <v>537.37</v>
      </c>
      <c r="L658" s="23">
        <v>1051000</v>
      </c>
      <c r="M658" s="24"/>
      <c r="N658" s="5">
        <f t="shared" si="443"/>
        <v>1028.8989999999999</v>
      </c>
      <c r="O658" s="5">
        <f t="shared" si="444"/>
        <v>0.9789714557564223</v>
      </c>
      <c r="P658" s="5">
        <f t="shared" si="445"/>
        <v>404</v>
      </c>
      <c r="Q658" s="5">
        <f t="shared" si="446"/>
        <v>147.40200000000002</v>
      </c>
      <c r="R658" s="5">
        <f t="shared" si="447"/>
        <v>79.497</v>
      </c>
      <c r="S658" s="5">
        <f t="shared" si="448"/>
        <v>278</v>
      </c>
      <c r="T658" s="39">
        <v>120</v>
      </c>
      <c r="U658" s="26">
        <v>242</v>
      </c>
      <c r="V658" s="26">
        <v>404</v>
      </c>
      <c r="W658" s="26">
        <v>172</v>
      </c>
      <c r="X658" s="27"/>
      <c r="Y658" s="27"/>
      <c r="Z658" s="27"/>
      <c r="AA658" s="29">
        <v>334.97</v>
      </c>
      <c r="AB658" s="29">
        <v>0</v>
      </c>
      <c r="AC658" s="29">
        <v>163.78</v>
      </c>
      <c r="AD658" s="28">
        <v>0</v>
      </c>
      <c r="AE658" s="29">
        <v>59.42</v>
      </c>
      <c r="AF658" s="29"/>
      <c r="AG658" s="30"/>
      <c r="AH658" s="41">
        <v>278</v>
      </c>
      <c r="AI658" s="41">
        <v>438.27</v>
      </c>
      <c r="AJ658" s="30"/>
      <c r="AK658" s="30">
        <v>81.45</v>
      </c>
      <c r="AL658" s="30">
        <v>38.03</v>
      </c>
      <c r="AM658" s="30">
        <v>0</v>
      </c>
      <c r="AN658" s="32"/>
      <c r="AO658" s="32">
        <v>0.9</v>
      </c>
      <c r="AQ658" s="39">
        <v>0</v>
      </c>
      <c r="AR658" s="42">
        <v>88.33</v>
      </c>
      <c r="AT658" s="37">
        <f t="shared" si="350"/>
        <v>917000</v>
      </c>
      <c r="AU658" s="92">
        <f t="shared" si="442"/>
        <v>1445.123</v>
      </c>
    </row>
    <row r="659" spans="1:47">
      <c r="A659" s="16">
        <v>42555</v>
      </c>
      <c r="B659" s="1">
        <f t="shared" si="385"/>
        <v>3027.9430000000002</v>
      </c>
      <c r="D659" s="33">
        <v>2653000</v>
      </c>
      <c r="E659" s="17">
        <f t="shared" si="284"/>
        <v>1.1413279306445534</v>
      </c>
      <c r="F659" s="52">
        <f t="shared" si="426"/>
        <v>1.268142145160615</v>
      </c>
      <c r="G659" s="22">
        <v>982</v>
      </c>
      <c r="H659" s="1">
        <f t="shared" ref="H659:H663" si="449">Z659*AN659+(AA659+AB659+AC659)*AO659</f>
        <v>678.26700000000005</v>
      </c>
      <c r="I659" s="1">
        <f t="shared" ref="I659:I663" si="450">AO659*(AL659+AE659+AK659+AM659+AR659)+(AQ659)</f>
        <v>246.18599999999998</v>
      </c>
      <c r="J659" s="5">
        <f t="shared" ref="J659:J663" si="451">AG659*AO659+AI659</f>
        <v>497.49</v>
      </c>
      <c r="K659" s="22">
        <v>624</v>
      </c>
      <c r="L659" s="23">
        <v>1427000</v>
      </c>
      <c r="M659" s="24"/>
      <c r="N659" s="5">
        <f t="shared" ref="N659:N663" si="452">SUM(P659:T659)</f>
        <v>1141.184</v>
      </c>
      <c r="O659" s="5">
        <f t="shared" ref="O659:O663" si="453">N659/L659*1000</f>
        <v>0.79970847932725997</v>
      </c>
      <c r="P659" s="5">
        <f t="shared" ref="P659:P663" si="454">V659</f>
        <v>485</v>
      </c>
      <c r="Q659" s="5">
        <f t="shared" ref="Q659:Q663" si="455">Y659*AN659+AC659*AO659</f>
        <v>194.54400000000001</v>
      </c>
      <c r="R659" s="5">
        <f t="shared" ref="R659:R663" si="456">SUM(AD659+AJ659+AR659)*AO659</f>
        <v>62.639999999999993</v>
      </c>
      <c r="S659" s="5">
        <f t="shared" ref="S659:S663" si="457">AF659*AO659+AH659</f>
        <v>279</v>
      </c>
      <c r="T659" s="39">
        <v>120</v>
      </c>
      <c r="U659" s="26">
        <v>315</v>
      </c>
      <c r="V659" s="26">
        <v>485</v>
      </c>
      <c r="W659" s="26">
        <v>173</v>
      </c>
      <c r="X659" s="27"/>
      <c r="Y659" s="27"/>
      <c r="Z659" s="27"/>
      <c r="AA659" s="29">
        <v>537.47</v>
      </c>
      <c r="AB659" s="29">
        <v>0</v>
      </c>
      <c r="AC659" s="29">
        <v>216.16</v>
      </c>
      <c r="AD659" s="28">
        <v>0</v>
      </c>
      <c r="AE659" s="29">
        <v>75.150000000000006</v>
      </c>
      <c r="AF659" s="29"/>
      <c r="AG659" s="30"/>
      <c r="AH659" s="41">
        <v>279</v>
      </c>
      <c r="AI659" s="41">
        <v>497.49</v>
      </c>
      <c r="AJ659" s="30"/>
      <c r="AK659" s="30">
        <v>102.39</v>
      </c>
      <c r="AL659" s="30">
        <v>26.4</v>
      </c>
      <c r="AM659" s="30">
        <v>0</v>
      </c>
      <c r="AN659" s="32"/>
      <c r="AO659" s="32">
        <v>0.9</v>
      </c>
      <c r="AQ659" s="39">
        <v>0</v>
      </c>
      <c r="AR659" s="42">
        <v>69.599999999999994</v>
      </c>
      <c r="AT659" s="37">
        <f t="shared" si="350"/>
        <v>1226000</v>
      </c>
    </row>
    <row r="660" spans="1:47">
      <c r="A660" s="16">
        <v>42556</v>
      </c>
      <c r="B660" s="1">
        <f t="shared" si="385"/>
        <v>3095.28</v>
      </c>
      <c r="D660" s="33">
        <v>2775000</v>
      </c>
      <c r="E660" s="17">
        <f t="shared" si="284"/>
        <v>1.1154162162162162</v>
      </c>
      <c r="F660" s="52">
        <f t="shared" si="426"/>
        <v>1.2393513513513514</v>
      </c>
      <c r="G660" s="22">
        <v>1006</v>
      </c>
      <c r="H660" s="1">
        <f t="shared" si="449"/>
        <v>662.51700000000005</v>
      </c>
      <c r="I660" s="1">
        <f t="shared" si="450"/>
        <v>266.553</v>
      </c>
      <c r="J660" s="5">
        <f t="shared" si="451"/>
        <v>597.21</v>
      </c>
      <c r="K660" s="22">
        <v>563</v>
      </c>
      <c r="L660" s="23">
        <v>1409000</v>
      </c>
      <c r="M660" s="24"/>
      <c r="N660" s="5">
        <f t="shared" si="452"/>
        <v>1202.4079999999999</v>
      </c>
      <c r="O660" s="5">
        <f t="shared" si="453"/>
        <v>0.85337686302342086</v>
      </c>
      <c r="P660" s="5">
        <f t="shared" si="454"/>
        <v>442</v>
      </c>
      <c r="Q660" s="5">
        <f t="shared" si="455"/>
        <v>191.80800000000002</v>
      </c>
      <c r="R660" s="5">
        <f t="shared" si="456"/>
        <v>84.600000000000009</v>
      </c>
      <c r="S660" s="5">
        <f t="shared" si="457"/>
        <v>364</v>
      </c>
      <c r="T660" s="39">
        <v>120</v>
      </c>
      <c r="U660" s="26">
        <v>343</v>
      </c>
      <c r="V660" s="26">
        <v>442</v>
      </c>
      <c r="W660" s="26">
        <v>207</v>
      </c>
      <c r="X660" s="27"/>
      <c r="Y660" s="27"/>
      <c r="Z660" s="27"/>
      <c r="AA660" s="29">
        <v>523.01</v>
      </c>
      <c r="AB660" s="29">
        <v>0</v>
      </c>
      <c r="AC660" s="29">
        <v>213.12</v>
      </c>
      <c r="AD660" s="28">
        <v>0</v>
      </c>
      <c r="AE660" s="29">
        <v>70.45</v>
      </c>
      <c r="AF660" s="29"/>
      <c r="AG660" s="30"/>
      <c r="AH660" s="41">
        <v>364</v>
      </c>
      <c r="AI660" s="41">
        <v>597.21</v>
      </c>
      <c r="AJ660" s="30"/>
      <c r="AK660" s="30">
        <v>94.72</v>
      </c>
      <c r="AL660" s="30">
        <v>37</v>
      </c>
      <c r="AM660" s="30">
        <v>0</v>
      </c>
      <c r="AN660" s="32"/>
      <c r="AO660" s="32">
        <v>0.9</v>
      </c>
      <c r="AQ660" s="39">
        <v>0</v>
      </c>
      <c r="AR660" s="42">
        <v>94</v>
      </c>
      <c r="AT660" s="37">
        <f t="shared" si="350"/>
        <v>1366000</v>
      </c>
    </row>
    <row r="661" spans="1:47">
      <c r="A661" s="16">
        <v>42557</v>
      </c>
      <c r="B661" s="1">
        <f t="shared" si="385"/>
        <v>2803.8909999999996</v>
      </c>
      <c r="D661" s="33">
        <v>2267000</v>
      </c>
      <c r="E661" s="17">
        <f t="shared" si="284"/>
        <v>1.2368288486987207</v>
      </c>
      <c r="F661" s="52">
        <f t="shared" si="426"/>
        <v>1.3742542763319119</v>
      </c>
      <c r="G661" s="22">
        <v>913</v>
      </c>
      <c r="H661" s="1">
        <f t="shared" si="449"/>
        <v>614.48400000000004</v>
      </c>
      <c r="I661" s="1">
        <f t="shared" si="450"/>
        <v>232.40700000000001</v>
      </c>
      <c r="J661" s="5">
        <f t="shared" si="451"/>
        <v>554</v>
      </c>
      <c r="K661" s="22">
        <v>490</v>
      </c>
      <c r="L661" s="23">
        <v>1244000</v>
      </c>
      <c r="M661" s="24"/>
      <c r="N661" s="5">
        <f t="shared" si="452"/>
        <v>1178.635</v>
      </c>
      <c r="O661" s="5">
        <f t="shared" si="453"/>
        <v>0.94745578778135053</v>
      </c>
      <c r="P661" s="5">
        <f t="shared" si="454"/>
        <v>444</v>
      </c>
      <c r="Q661" s="5">
        <f t="shared" si="455"/>
        <v>180.13500000000002</v>
      </c>
      <c r="R661" s="5">
        <f t="shared" si="456"/>
        <v>76.5</v>
      </c>
      <c r="S661" s="5">
        <f t="shared" si="457"/>
        <v>358</v>
      </c>
      <c r="T661" s="39">
        <v>120</v>
      </c>
      <c r="U661" s="26">
        <v>280</v>
      </c>
      <c r="V661" s="26">
        <v>444</v>
      </c>
      <c r="W661" s="26">
        <v>181</v>
      </c>
      <c r="X661" s="27"/>
      <c r="Y661" s="27"/>
      <c r="Z661" s="27"/>
      <c r="AA661" s="29">
        <v>482.61</v>
      </c>
      <c r="AB661" s="29">
        <v>0</v>
      </c>
      <c r="AC661" s="29">
        <v>200.15</v>
      </c>
      <c r="AD661" s="28">
        <v>0</v>
      </c>
      <c r="AE661" s="29">
        <v>60</v>
      </c>
      <c r="AF661" s="29"/>
      <c r="AG661" s="30"/>
      <c r="AH661" s="41">
        <v>358</v>
      </c>
      <c r="AI661" s="41">
        <v>554</v>
      </c>
      <c r="AJ661" s="30"/>
      <c r="AK661" s="30">
        <v>75.23</v>
      </c>
      <c r="AL661" s="30">
        <v>38</v>
      </c>
      <c r="AM661" s="30">
        <v>0</v>
      </c>
      <c r="AN661" s="32"/>
      <c r="AO661" s="32">
        <v>0.9</v>
      </c>
      <c r="AQ661" s="39">
        <v>0</v>
      </c>
      <c r="AR661" s="42">
        <v>85</v>
      </c>
      <c r="AT661" s="37">
        <f t="shared" si="350"/>
        <v>1023000</v>
      </c>
    </row>
    <row r="662" spans="1:47">
      <c r="A662" s="16">
        <v>42558</v>
      </c>
      <c r="B662" s="1">
        <f t="shared" si="385"/>
        <v>2964.3020000000001</v>
      </c>
      <c r="D662" s="33">
        <v>2594000</v>
      </c>
      <c r="E662" s="17">
        <f t="shared" si="284"/>
        <v>1.1427532767925985</v>
      </c>
      <c r="F662" s="52">
        <f t="shared" si="426"/>
        <v>1.2697258631028872</v>
      </c>
      <c r="G662" s="22">
        <v>1013.68</v>
      </c>
      <c r="H662" s="1">
        <f t="shared" si="449"/>
        <v>631.94400000000007</v>
      </c>
      <c r="I662" s="1">
        <f t="shared" si="450"/>
        <v>231.49800000000002</v>
      </c>
      <c r="J662" s="5">
        <f t="shared" si="451"/>
        <v>482.18</v>
      </c>
      <c r="K662" s="22">
        <v>605</v>
      </c>
      <c r="L662" s="23">
        <v>1390000</v>
      </c>
      <c r="M662" s="24"/>
      <c r="N662" s="5">
        <f t="shared" si="452"/>
        <v>1111.307</v>
      </c>
      <c r="O662" s="5">
        <f t="shared" si="453"/>
        <v>0.79950143884892089</v>
      </c>
      <c r="P662" s="5">
        <f t="shared" si="454"/>
        <v>462.88</v>
      </c>
      <c r="Q662" s="5">
        <f t="shared" si="455"/>
        <v>180.279</v>
      </c>
      <c r="R662" s="5">
        <f t="shared" si="456"/>
        <v>68.147999999999996</v>
      </c>
      <c r="S662" s="5">
        <f t="shared" si="457"/>
        <v>280</v>
      </c>
      <c r="T662" s="39">
        <v>120</v>
      </c>
      <c r="U662" s="26">
        <v>379</v>
      </c>
      <c r="V662" s="26">
        <v>462.88</v>
      </c>
      <c r="W662" s="26">
        <v>165</v>
      </c>
      <c r="X662" s="27"/>
      <c r="Y662" s="27"/>
      <c r="Z662" s="27"/>
      <c r="AA662" s="29">
        <v>501.85</v>
      </c>
      <c r="AB662" s="29">
        <v>0</v>
      </c>
      <c r="AC662" s="29">
        <v>200.31</v>
      </c>
      <c r="AD662" s="28">
        <v>0</v>
      </c>
      <c r="AE662" s="29">
        <v>80.25</v>
      </c>
      <c r="AF662" s="29"/>
      <c r="AG662" s="30"/>
      <c r="AH662" s="41">
        <v>280</v>
      </c>
      <c r="AI662" s="41">
        <v>482.18</v>
      </c>
      <c r="AJ662" s="30"/>
      <c r="AK662" s="30">
        <v>80.25</v>
      </c>
      <c r="AL662" s="30">
        <v>21</v>
      </c>
      <c r="AM662" s="30">
        <v>0</v>
      </c>
      <c r="AN662" s="32"/>
      <c r="AO662" s="32">
        <v>0.9</v>
      </c>
      <c r="AQ662" s="39">
        <v>0</v>
      </c>
      <c r="AR662" s="42">
        <v>75.72</v>
      </c>
      <c r="AT662" s="37">
        <f t="shared" si="350"/>
        <v>1204000</v>
      </c>
    </row>
    <row r="663" spans="1:47">
      <c r="A663" s="16">
        <v>42559</v>
      </c>
      <c r="B663" s="1">
        <f t="shared" si="385"/>
        <v>2539.0749999999998</v>
      </c>
      <c r="D663" s="33">
        <v>2288000</v>
      </c>
      <c r="E663" s="17">
        <f t="shared" si="284"/>
        <v>1.109735576923077</v>
      </c>
      <c r="F663" s="52">
        <f t="shared" si="426"/>
        <v>1.23303952991453</v>
      </c>
      <c r="G663" s="22">
        <v>834</v>
      </c>
      <c r="H663" s="1">
        <f t="shared" si="449"/>
        <v>579.13200000000006</v>
      </c>
      <c r="I663" s="1">
        <f t="shared" si="450"/>
        <v>200.94299999999998</v>
      </c>
      <c r="J663" s="5">
        <f t="shared" si="451"/>
        <v>436</v>
      </c>
      <c r="K663" s="22">
        <v>489</v>
      </c>
      <c r="L663" s="23">
        <v>1143000</v>
      </c>
      <c r="M663" s="24"/>
      <c r="N663" s="5">
        <f t="shared" si="452"/>
        <v>971.66300000000001</v>
      </c>
      <c r="O663" s="5">
        <f t="shared" si="453"/>
        <v>0.85009886264216972</v>
      </c>
      <c r="P663" s="5">
        <f t="shared" si="454"/>
        <v>377</v>
      </c>
      <c r="Q663" s="5">
        <f t="shared" si="455"/>
        <v>167.292</v>
      </c>
      <c r="R663" s="5">
        <f t="shared" si="456"/>
        <v>61.371000000000002</v>
      </c>
      <c r="S663" s="5">
        <f t="shared" si="457"/>
        <v>246</v>
      </c>
      <c r="T663" s="39">
        <v>120</v>
      </c>
      <c r="U663" s="26">
        <v>297</v>
      </c>
      <c r="V663" s="26">
        <v>377</v>
      </c>
      <c r="W663" s="26">
        <v>161</v>
      </c>
      <c r="X663" s="27"/>
      <c r="Y663" s="27"/>
      <c r="Z663" s="27"/>
      <c r="AA663" s="29">
        <v>457.6</v>
      </c>
      <c r="AB663" s="29">
        <v>0</v>
      </c>
      <c r="AC663" s="29">
        <v>185.88</v>
      </c>
      <c r="AD663" s="28">
        <v>0</v>
      </c>
      <c r="AE663" s="29">
        <v>67.5</v>
      </c>
      <c r="AF663" s="29"/>
      <c r="AG663" s="30"/>
      <c r="AH663" s="41">
        <v>246</v>
      </c>
      <c r="AI663" s="41">
        <v>436</v>
      </c>
      <c r="AJ663" s="30"/>
      <c r="AK663" s="30">
        <v>67.58</v>
      </c>
      <c r="AL663" s="30">
        <v>20</v>
      </c>
      <c r="AM663" s="30">
        <v>0</v>
      </c>
      <c r="AN663" s="32"/>
      <c r="AO663" s="32">
        <v>0.9</v>
      </c>
      <c r="AQ663" s="39">
        <v>0</v>
      </c>
      <c r="AR663" s="42">
        <v>68.19</v>
      </c>
      <c r="AT663" s="37">
        <f t="shared" si="350"/>
        <v>1145000</v>
      </c>
    </row>
    <row r="664" spans="1:47">
      <c r="A664" s="16">
        <v>42560</v>
      </c>
      <c r="B664" s="1">
        <f t="shared" ref="B664:B680" si="458">SUM(G664:K664)</f>
        <v>2402.5239999999999</v>
      </c>
      <c r="D664" s="33">
        <v>2027000</v>
      </c>
      <c r="E664" s="17">
        <f t="shared" si="284"/>
        <v>1.1852609768130242</v>
      </c>
      <c r="F664" s="52">
        <f t="shared" si="426"/>
        <v>1.3169566409033602</v>
      </c>
      <c r="G664" s="22">
        <v>804</v>
      </c>
      <c r="H664" s="1">
        <f t="shared" ref="H664:H666" si="459">Z664*AN664+(AA664+AB664+AC664)*AO664</f>
        <v>564.53399999999999</v>
      </c>
      <c r="I664" s="1">
        <f t="shared" ref="I664:I666" si="460">AO664*(AL664+AE664+AK664+AM664+AR664)+(AQ664)</f>
        <v>161.55000000000001</v>
      </c>
      <c r="J664" s="5">
        <f t="shared" ref="J664:J666" si="461">AG664*AO664+AI664</f>
        <v>429.57</v>
      </c>
      <c r="K664" s="22">
        <v>442.87</v>
      </c>
      <c r="L664" s="23">
        <v>1194000</v>
      </c>
      <c r="M664" s="24"/>
      <c r="N664" s="5">
        <f t="shared" ref="N664:N666" si="462">SUM(P664:T664)</f>
        <v>993.58199999999999</v>
      </c>
      <c r="O664" s="5">
        <f t="shared" ref="O664:O666" si="463">N664/L664*1000</f>
        <v>0.83214572864321601</v>
      </c>
      <c r="P664" s="5">
        <f t="shared" ref="P664:P666" si="464">V664</f>
        <v>389</v>
      </c>
      <c r="Q664" s="5">
        <f t="shared" ref="Q664:Q666" si="465">Y664*AN664+AC664*AO664</f>
        <v>177.435</v>
      </c>
      <c r="R664" s="5">
        <f t="shared" ref="R664:R666" si="466">SUM(AD664+AJ664+AR664)*AO664</f>
        <v>60.146999999999998</v>
      </c>
      <c r="S664" s="5">
        <f t="shared" ref="S664:S666" si="467">AF664*AO664+AH664</f>
        <v>247</v>
      </c>
      <c r="T664" s="39">
        <v>120</v>
      </c>
      <c r="U664" s="26">
        <v>261</v>
      </c>
      <c r="V664" s="26">
        <v>389</v>
      </c>
      <c r="W664" s="26">
        <v>146</v>
      </c>
      <c r="X664" s="27"/>
      <c r="Y664" s="27"/>
      <c r="Z664" s="27"/>
      <c r="AA664" s="29">
        <v>430.11</v>
      </c>
      <c r="AB664" s="29">
        <v>0</v>
      </c>
      <c r="AC664" s="29">
        <v>197.15</v>
      </c>
      <c r="AD664" s="28">
        <v>0</v>
      </c>
      <c r="AE664" s="29">
        <v>27.11</v>
      </c>
      <c r="AF664" s="29"/>
      <c r="AG664" s="30"/>
      <c r="AH664" s="41">
        <v>247</v>
      </c>
      <c r="AI664" s="41">
        <v>429.57</v>
      </c>
      <c r="AJ664" s="30"/>
      <c r="AK664" s="29">
        <v>58.1</v>
      </c>
      <c r="AL664" s="30">
        <v>27.46</v>
      </c>
      <c r="AM664" s="30">
        <v>0</v>
      </c>
      <c r="AN664" s="32"/>
      <c r="AO664" s="32">
        <v>0.9</v>
      </c>
      <c r="AQ664" s="39">
        <v>0</v>
      </c>
      <c r="AR664" s="42">
        <v>66.83</v>
      </c>
      <c r="AT664" s="37">
        <f t="shared" si="350"/>
        <v>833000</v>
      </c>
    </row>
    <row r="665" spans="1:47">
      <c r="A665" s="16">
        <v>42561</v>
      </c>
      <c r="B665" s="1">
        <f t="shared" si="458"/>
        <v>2288.7830000000004</v>
      </c>
      <c r="D665" s="33">
        <v>1887000</v>
      </c>
      <c r="E665" s="17">
        <f t="shared" si="284"/>
        <v>1.2129215686274513</v>
      </c>
      <c r="F665" s="52">
        <f t="shared" si="426"/>
        <v>1.3476906318082791</v>
      </c>
      <c r="G665" s="22">
        <v>734</v>
      </c>
      <c r="H665" s="1">
        <f t="shared" si="459"/>
        <v>546.00300000000004</v>
      </c>
      <c r="I665" s="1">
        <f t="shared" si="460"/>
        <v>166.5</v>
      </c>
      <c r="J665" s="5">
        <f t="shared" si="461"/>
        <v>417.28</v>
      </c>
      <c r="K665" s="22">
        <v>425</v>
      </c>
      <c r="L665" s="23">
        <v>1196000</v>
      </c>
      <c r="M665" s="24"/>
      <c r="N665" s="5">
        <f t="shared" si="462"/>
        <v>978.904</v>
      </c>
      <c r="O665" s="5">
        <f t="shared" si="463"/>
        <v>0.81848160535117054</v>
      </c>
      <c r="P665" s="5">
        <f t="shared" si="464"/>
        <v>371</v>
      </c>
      <c r="Q665" s="5">
        <f t="shared" si="465"/>
        <v>169.03800000000001</v>
      </c>
      <c r="R665" s="5">
        <f t="shared" si="466"/>
        <v>70.866</v>
      </c>
      <c r="S665" s="5">
        <f t="shared" si="467"/>
        <v>248</v>
      </c>
      <c r="T665" s="39">
        <v>120</v>
      </c>
      <c r="U665" s="26">
        <v>212</v>
      </c>
      <c r="V665" s="26">
        <v>371</v>
      </c>
      <c r="W665" s="26">
        <v>157</v>
      </c>
      <c r="X665" s="27"/>
      <c r="Y665" s="27"/>
      <c r="Z665" s="27"/>
      <c r="AA665" s="29">
        <v>418.85</v>
      </c>
      <c r="AB665" s="29">
        <v>0</v>
      </c>
      <c r="AC665" s="29">
        <v>187.82</v>
      </c>
      <c r="AD665" s="28">
        <v>0</v>
      </c>
      <c r="AE665" s="29">
        <v>33.39</v>
      </c>
      <c r="AF665" s="29"/>
      <c r="AG665" s="30"/>
      <c r="AH665" s="41">
        <v>248</v>
      </c>
      <c r="AI665" s="41">
        <v>417.28</v>
      </c>
      <c r="AJ665" s="30"/>
      <c r="AK665" s="29">
        <v>54.26</v>
      </c>
      <c r="AL665" s="30">
        <v>18.61</v>
      </c>
      <c r="AM665" s="30">
        <v>0</v>
      </c>
      <c r="AN665" s="32"/>
      <c r="AO665" s="32">
        <v>0.9</v>
      </c>
      <c r="AQ665" s="39">
        <v>0</v>
      </c>
      <c r="AR665" s="42">
        <v>78.739999999999995</v>
      </c>
      <c r="AT665" s="37">
        <f t="shared" si="350"/>
        <v>691000</v>
      </c>
    </row>
    <row r="666" spans="1:47">
      <c r="A666" s="16">
        <v>42562</v>
      </c>
      <c r="B666" s="1">
        <f t="shared" si="458"/>
        <v>2788.20255</v>
      </c>
      <c r="D666" s="33">
        <v>2433000</v>
      </c>
      <c r="E666" s="17">
        <f t="shared" si="284"/>
        <v>1.1459936498150431</v>
      </c>
      <c r="F666" s="52">
        <f t="shared" si="426"/>
        <v>1.2662913257624786</v>
      </c>
      <c r="G666" s="22">
        <v>921</v>
      </c>
      <c r="H666" s="1">
        <f t="shared" si="459"/>
        <v>652.18825000000015</v>
      </c>
      <c r="I666" s="1">
        <f t="shared" si="460"/>
        <v>177.43430000000001</v>
      </c>
      <c r="J666" s="5">
        <f t="shared" si="461"/>
        <v>507.58</v>
      </c>
      <c r="K666" s="22">
        <v>530</v>
      </c>
      <c r="L666" s="23">
        <v>1331000</v>
      </c>
      <c r="M666" s="24"/>
      <c r="N666" s="5">
        <f t="shared" si="462"/>
        <v>1048.7797499999999</v>
      </c>
      <c r="O666" s="5">
        <f t="shared" si="463"/>
        <v>0.78796374906085642</v>
      </c>
      <c r="P666" s="5">
        <f t="shared" si="464"/>
        <v>423</v>
      </c>
      <c r="Q666" s="5">
        <f t="shared" si="465"/>
        <v>185.47975</v>
      </c>
      <c r="R666" s="5">
        <f t="shared" si="466"/>
        <v>54.300000000000004</v>
      </c>
      <c r="S666" s="5">
        <f t="shared" si="467"/>
        <v>266</v>
      </c>
      <c r="T666" s="39">
        <v>120</v>
      </c>
      <c r="U666" s="26">
        <v>293</v>
      </c>
      <c r="V666" s="26">
        <v>423</v>
      </c>
      <c r="W666" s="26">
        <v>188</v>
      </c>
      <c r="X666" s="27"/>
      <c r="Y666" s="27"/>
      <c r="Z666" s="27"/>
      <c r="AA666" s="29">
        <v>515.70000000000005</v>
      </c>
      <c r="AB666" s="29">
        <v>0</v>
      </c>
      <c r="AC666" s="29">
        <v>204.95</v>
      </c>
      <c r="AD666" s="28">
        <v>0</v>
      </c>
      <c r="AE666" s="29">
        <v>41.29</v>
      </c>
      <c r="AF666" s="29"/>
      <c r="AG666" s="30"/>
      <c r="AH666" s="41">
        <v>266</v>
      </c>
      <c r="AI666" s="41">
        <v>507.58</v>
      </c>
      <c r="AJ666" s="30"/>
      <c r="AK666" s="30">
        <v>77.77</v>
      </c>
      <c r="AL666" s="30">
        <v>17</v>
      </c>
      <c r="AM666" s="30">
        <v>0</v>
      </c>
      <c r="AN666" s="32"/>
      <c r="AO666" s="32">
        <v>0.90500000000000003</v>
      </c>
      <c r="AQ666" s="39">
        <v>0</v>
      </c>
      <c r="AR666" s="42">
        <v>60</v>
      </c>
      <c r="AT666" s="37">
        <f t="shared" si="350"/>
        <v>1102000</v>
      </c>
    </row>
    <row r="667" spans="1:47">
      <c r="A667" s="16">
        <v>42563</v>
      </c>
      <c r="B667" s="1">
        <f t="shared" si="458"/>
        <v>3026.6800000000003</v>
      </c>
      <c r="D667" s="33">
        <v>2626000</v>
      </c>
      <c r="E667" s="17">
        <f t="shared" si="284"/>
        <v>1.1525818735719728</v>
      </c>
      <c r="F667" s="52">
        <f t="shared" si="426"/>
        <v>1.2806465261910809</v>
      </c>
      <c r="G667" s="22">
        <v>1007</v>
      </c>
      <c r="H667" s="1">
        <f t="shared" ref="H667:H689" si="468">Z667*AN667+(AA667+AB667+AC667)*AO667</f>
        <v>712.98900000000003</v>
      </c>
      <c r="I667" s="1">
        <f t="shared" ref="I667:I689" si="469">AO667*(AL667+AE667+AK667+AM667+AR667)+(AQ667)</f>
        <v>201.14099999999999</v>
      </c>
      <c r="J667" s="5">
        <f t="shared" ref="J667:J689" si="470">AG667*AO667+AI667</f>
        <v>504.22</v>
      </c>
      <c r="K667" s="22">
        <v>601.33000000000004</v>
      </c>
      <c r="L667" s="23">
        <v>1467000</v>
      </c>
      <c r="M667" s="24"/>
      <c r="N667" s="5">
        <f t="shared" ref="N667:N675" si="471">SUM(P667:T667)</f>
        <v>1147.423</v>
      </c>
      <c r="O667" s="5">
        <f t="shared" ref="O667:O675" si="472">N667/L667*1000</f>
        <v>0.78215610088616228</v>
      </c>
      <c r="P667" s="5">
        <f t="shared" ref="P667:P675" si="473">V667</f>
        <v>477</v>
      </c>
      <c r="Q667" s="5">
        <f t="shared" ref="Q667:Q689" si="474">Y667*AN667+AC667*AO667</f>
        <v>214.929</v>
      </c>
      <c r="R667" s="5">
        <f t="shared" ref="R667:R689" si="475">SUM(AD667+AJ667+AR667)*AO667</f>
        <v>64.494</v>
      </c>
      <c r="S667" s="5">
        <f t="shared" ref="S667:S689" si="476">AF667*AO667+AH667</f>
        <v>271</v>
      </c>
      <c r="T667" s="39">
        <v>120</v>
      </c>
      <c r="U667" s="26">
        <v>319</v>
      </c>
      <c r="V667" s="26">
        <v>477</v>
      </c>
      <c r="W667" s="26">
        <v>202</v>
      </c>
      <c r="X667" s="27"/>
      <c r="Y667" s="27"/>
      <c r="Z667" s="27"/>
      <c r="AA667" s="29">
        <v>553.4</v>
      </c>
      <c r="AB667" s="29">
        <v>0</v>
      </c>
      <c r="AC667" s="29">
        <v>238.81</v>
      </c>
      <c r="AD667" s="28">
        <v>0</v>
      </c>
      <c r="AE667" s="29">
        <v>45.38</v>
      </c>
      <c r="AF667" s="29"/>
      <c r="AG667" s="30"/>
      <c r="AH667" s="41">
        <v>271</v>
      </c>
      <c r="AI667" s="41">
        <v>504.22</v>
      </c>
      <c r="AJ667" s="30"/>
      <c r="AK667" s="30">
        <v>86.55</v>
      </c>
      <c r="AL667" s="30">
        <v>19.899999999999999</v>
      </c>
      <c r="AM667" s="30">
        <v>0</v>
      </c>
      <c r="AN667" s="32"/>
      <c r="AO667" s="32">
        <v>0.9</v>
      </c>
      <c r="AQ667" s="39">
        <v>0</v>
      </c>
      <c r="AR667" s="42">
        <v>71.66</v>
      </c>
      <c r="AT667" s="37">
        <f t="shared" si="350"/>
        <v>1159000</v>
      </c>
    </row>
    <row r="668" spans="1:47">
      <c r="A668" s="16">
        <v>42564</v>
      </c>
      <c r="B668" s="1">
        <f t="shared" si="458"/>
        <v>2926.884</v>
      </c>
      <c r="D668" s="33">
        <v>2597000</v>
      </c>
      <c r="E668" s="17">
        <f t="shared" si="284"/>
        <v>1.1270250288794763</v>
      </c>
      <c r="F668" s="52">
        <f t="shared" si="426"/>
        <v>1.252250032088307</v>
      </c>
      <c r="G668" s="22">
        <v>947.02</v>
      </c>
      <c r="H668" s="1">
        <f t="shared" si="468"/>
        <v>689.89499999999998</v>
      </c>
      <c r="I668" s="1">
        <f t="shared" si="469"/>
        <v>207.99900000000002</v>
      </c>
      <c r="J668" s="5">
        <f t="shared" si="470"/>
        <v>486.97</v>
      </c>
      <c r="K668" s="22">
        <v>595</v>
      </c>
      <c r="L668" s="23">
        <v>1451000</v>
      </c>
      <c r="M668" s="24"/>
      <c r="N668" s="5">
        <f t="shared" si="471"/>
        <v>1093.23</v>
      </c>
      <c r="O668" s="5">
        <f t="shared" si="472"/>
        <v>0.75343211578221914</v>
      </c>
      <c r="P668" s="5">
        <f t="shared" si="473"/>
        <v>436</v>
      </c>
      <c r="Q668" s="5">
        <f t="shared" si="474"/>
        <v>207</v>
      </c>
      <c r="R668" s="5">
        <f t="shared" si="475"/>
        <v>67.23</v>
      </c>
      <c r="S668" s="5">
        <f t="shared" si="476"/>
        <v>263</v>
      </c>
      <c r="T668" s="39">
        <v>120</v>
      </c>
      <c r="U668" s="26">
        <v>319</v>
      </c>
      <c r="V668" s="26">
        <v>436</v>
      </c>
      <c r="W668" s="26">
        <v>294</v>
      </c>
      <c r="X668" s="27"/>
      <c r="Y668" s="27"/>
      <c r="Z668" s="27"/>
      <c r="AA668" s="29">
        <v>536.54999999999995</v>
      </c>
      <c r="AB668" s="29">
        <v>0</v>
      </c>
      <c r="AC668" s="29">
        <v>230</v>
      </c>
      <c r="AD668" s="28">
        <v>0</v>
      </c>
      <c r="AE668" s="29">
        <v>47.32</v>
      </c>
      <c r="AF668" s="29"/>
      <c r="AG668" s="30"/>
      <c r="AH668" s="41">
        <v>263</v>
      </c>
      <c r="AI668" s="41">
        <v>486.97</v>
      </c>
      <c r="AJ668" s="30"/>
      <c r="AK668" s="30">
        <v>88.67</v>
      </c>
      <c r="AL668" s="30">
        <v>20.420000000000002</v>
      </c>
      <c r="AM668" s="30">
        <v>0</v>
      </c>
      <c r="AN668" s="32"/>
      <c r="AO668" s="32">
        <v>0.9</v>
      </c>
      <c r="AQ668" s="39">
        <v>0</v>
      </c>
      <c r="AR668" s="42">
        <v>74.7</v>
      </c>
      <c r="AT668" s="37">
        <f t="shared" si="350"/>
        <v>1146000</v>
      </c>
    </row>
    <row r="669" spans="1:47">
      <c r="A669" s="16">
        <v>42565</v>
      </c>
      <c r="B669" s="1">
        <f t="shared" si="458"/>
        <v>3060.761</v>
      </c>
      <c r="D669" s="33">
        <v>2683000</v>
      </c>
      <c r="E669" s="17">
        <f t="shared" si="284"/>
        <v>1.1407979873276184</v>
      </c>
      <c r="F669" s="52">
        <f t="shared" si="426"/>
        <v>1.2675533192529094</v>
      </c>
      <c r="G669" s="22">
        <v>974</v>
      </c>
      <c r="H669" s="1">
        <f t="shared" si="468"/>
        <v>707.94</v>
      </c>
      <c r="I669" s="1">
        <f t="shared" si="469"/>
        <v>226.88100000000003</v>
      </c>
      <c r="J669" s="5">
        <f t="shared" si="470"/>
        <v>506.94</v>
      </c>
      <c r="K669" s="22">
        <v>645</v>
      </c>
      <c r="L669" s="23">
        <v>1519000</v>
      </c>
      <c r="M669" s="24"/>
      <c r="N669" s="5">
        <f t="shared" si="471"/>
        <v>1145.059</v>
      </c>
      <c r="O669" s="5">
        <f t="shared" si="472"/>
        <v>0.75382422646477953</v>
      </c>
      <c r="P669" s="5">
        <f t="shared" si="473"/>
        <v>459</v>
      </c>
      <c r="Q669" s="5">
        <f t="shared" si="474"/>
        <v>227.673</v>
      </c>
      <c r="R669" s="5">
        <f t="shared" si="475"/>
        <v>64.38600000000001</v>
      </c>
      <c r="S669" s="5">
        <f t="shared" si="476"/>
        <v>274</v>
      </c>
      <c r="T669" s="39">
        <v>120</v>
      </c>
      <c r="U669" s="26">
        <v>325</v>
      </c>
      <c r="V669" s="26">
        <v>459</v>
      </c>
      <c r="W669" s="26">
        <v>182</v>
      </c>
      <c r="X669" s="27"/>
      <c r="Y669" s="27"/>
      <c r="Z669" s="27"/>
      <c r="AA669" s="29">
        <v>533.63</v>
      </c>
      <c r="AB669" s="29">
        <v>0</v>
      </c>
      <c r="AC669" s="29">
        <v>252.97</v>
      </c>
      <c r="AD669" s="28">
        <v>0</v>
      </c>
      <c r="AE669" s="29">
        <v>68</v>
      </c>
      <c r="AF669" s="29"/>
      <c r="AG669" s="30"/>
      <c r="AH669" s="41">
        <v>274</v>
      </c>
      <c r="AI669" s="41">
        <v>506.94</v>
      </c>
      <c r="AJ669" s="30"/>
      <c r="AK669" s="30">
        <v>86.55</v>
      </c>
      <c r="AL669" s="30">
        <v>26</v>
      </c>
      <c r="AM669" s="30">
        <v>0</v>
      </c>
      <c r="AN669" s="32"/>
      <c r="AO669" s="32">
        <v>0.9</v>
      </c>
      <c r="AQ669" s="39">
        <v>0</v>
      </c>
      <c r="AR669" s="42">
        <v>71.540000000000006</v>
      </c>
      <c r="AT669" s="37">
        <f t="shared" si="350"/>
        <v>1164000</v>
      </c>
    </row>
    <row r="670" spans="1:47">
      <c r="A670" s="16">
        <v>42566</v>
      </c>
      <c r="B670" s="1">
        <f t="shared" si="458"/>
        <v>2871.6800000000003</v>
      </c>
      <c r="D670" s="33">
        <v>2629000</v>
      </c>
      <c r="E670" s="17">
        <f t="shared" si="284"/>
        <v>1.092308862685432</v>
      </c>
      <c r="F670" s="52">
        <f t="shared" si="426"/>
        <v>1.2136765140949244</v>
      </c>
      <c r="G670" s="22">
        <v>920</v>
      </c>
      <c r="H670" s="1">
        <f t="shared" si="468"/>
        <v>689.39100000000008</v>
      </c>
      <c r="I670" s="1">
        <f t="shared" si="469"/>
        <v>211.779</v>
      </c>
      <c r="J670" s="5">
        <f t="shared" si="470"/>
        <v>478.51</v>
      </c>
      <c r="K670" s="22">
        <v>572</v>
      </c>
      <c r="L670" s="23">
        <v>1416000</v>
      </c>
      <c r="M670" s="24"/>
      <c r="N670" s="5">
        <f t="shared" si="471"/>
        <v>1075.383</v>
      </c>
      <c r="O670" s="5">
        <f t="shared" si="472"/>
        <v>0.75945127118644062</v>
      </c>
      <c r="P670" s="5">
        <f t="shared" si="473"/>
        <v>406</v>
      </c>
      <c r="Q670" s="5">
        <f t="shared" si="474"/>
        <v>222.74100000000001</v>
      </c>
      <c r="R670" s="5">
        <f t="shared" si="475"/>
        <v>69.641999999999996</v>
      </c>
      <c r="S670" s="5">
        <f t="shared" si="476"/>
        <v>257</v>
      </c>
      <c r="T670" s="39">
        <v>120</v>
      </c>
      <c r="U670" s="26">
        <v>254</v>
      </c>
      <c r="V670" s="26">
        <v>406</v>
      </c>
      <c r="W670" s="26">
        <v>179</v>
      </c>
      <c r="X670" s="27"/>
      <c r="Y670" s="27"/>
      <c r="Z670" s="27"/>
      <c r="AA670" s="29">
        <v>518.5</v>
      </c>
      <c r="AB670" s="29">
        <v>0</v>
      </c>
      <c r="AC670" s="29">
        <v>247.49</v>
      </c>
      <c r="AD670" s="28">
        <v>0</v>
      </c>
      <c r="AE670" s="29">
        <v>52</v>
      </c>
      <c r="AF670" s="29"/>
      <c r="AG670" s="30"/>
      <c r="AH670" s="41">
        <v>257</v>
      </c>
      <c r="AI670" s="41">
        <v>478.51</v>
      </c>
      <c r="AJ670" s="30"/>
      <c r="AK670" s="30">
        <v>87.03</v>
      </c>
      <c r="AL670" s="30">
        <v>18.899999999999999</v>
      </c>
      <c r="AM670" s="30">
        <v>0</v>
      </c>
      <c r="AN670" s="32"/>
      <c r="AO670" s="32">
        <v>0.9</v>
      </c>
      <c r="AQ670" s="39">
        <v>0</v>
      </c>
      <c r="AR670" s="42">
        <v>77.38</v>
      </c>
      <c r="AT670" s="37">
        <f t="shared" si="350"/>
        <v>1213000</v>
      </c>
    </row>
    <row r="671" spans="1:47">
      <c r="A671" s="16">
        <v>42567</v>
      </c>
      <c r="B671" s="1">
        <f t="shared" si="458"/>
        <v>2673.3580000000002</v>
      </c>
      <c r="D671" s="33">
        <v>2202000</v>
      </c>
      <c r="E671" s="17">
        <f t="shared" si="284"/>
        <v>1.2140590372388738</v>
      </c>
      <c r="F671" s="52">
        <f t="shared" si="426"/>
        <v>1.3489544858209708</v>
      </c>
      <c r="G671" s="22">
        <v>877.23</v>
      </c>
      <c r="H671" s="1">
        <f t="shared" si="468"/>
        <v>678.17700000000002</v>
      </c>
      <c r="I671" s="1">
        <f t="shared" si="469"/>
        <v>174.95099999999999</v>
      </c>
      <c r="J671" s="5">
        <f t="shared" si="470"/>
        <v>452</v>
      </c>
      <c r="K671" s="22">
        <v>491</v>
      </c>
      <c r="L671" s="23">
        <v>1368000</v>
      </c>
      <c r="M671" s="24"/>
      <c r="N671" s="5">
        <f t="shared" si="471"/>
        <v>1089.886</v>
      </c>
      <c r="O671" s="5">
        <f t="shared" si="472"/>
        <v>0.79670029239766083</v>
      </c>
      <c r="P671" s="5">
        <f t="shared" si="473"/>
        <v>424</v>
      </c>
      <c r="Q671" s="5">
        <f t="shared" si="474"/>
        <v>220.64400000000001</v>
      </c>
      <c r="R671" s="5">
        <f t="shared" si="475"/>
        <v>64.242000000000004</v>
      </c>
      <c r="S671" s="5">
        <f t="shared" si="476"/>
        <v>261</v>
      </c>
      <c r="T671" s="39">
        <v>120</v>
      </c>
      <c r="U671" s="26">
        <v>306</v>
      </c>
      <c r="V671" s="26">
        <v>424</v>
      </c>
      <c r="W671" s="26">
        <v>171</v>
      </c>
      <c r="X671" s="27"/>
      <c r="Y671" s="27"/>
      <c r="Z671" s="27"/>
      <c r="AA671" s="29">
        <v>508.37</v>
      </c>
      <c r="AB671" s="29">
        <v>0</v>
      </c>
      <c r="AC671" s="29">
        <v>245.16</v>
      </c>
      <c r="AD671" s="28">
        <v>0</v>
      </c>
      <c r="AE671" s="29">
        <v>41.5</v>
      </c>
      <c r="AF671" s="29"/>
      <c r="AG671" s="30"/>
      <c r="AH671" s="41">
        <v>261</v>
      </c>
      <c r="AI671" s="41">
        <v>452</v>
      </c>
      <c r="AJ671" s="30"/>
      <c r="AK671" s="30">
        <v>63.64</v>
      </c>
      <c r="AL671" s="30">
        <v>17.87</v>
      </c>
      <c r="AM671" s="30">
        <v>0</v>
      </c>
      <c r="AN671" s="32"/>
      <c r="AO671" s="32">
        <v>0.9</v>
      </c>
      <c r="AQ671" s="39">
        <v>0</v>
      </c>
      <c r="AR671" s="42">
        <v>71.38</v>
      </c>
      <c r="AT671" s="37">
        <f t="shared" si="350"/>
        <v>834000</v>
      </c>
    </row>
    <row r="672" spans="1:47">
      <c r="A672" s="16">
        <v>42568</v>
      </c>
      <c r="B672" s="1">
        <f t="shared" si="458"/>
        <v>2649.6753399999998</v>
      </c>
      <c r="D672" s="33">
        <v>2299000</v>
      </c>
      <c r="E672" s="17">
        <f t="shared" si="284"/>
        <v>1.1525338581992171</v>
      </c>
      <c r="F672" s="52">
        <f t="shared" si="426"/>
        <v>1.2721124262684516</v>
      </c>
      <c r="G672" s="22">
        <v>786.52</v>
      </c>
      <c r="H672" s="1">
        <f t="shared" si="468"/>
        <v>685.70609999999999</v>
      </c>
      <c r="I672" s="1">
        <f t="shared" si="469"/>
        <v>190.74923999999999</v>
      </c>
      <c r="J672" s="5">
        <f t="shared" si="470"/>
        <v>458.7</v>
      </c>
      <c r="K672" s="22">
        <v>528</v>
      </c>
      <c r="L672" s="23">
        <v>1517000</v>
      </c>
      <c r="M672" s="24"/>
      <c r="N672" s="5">
        <f t="shared" si="471"/>
        <v>1135.08968</v>
      </c>
      <c r="O672" s="5">
        <f t="shared" si="472"/>
        <v>0.748246328279499</v>
      </c>
      <c r="P672" s="5">
        <f t="shared" si="473"/>
        <v>458.6</v>
      </c>
      <c r="Q672" s="5">
        <f t="shared" si="474"/>
        <v>221.4717</v>
      </c>
      <c r="R672" s="5">
        <f t="shared" si="475"/>
        <v>56.017980000000001</v>
      </c>
      <c r="S672" s="5">
        <f t="shared" si="476"/>
        <v>279</v>
      </c>
      <c r="T672" s="39">
        <v>120</v>
      </c>
      <c r="U672" s="26">
        <v>242</v>
      </c>
      <c r="V672" s="26">
        <v>458.6</v>
      </c>
      <c r="W672" s="26">
        <v>145</v>
      </c>
      <c r="X672" s="27"/>
      <c r="Y672" s="27"/>
      <c r="Z672" s="27"/>
      <c r="AA672" s="29">
        <v>512.4</v>
      </c>
      <c r="AB672" s="29">
        <v>0</v>
      </c>
      <c r="AC672" s="29">
        <v>244.45</v>
      </c>
      <c r="AD672" s="28">
        <v>0</v>
      </c>
      <c r="AE672" s="29">
        <v>51</v>
      </c>
      <c r="AF672" s="29"/>
      <c r="AG672" s="30"/>
      <c r="AH672" s="41">
        <v>279</v>
      </c>
      <c r="AI672" s="30">
        <v>458.7</v>
      </c>
      <c r="AJ672" s="30"/>
      <c r="AK672" s="30">
        <v>79.709999999999994</v>
      </c>
      <c r="AL672" s="30">
        <v>18</v>
      </c>
      <c r="AM672" s="30">
        <v>0</v>
      </c>
      <c r="AN672" s="32"/>
      <c r="AO672" s="32">
        <v>0.90600000000000003</v>
      </c>
      <c r="AQ672" s="39">
        <v>0</v>
      </c>
      <c r="AR672" s="42">
        <v>61.83</v>
      </c>
      <c r="AT672" s="37">
        <f t="shared" si="350"/>
        <v>782000</v>
      </c>
    </row>
    <row r="673" spans="1:46">
      <c r="A673" s="16">
        <v>42569</v>
      </c>
      <c r="B673" s="1">
        <f t="shared" si="458"/>
        <v>3047.6179999999995</v>
      </c>
      <c r="D673" s="33">
        <v>2912000</v>
      </c>
      <c r="E673" s="17">
        <f t="shared" si="284"/>
        <v>1.0465721153846153</v>
      </c>
      <c r="F673" s="52">
        <f t="shared" si="426"/>
        <v>1.1628579059829058</v>
      </c>
      <c r="G673" s="22">
        <v>962</v>
      </c>
      <c r="H673" s="1">
        <f t="shared" si="468"/>
        <v>716.01299999999992</v>
      </c>
      <c r="I673" s="1">
        <f t="shared" si="469"/>
        <v>222.16499999999999</v>
      </c>
      <c r="J673" s="5">
        <f t="shared" si="470"/>
        <v>482.03</v>
      </c>
      <c r="K673" s="22">
        <v>665.41</v>
      </c>
      <c r="L673" s="23">
        <v>1537000</v>
      </c>
      <c r="M673" s="24"/>
      <c r="N673" s="5">
        <f t="shared" si="471"/>
        <v>1097.9000000000001</v>
      </c>
      <c r="O673" s="5">
        <f t="shared" si="472"/>
        <v>0.71431359791802218</v>
      </c>
      <c r="P673" s="5">
        <f t="shared" si="473"/>
        <v>456</v>
      </c>
      <c r="Q673" s="5">
        <f t="shared" si="474"/>
        <v>214.23599999999999</v>
      </c>
      <c r="R673" s="5">
        <f t="shared" si="475"/>
        <v>47.664000000000001</v>
      </c>
      <c r="S673" s="5">
        <f t="shared" si="476"/>
        <v>260</v>
      </c>
      <c r="T673" s="39">
        <v>120</v>
      </c>
      <c r="U673" s="26">
        <v>330</v>
      </c>
      <c r="V673" s="26">
        <v>456</v>
      </c>
      <c r="W673" s="26">
        <v>169</v>
      </c>
      <c r="X673" s="27"/>
      <c r="Y673" s="27"/>
      <c r="Z673" s="27"/>
      <c r="AA673" s="29">
        <v>557.53</v>
      </c>
      <c r="AB673" s="29">
        <v>0</v>
      </c>
      <c r="AC673" s="29">
        <v>238.04</v>
      </c>
      <c r="AD673" s="28">
        <v>0</v>
      </c>
      <c r="AE673" s="29">
        <v>66.41</v>
      </c>
      <c r="AF673" s="29"/>
      <c r="AG673" s="30"/>
      <c r="AH673" s="41">
        <v>260</v>
      </c>
      <c r="AI673" s="41">
        <v>482.03</v>
      </c>
      <c r="AJ673" s="30"/>
      <c r="AK673" s="30">
        <v>99</v>
      </c>
      <c r="AL673" s="30">
        <v>28.48</v>
      </c>
      <c r="AM673" s="30">
        <v>0</v>
      </c>
      <c r="AN673" s="32"/>
      <c r="AO673" s="32">
        <v>0.9</v>
      </c>
      <c r="AQ673" s="39">
        <v>0</v>
      </c>
      <c r="AR673" s="42">
        <v>52.96</v>
      </c>
      <c r="AT673" s="37">
        <f t="shared" si="350"/>
        <v>1375000</v>
      </c>
    </row>
    <row r="674" spans="1:46">
      <c r="A674" s="16">
        <v>42570</v>
      </c>
      <c r="B674" s="1">
        <f t="shared" si="458"/>
        <v>3040.37</v>
      </c>
      <c r="D674" s="33">
        <v>2728000</v>
      </c>
      <c r="E674" s="17">
        <f t="shared" si="284"/>
        <v>1.1145051319648094</v>
      </c>
      <c r="F674" s="52">
        <f t="shared" si="426"/>
        <v>1.2328596592531076</v>
      </c>
      <c r="G674" s="22">
        <v>925</v>
      </c>
      <c r="H674" s="1">
        <f t="shared" si="468"/>
        <v>691.74080000000004</v>
      </c>
      <c r="I674" s="1">
        <f t="shared" si="469"/>
        <v>254.06920000000002</v>
      </c>
      <c r="J674" s="5">
        <f t="shared" si="470"/>
        <v>491.56</v>
      </c>
      <c r="K674" s="22">
        <v>678</v>
      </c>
      <c r="L674" s="23">
        <v>1420000</v>
      </c>
      <c r="M674" s="24"/>
      <c r="N674" s="5">
        <f t="shared" si="471"/>
        <v>1117.34032</v>
      </c>
      <c r="O674" s="5">
        <f t="shared" si="472"/>
        <v>0.78685938028169011</v>
      </c>
      <c r="P674" s="5">
        <f t="shared" si="473"/>
        <v>439</v>
      </c>
      <c r="Q674" s="5">
        <f t="shared" si="474"/>
        <v>197.61439999999999</v>
      </c>
      <c r="R674" s="5">
        <f t="shared" si="475"/>
        <v>86.765920000000008</v>
      </c>
      <c r="S674" s="5">
        <f t="shared" si="476"/>
        <v>273.95999999999998</v>
      </c>
      <c r="T674" s="39">
        <v>120</v>
      </c>
      <c r="U674" s="26">
        <v>295</v>
      </c>
      <c r="V674" s="26">
        <v>439</v>
      </c>
      <c r="W674" s="26">
        <v>185</v>
      </c>
      <c r="X674" s="27"/>
      <c r="Y674" s="27"/>
      <c r="Z674" s="27"/>
      <c r="AA674" s="29">
        <v>546.6</v>
      </c>
      <c r="AB674" s="29">
        <v>0</v>
      </c>
      <c r="AC674" s="29">
        <v>218.6</v>
      </c>
      <c r="AD674" s="28">
        <v>0</v>
      </c>
      <c r="AE674" s="29">
        <v>69.19</v>
      </c>
      <c r="AF674" s="29"/>
      <c r="AG674" s="30"/>
      <c r="AH674" s="41">
        <v>273.95999999999998</v>
      </c>
      <c r="AI674" s="41">
        <v>491.56</v>
      </c>
      <c r="AJ674" s="30"/>
      <c r="AK674" s="30">
        <v>88.26</v>
      </c>
      <c r="AL674" s="30">
        <v>27.62</v>
      </c>
      <c r="AM674" s="30">
        <v>0</v>
      </c>
      <c r="AN674" s="32"/>
      <c r="AO674" s="32">
        <v>0.90400000000000003</v>
      </c>
      <c r="AQ674" s="39">
        <v>0</v>
      </c>
      <c r="AR674" s="42">
        <v>95.98</v>
      </c>
      <c r="AT674" s="37">
        <f t="shared" si="350"/>
        <v>1308000</v>
      </c>
    </row>
    <row r="675" spans="1:46">
      <c r="A675" s="16">
        <v>42571</v>
      </c>
      <c r="B675" s="1">
        <f t="shared" si="458"/>
        <v>3077.8682399999998</v>
      </c>
      <c r="D675" s="33">
        <v>2722000</v>
      </c>
      <c r="E675" s="17">
        <f t="shared" si="284"/>
        <v>1.1307377810433503</v>
      </c>
      <c r="F675" s="52">
        <f t="shared" si="426"/>
        <v>1.2508161294727327</v>
      </c>
      <c r="G675" s="22">
        <v>942.88</v>
      </c>
      <c r="H675" s="1">
        <f t="shared" si="468"/>
        <v>721.50047999999992</v>
      </c>
      <c r="I675" s="1">
        <f t="shared" si="469"/>
        <v>261.42775999999998</v>
      </c>
      <c r="J675" s="5">
        <f t="shared" si="470"/>
        <v>501.69</v>
      </c>
      <c r="K675" s="22">
        <v>650.37</v>
      </c>
      <c r="L675" s="23">
        <v>1550000</v>
      </c>
      <c r="M675" s="24"/>
      <c r="N675" s="5">
        <f t="shared" si="471"/>
        <v>1147.2817599999998</v>
      </c>
      <c r="O675" s="5">
        <f t="shared" si="472"/>
        <v>0.74018178064516116</v>
      </c>
      <c r="P675" s="5">
        <f t="shared" si="473"/>
        <v>433.23</v>
      </c>
      <c r="Q675" s="5">
        <f t="shared" si="474"/>
        <v>213.85024000000001</v>
      </c>
      <c r="R675" s="5">
        <f t="shared" si="475"/>
        <v>98.201520000000002</v>
      </c>
      <c r="S675" s="5">
        <f t="shared" si="476"/>
        <v>282</v>
      </c>
      <c r="T675" s="39">
        <v>120</v>
      </c>
      <c r="U675" s="26">
        <v>319</v>
      </c>
      <c r="V675" s="26">
        <v>433.23</v>
      </c>
      <c r="W675" s="26">
        <v>180</v>
      </c>
      <c r="X675" s="27"/>
      <c r="Y675" s="27"/>
      <c r="Z675" s="27"/>
      <c r="AA675" s="29">
        <v>561.55999999999995</v>
      </c>
      <c r="AB675" s="29">
        <v>0</v>
      </c>
      <c r="AC675" s="29">
        <v>236.56</v>
      </c>
      <c r="AD675" s="28">
        <v>0</v>
      </c>
      <c r="AE675" s="29">
        <v>66.61</v>
      </c>
      <c r="AF675" s="29"/>
      <c r="AG675" s="30"/>
      <c r="AH675" s="41">
        <v>282</v>
      </c>
      <c r="AI675" s="41">
        <v>501.69</v>
      </c>
      <c r="AJ675" s="30"/>
      <c r="AK675" s="30">
        <v>88.27</v>
      </c>
      <c r="AL675" s="30">
        <v>25.68</v>
      </c>
      <c r="AM675" s="30">
        <v>0</v>
      </c>
      <c r="AN675" s="32"/>
      <c r="AO675" s="32">
        <v>0.90400000000000003</v>
      </c>
      <c r="AQ675" s="39">
        <v>0</v>
      </c>
      <c r="AR675" s="42">
        <v>108.63</v>
      </c>
      <c r="AT675" s="37">
        <f t="shared" si="350"/>
        <v>1172000</v>
      </c>
    </row>
    <row r="676" spans="1:46">
      <c r="A676" s="16">
        <v>42572</v>
      </c>
      <c r="B676" s="1">
        <f t="shared" si="458"/>
        <v>2932.1517599999997</v>
      </c>
      <c r="D676" s="33">
        <v>2639000</v>
      </c>
      <c r="E676" s="17">
        <f t="shared" si="284"/>
        <v>1.111084410761652</v>
      </c>
      <c r="F676" s="52">
        <f t="shared" si="426"/>
        <v>1.2250103757019315</v>
      </c>
      <c r="G676" s="22">
        <v>959.01</v>
      </c>
      <c r="H676" s="1">
        <f t="shared" si="468"/>
        <v>680.14116000000001</v>
      </c>
      <c r="I676" s="1">
        <f t="shared" si="469"/>
        <v>222.94060000000002</v>
      </c>
      <c r="J676" s="5">
        <f t="shared" si="470"/>
        <v>496.06</v>
      </c>
      <c r="K676" s="22">
        <v>574</v>
      </c>
      <c r="L676" s="23">
        <v>1481000</v>
      </c>
      <c r="M676" s="24"/>
      <c r="N676" s="5">
        <f t="shared" ref="N676:N689" si="477">SUM(P676:T676)</f>
        <v>1138.8860399999999</v>
      </c>
      <c r="O676" s="5">
        <f t="shared" ref="O676:O689" si="478">N676/L676*1000</f>
        <v>0.76899800135043872</v>
      </c>
      <c r="P676" s="5">
        <f t="shared" ref="P676:P689" si="479">V676</f>
        <v>442.9</v>
      </c>
      <c r="Q676" s="5">
        <f t="shared" si="474"/>
        <v>206.04318999999998</v>
      </c>
      <c r="R676" s="5">
        <f t="shared" si="475"/>
        <v>83.942850000000007</v>
      </c>
      <c r="S676" s="5">
        <f t="shared" si="476"/>
        <v>286</v>
      </c>
      <c r="T676" s="39">
        <v>120</v>
      </c>
      <c r="U676" s="26">
        <v>309</v>
      </c>
      <c r="V676" s="26">
        <v>442.9</v>
      </c>
      <c r="W676" s="26">
        <v>201.6</v>
      </c>
      <c r="X676" s="27"/>
      <c r="Y676" s="27"/>
      <c r="Z676" s="27"/>
      <c r="AA676" s="29">
        <v>522.71</v>
      </c>
      <c r="AB676" s="29">
        <v>0</v>
      </c>
      <c r="AC676" s="29">
        <v>227.17</v>
      </c>
      <c r="AD676" s="28">
        <v>0</v>
      </c>
      <c r="AE676" s="29">
        <v>50.45</v>
      </c>
      <c r="AF676" s="29"/>
      <c r="AG676" s="30"/>
      <c r="AH676" s="41">
        <v>286</v>
      </c>
      <c r="AI676" s="41">
        <v>496.06</v>
      </c>
      <c r="AJ676" s="30"/>
      <c r="AK676" s="30">
        <v>80.94</v>
      </c>
      <c r="AL676" s="30">
        <v>21.86</v>
      </c>
      <c r="AM676" s="30">
        <v>0</v>
      </c>
      <c r="AN676" s="32"/>
      <c r="AO676" s="32">
        <v>0.90700000000000003</v>
      </c>
      <c r="AQ676" s="39">
        <v>0</v>
      </c>
      <c r="AR676" s="42">
        <v>92.55</v>
      </c>
      <c r="AT676" s="37">
        <f t="shared" si="350"/>
        <v>1158000</v>
      </c>
    </row>
    <row r="677" spans="1:46">
      <c r="A677" s="16">
        <v>42573</v>
      </c>
      <c r="B677" s="1">
        <f t="shared" si="458"/>
        <v>2757.4380000000001</v>
      </c>
      <c r="D677" s="33">
        <v>2572000</v>
      </c>
      <c r="E677" s="17">
        <f t="shared" si="284"/>
        <v>1.0720987558320374</v>
      </c>
      <c r="F677" s="52">
        <f t="shared" si="426"/>
        <v>1.1781305009143268</v>
      </c>
      <c r="G677" s="22">
        <v>830.42</v>
      </c>
      <c r="H677" s="1">
        <f t="shared" si="468"/>
        <v>653.1798</v>
      </c>
      <c r="I677" s="1">
        <f t="shared" si="469"/>
        <v>218.41820000000001</v>
      </c>
      <c r="J677" s="5">
        <f t="shared" si="470"/>
        <v>482.37</v>
      </c>
      <c r="K677" s="22">
        <v>573.04999999999995</v>
      </c>
      <c r="L677" s="23">
        <v>1374000</v>
      </c>
      <c r="M677" s="24"/>
      <c r="N677" s="5">
        <f t="shared" si="477"/>
        <v>1021.731</v>
      </c>
      <c r="O677" s="5">
        <f t="shared" si="478"/>
        <v>0.74361790393013094</v>
      </c>
      <c r="P677" s="5">
        <f t="shared" si="479"/>
        <v>352</v>
      </c>
      <c r="Q677" s="5">
        <f t="shared" si="474"/>
        <v>191.28199999999998</v>
      </c>
      <c r="R677" s="5">
        <f t="shared" si="475"/>
        <v>85.449000000000012</v>
      </c>
      <c r="S677" s="5">
        <f t="shared" si="476"/>
        <v>273</v>
      </c>
      <c r="T677" s="39">
        <v>120</v>
      </c>
      <c r="U677" s="26">
        <v>278</v>
      </c>
      <c r="V677" s="26">
        <v>352</v>
      </c>
      <c r="W677" s="26">
        <v>190</v>
      </c>
      <c r="X677" s="27"/>
      <c r="Y677" s="27"/>
      <c r="Z677" s="27"/>
      <c r="AA677" s="29">
        <v>507.58</v>
      </c>
      <c r="AB677" s="29">
        <v>0</v>
      </c>
      <c r="AC677" s="29">
        <v>210.2</v>
      </c>
      <c r="AD677" s="28">
        <v>0</v>
      </c>
      <c r="AE677" s="29">
        <v>46</v>
      </c>
      <c r="AF677" s="29"/>
      <c r="AG677" s="30"/>
      <c r="AH677" s="41">
        <v>273</v>
      </c>
      <c r="AI677" s="41">
        <v>482.37</v>
      </c>
      <c r="AJ677" s="30"/>
      <c r="AK677" s="30">
        <v>84</v>
      </c>
      <c r="AL677" s="30">
        <v>16.12</v>
      </c>
      <c r="AM677" s="30">
        <v>0</v>
      </c>
      <c r="AN677" s="32"/>
      <c r="AO677" s="32">
        <v>0.91</v>
      </c>
      <c r="AQ677" s="39">
        <v>0</v>
      </c>
      <c r="AR677" s="42">
        <v>93.9</v>
      </c>
      <c r="AT677" s="37">
        <f t="shared" si="350"/>
        <v>1198000</v>
      </c>
    </row>
    <row r="678" spans="1:46">
      <c r="A678" s="16">
        <v>42574</v>
      </c>
      <c r="B678" s="1">
        <f t="shared" si="458"/>
        <v>2375.7682</v>
      </c>
      <c r="D678" s="33">
        <v>2104000</v>
      </c>
      <c r="E678" s="17">
        <f t="shared" si="284"/>
        <v>1.1291673954372623</v>
      </c>
      <c r="F678" s="52">
        <f t="shared" si="426"/>
        <v>1.2408432916892993</v>
      </c>
      <c r="G678" s="22">
        <v>762.13</v>
      </c>
      <c r="H678" s="1">
        <f t="shared" si="468"/>
        <v>601.80119999999999</v>
      </c>
      <c r="I678" s="1">
        <f t="shared" si="469"/>
        <v>176.267</v>
      </c>
      <c r="J678" s="5">
        <f t="shared" si="470"/>
        <v>393.99</v>
      </c>
      <c r="K678" s="22">
        <v>441.58</v>
      </c>
      <c r="L678" s="23">
        <v>1361000</v>
      </c>
      <c r="M678" s="24"/>
      <c r="N678" s="5">
        <f t="shared" si="477"/>
        <v>964.65750000000003</v>
      </c>
      <c r="O678" s="5">
        <f t="shared" si="478"/>
        <v>0.70878581925055106</v>
      </c>
      <c r="P678" s="5">
        <f t="shared" si="479"/>
        <v>353</v>
      </c>
      <c r="Q678" s="5">
        <f t="shared" si="474"/>
        <v>180.1345</v>
      </c>
      <c r="R678" s="5">
        <f t="shared" si="475"/>
        <v>68.522999999999996</v>
      </c>
      <c r="S678" s="5">
        <f t="shared" si="476"/>
        <v>243</v>
      </c>
      <c r="T678" s="39">
        <v>120</v>
      </c>
      <c r="U678" s="26">
        <v>232</v>
      </c>
      <c r="V678" s="26">
        <v>353</v>
      </c>
      <c r="W678" s="26">
        <v>173</v>
      </c>
      <c r="X678" s="27"/>
      <c r="Y678" s="27"/>
      <c r="Z678" s="27"/>
      <c r="AA678" s="29">
        <v>463.37</v>
      </c>
      <c r="AB678" s="29">
        <v>0</v>
      </c>
      <c r="AC678" s="29">
        <v>197.95</v>
      </c>
      <c r="AD678" s="28">
        <v>0</v>
      </c>
      <c r="AE678" s="29">
        <v>39</v>
      </c>
      <c r="AF678" s="29"/>
      <c r="AG678" s="30"/>
      <c r="AH678" s="41">
        <v>243</v>
      </c>
      <c r="AI678" s="41">
        <v>393.99</v>
      </c>
      <c r="AJ678" s="30"/>
      <c r="AK678" s="30">
        <v>57</v>
      </c>
      <c r="AL678" s="30">
        <v>22.4</v>
      </c>
      <c r="AM678" s="30">
        <v>0</v>
      </c>
      <c r="AN678" s="32"/>
      <c r="AO678" s="32">
        <v>0.91</v>
      </c>
      <c r="AQ678" s="39">
        <v>0</v>
      </c>
      <c r="AR678" s="42">
        <v>75.3</v>
      </c>
      <c r="AT678" s="37">
        <f t="shared" si="350"/>
        <v>743000</v>
      </c>
    </row>
    <row r="679" spans="1:46">
      <c r="A679" s="16">
        <v>42575</v>
      </c>
      <c r="B679" s="1">
        <f t="shared" si="458"/>
        <v>2543.4326000000001</v>
      </c>
      <c r="D679" s="33">
        <v>2115000</v>
      </c>
      <c r="E679" s="17">
        <f t="shared" si="284"/>
        <v>1.2025686052009459</v>
      </c>
      <c r="F679" s="52">
        <f t="shared" si="426"/>
        <v>1.3215039617592812</v>
      </c>
      <c r="G679" s="22">
        <v>784</v>
      </c>
      <c r="H679" s="1">
        <f t="shared" si="468"/>
        <v>634.97979999999995</v>
      </c>
      <c r="I679" s="1">
        <f t="shared" si="469"/>
        <v>193.90279999999998</v>
      </c>
      <c r="J679" s="5">
        <f t="shared" si="470"/>
        <v>450.32</v>
      </c>
      <c r="K679" s="22">
        <v>480.23</v>
      </c>
      <c r="L679" s="23">
        <v>1339000</v>
      </c>
      <c r="M679" s="24"/>
      <c r="N679" s="5">
        <f t="shared" si="477"/>
        <v>998.49249999999995</v>
      </c>
      <c r="O679" s="5">
        <f t="shared" si="478"/>
        <v>0.74570014936519791</v>
      </c>
      <c r="P679" s="5">
        <f t="shared" si="479"/>
        <v>357</v>
      </c>
      <c r="Q679" s="5">
        <f t="shared" si="474"/>
        <v>195.83199999999999</v>
      </c>
      <c r="R679" s="5">
        <f t="shared" si="475"/>
        <v>69.660499999999999</v>
      </c>
      <c r="S679" s="5">
        <f t="shared" si="476"/>
        <v>256</v>
      </c>
      <c r="T679" s="39">
        <v>120</v>
      </c>
      <c r="U679" s="26">
        <v>252</v>
      </c>
      <c r="V679" s="26">
        <v>357</v>
      </c>
      <c r="W679" s="26">
        <v>167</v>
      </c>
      <c r="X679" s="27"/>
      <c r="Y679" s="27"/>
      <c r="Z679" s="27"/>
      <c r="AA679" s="29">
        <v>482.58</v>
      </c>
      <c r="AB679" s="29">
        <v>0</v>
      </c>
      <c r="AC679" s="29">
        <v>215.2</v>
      </c>
      <c r="AD679" s="28">
        <v>0</v>
      </c>
      <c r="AE679" s="29">
        <v>49</v>
      </c>
      <c r="AF679" s="29"/>
      <c r="AG679" s="30"/>
      <c r="AH679" s="41">
        <v>256</v>
      </c>
      <c r="AI679" s="41">
        <v>450.32</v>
      </c>
      <c r="AJ679" s="30"/>
      <c r="AK679" s="30">
        <v>67</v>
      </c>
      <c r="AL679" s="30">
        <v>20.53</v>
      </c>
      <c r="AM679" s="30">
        <v>0</v>
      </c>
      <c r="AN679" s="32"/>
      <c r="AO679" s="32">
        <v>0.91</v>
      </c>
      <c r="AQ679" s="39">
        <v>0</v>
      </c>
      <c r="AR679" s="42">
        <v>76.55</v>
      </c>
      <c r="AT679" s="37">
        <f t="shared" si="350"/>
        <v>776000</v>
      </c>
    </row>
    <row r="680" spans="1:46">
      <c r="A680" s="16">
        <v>42576</v>
      </c>
      <c r="B680" s="1">
        <f t="shared" si="458"/>
        <v>2833.9977600000002</v>
      </c>
      <c r="D680" s="33">
        <v>2477000</v>
      </c>
      <c r="E680" s="17">
        <f t="shared" si="284"/>
        <v>1.144125054501413</v>
      </c>
      <c r="F680" s="52">
        <f t="shared" si="426"/>
        <v>1.2614388693510616</v>
      </c>
      <c r="G680" s="22">
        <v>876</v>
      </c>
      <c r="H680" s="1">
        <f t="shared" si="468"/>
        <v>698.22674000000006</v>
      </c>
      <c r="I680" s="1">
        <f t="shared" si="469"/>
        <v>212.11102000000002</v>
      </c>
      <c r="J680" s="5">
        <f t="shared" si="470"/>
        <v>501.66</v>
      </c>
      <c r="K680" s="22">
        <v>546</v>
      </c>
      <c r="L680" s="23">
        <v>1288000</v>
      </c>
      <c r="M680" s="24"/>
      <c r="N680" s="5">
        <f t="shared" si="477"/>
        <v>981.13693000000001</v>
      </c>
      <c r="O680" s="5">
        <f t="shared" si="478"/>
        <v>0.76175227484472052</v>
      </c>
      <c r="P680" s="5">
        <f t="shared" si="479"/>
        <v>355</v>
      </c>
      <c r="Q680" s="5">
        <f t="shared" si="474"/>
        <v>187.73993000000002</v>
      </c>
      <c r="R680" s="5">
        <f t="shared" si="475"/>
        <v>64.397000000000006</v>
      </c>
      <c r="S680" s="5">
        <f t="shared" si="476"/>
        <v>254</v>
      </c>
      <c r="T680" s="39">
        <v>120</v>
      </c>
      <c r="U680" s="26">
        <v>329</v>
      </c>
      <c r="V680" s="26">
        <v>355</v>
      </c>
      <c r="W680" s="26">
        <v>193</v>
      </c>
      <c r="X680" s="27"/>
      <c r="Y680" s="27"/>
      <c r="Z680" s="27"/>
      <c r="AA680" s="29">
        <v>562.83000000000004</v>
      </c>
      <c r="AB680" s="29">
        <v>0</v>
      </c>
      <c r="AC680" s="29">
        <v>206.99</v>
      </c>
      <c r="AD680" s="28">
        <v>0</v>
      </c>
      <c r="AE680" s="29">
        <v>60</v>
      </c>
      <c r="AF680" s="29"/>
      <c r="AG680" s="30"/>
      <c r="AH680" s="41">
        <v>254</v>
      </c>
      <c r="AI680" s="41">
        <v>501.66</v>
      </c>
      <c r="AJ680" s="30"/>
      <c r="AK680" s="30">
        <v>83.86</v>
      </c>
      <c r="AL680" s="30">
        <v>19</v>
      </c>
      <c r="AM680" s="30">
        <v>0</v>
      </c>
      <c r="AN680" s="32"/>
      <c r="AO680" s="32">
        <v>0.90700000000000003</v>
      </c>
      <c r="AQ680" s="39">
        <v>0</v>
      </c>
      <c r="AR680" s="42">
        <v>71</v>
      </c>
      <c r="AT680" s="37">
        <f t="shared" si="350"/>
        <v>1189000</v>
      </c>
    </row>
    <row r="681" spans="1:46">
      <c r="A681" s="16">
        <v>42577</v>
      </c>
      <c r="B681" s="1">
        <f t="shared" ref="B681:B744" si="480">SUM(G681:K681)</f>
        <v>2930.6536000000001</v>
      </c>
      <c r="D681" s="33">
        <v>2514000</v>
      </c>
      <c r="E681" s="17">
        <f t="shared" si="284"/>
        <v>1.1657333333333333</v>
      </c>
      <c r="F681" s="52">
        <f t="shared" si="426"/>
        <v>1.2810256410256409</v>
      </c>
      <c r="G681" s="22">
        <v>946.24</v>
      </c>
      <c r="H681" s="1">
        <f t="shared" si="468"/>
        <v>711.58359999999993</v>
      </c>
      <c r="I681" s="1">
        <f t="shared" si="469"/>
        <v>215.67000000000002</v>
      </c>
      <c r="J681" s="5">
        <f t="shared" si="470"/>
        <v>475.28</v>
      </c>
      <c r="K681" s="22">
        <v>581.88</v>
      </c>
      <c r="L681" s="23">
        <v>1391000</v>
      </c>
      <c r="M681" s="24"/>
      <c r="N681" s="5">
        <f t="shared" si="477"/>
        <v>1045.3722</v>
      </c>
      <c r="O681" s="5">
        <f t="shared" si="478"/>
        <v>0.75152566498921647</v>
      </c>
      <c r="P681" s="5">
        <f t="shared" si="479"/>
        <v>412</v>
      </c>
      <c r="Q681" s="5">
        <f t="shared" si="474"/>
        <v>199.6722</v>
      </c>
      <c r="R681" s="5">
        <f t="shared" si="475"/>
        <v>63.7</v>
      </c>
      <c r="S681" s="5">
        <f t="shared" si="476"/>
        <v>250</v>
      </c>
      <c r="T681" s="39">
        <v>120</v>
      </c>
      <c r="U681" s="26">
        <v>346</v>
      </c>
      <c r="V681" s="26">
        <v>412</v>
      </c>
      <c r="W681" s="26">
        <v>181</v>
      </c>
      <c r="X681" s="27"/>
      <c r="Y681" s="27"/>
      <c r="Z681" s="27"/>
      <c r="AA681" s="29">
        <v>562.54</v>
      </c>
      <c r="AB681" s="29">
        <v>0</v>
      </c>
      <c r="AC681" s="29">
        <v>219.42</v>
      </c>
      <c r="AD681" s="28">
        <v>0</v>
      </c>
      <c r="AE681" s="29">
        <v>57</v>
      </c>
      <c r="AF681" s="29"/>
      <c r="AG681" s="30"/>
      <c r="AH681" s="41">
        <v>250</v>
      </c>
      <c r="AI681" s="41">
        <v>475.28</v>
      </c>
      <c r="AJ681" s="30"/>
      <c r="AK681" s="30">
        <v>94</v>
      </c>
      <c r="AL681" s="30">
        <v>16</v>
      </c>
      <c r="AM681" s="30">
        <v>0</v>
      </c>
      <c r="AN681" s="32"/>
      <c r="AO681" s="32">
        <v>0.91</v>
      </c>
      <c r="AQ681" s="39">
        <v>0</v>
      </c>
      <c r="AR681" s="42">
        <v>70</v>
      </c>
      <c r="AT681" s="37">
        <f t="shared" si="350"/>
        <v>1123000</v>
      </c>
    </row>
    <row r="682" spans="1:46">
      <c r="A682" s="16">
        <v>42578</v>
      </c>
      <c r="B682" s="1">
        <f t="shared" si="480"/>
        <v>2969.8319000000001</v>
      </c>
      <c r="D682" s="33">
        <v>2828000</v>
      </c>
      <c r="E682" s="17">
        <f t="shared" si="284"/>
        <v>1.0501527227722773</v>
      </c>
      <c r="F682" s="52">
        <f t="shared" si="426"/>
        <v>1.1540139810684367</v>
      </c>
      <c r="G682" s="22">
        <v>936.6</v>
      </c>
      <c r="H682" s="1">
        <f t="shared" si="468"/>
        <v>778.75980000000004</v>
      </c>
      <c r="I682" s="1">
        <f t="shared" si="469"/>
        <v>221.41210000000001</v>
      </c>
      <c r="J682" s="5">
        <f t="shared" si="470"/>
        <v>458.06</v>
      </c>
      <c r="K682" s="22">
        <v>575</v>
      </c>
      <c r="L682" s="23">
        <v>1482000</v>
      </c>
      <c r="M682" s="24"/>
      <c r="N682" s="5">
        <f t="shared" si="477"/>
        <v>1078.7548999999999</v>
      </c>
      <c r="O682" s="5">
        <f t="shared" si="478"/>
        <v>0.7279047908232118</v>
      </c>
      <c r="P682" s="5">
        <f t="shared" si="479"/>
        <v>404</v>
      </c>
      <c r="Q682" s="5">
        <f t="shared" si="474"/>
        <v>246.0549</v>
      </c>
      <c r="R682" s="5">
        <f t="shared" si="475"/>
        <v>63.7</v>
      </c>
      <c r="S682" s="5">
        <f t="shared" si="476"/>
        <v>245</v>
      </c>
      <c r="T682" s="39">
        <v>120</v>
      </c>
      <c r="U682" s="26">
        <v>342</v>
      </c>
      <c r="V682" s="26">
        <v>404</v>
      </c>
      <c r="W682" s="26">
        <v>180</v>
      </c>
      <c r="X682" s="27"/>
      <c r="Y682" s="27"/>
      <c r="Z682" s="27"/>
      <c r="AA682" s="29">
        <v>585.39</v>
      </c>
      <c r="AB682" s="29">
        <v>0</v>
      </c>
      <c r="AC682" s="29">
        <v>270.39</v>
      </c>
      <c r="AD682" s="28">
        <v>0</v>
      </c>
      <c r="AE682" s="29">
        <v>56.21</v>
      </c>
      <c r="AF682" s="29"/>
      <c r="AG682" s="30"/>
      <c r="AH682" s="41">
        <v>245</v>
      </c>
      <c r="AI682" s="41">
        <v>458.06</v>
      </c>
      <c r="AJ682" s="30"/>
      <c r="AK682" s="30">
        <v>100.6</v>
      </c>
      <c r="AL682" s="30">
        <v>16.5</v>
      </c>
      <c r="AM682" s="30">
        <v>0</v>
      </c>
      <c r="AN682" s="32"/>
      <c r="AO682" s="32">
        <v>0.91</v>
      </c>
      <c r="AQ682" s="39">
        <v>0</v>
      </c>
      <c r="AR682" s="42">
        <v>70</v>
      </c>
      <c r="AT682" s="37">
        <f t="shared" si="350"/>
        <v>1346000</v>
      </c>
    </row>
    <row r="683" spans="1:46">
      <c r="A683" s="16">
        <v>42579</v>
      </c>
      <c r="B683" s="1">
        <f t="shared" si="480"/>
        <v>3010.0643</v>
      </c>
      <c r="D683" s="33">
        <v>2739000</v>
      </c>
      <c r="E683" s="17">
        <f t="shared" si="284"/>
        <v>1.0989646951442134</v>
      </c>
      <c r="F683" s="52">
        <f t="shared" si="426"/>
        <v>1.2076535111474871</v>
      </c>
      <c r="G683" s="22">
        <v>982</v>
      </c>
      <c r="H683" s="1">
        <f t="shared" si="468"/>
        <v>781.94479999999999</v>
      </c>
      <c r="I683" s="1">
        <f t="shared" si="469"/>
        <v>221.5395</v>
      </c>
      <c r="J683" s="5">
        <f t="shared" si="470"/>
        <v>429.58</v>
      </c>
      <c r="K683" s="22">
        <v>595</v>
      </c>
      <c r="L683" s="23">
        <v>1509000</v>
      </c>
      <c r="M683" s="24"/>
      <c r="N683" s="5">
        <f t="shared" si="477"/>
        <v>1122.6304</v>
      </c>
      <c r="O683" s="5">
        <f t="shared" si="478"/>
        <v>0.74395652750165675</v>
      </c>
      <c r="P683" s="5">
        <f t="shared" si="479"/>
        <v>444</v>
      </c>
      <c r="Q683" s="5">
        <f t="shared" si="474"/>
        <v>252.47040000000001</v>
      </c>
      <c r="R683" s="5">
        <f t="shared" si="475"/>
        <v>69.16</v>
      </c>
      <c r="S683" s="5">
        <f t="shared" si="476"/>
        <v>237</v>
      </c>
      <c r="T683" s="39">
        <v>120</v>
      </c>
      <c r="U683" s="26">
        <v>339</v>
      </c>
      <c r="V683" s="26">
        <v>444</v>
      </c>
      <c r="W683" s="26">
        <v>191</v>
      </c>
      <c r="X683" s="27"/>
      <c r="Y683" s="27"/>
      <c r="Z683" s="27"/>
      <c r="AA683" s="29">
        <v>581.84</v>
      </c>
      <c r="AB683" s="29">
        <v>0</v>
      </c>
      <c r="AC683" s="29">
        <v>277.44</v>
      </c>
      <c r="AD683" s="28">
        <v>0</v>
      </c>
      <c r="AE683" s="29">
        <v>56</v>
      </c>
      <c r="AF683" s="29"/>
      <c r="AG683" s="30"/>
      <c r="AH683" s="41">
        <v>237</v>
      </c>
      <c r="AI683" s="41">
        <v>429.58</v>
      </c>
      <c r="AJ683" s="30"/>
      <c r="AK683" s="30">
        <v>101.45</v>
      </c>
      <c r="AL683" s="30">
        <v>10</v>
      </c>
      <c r="AM683" s="30">
        <v>0</v>
      </c>
      <c r="AN683" s="32"/>
      <c r="AO683" s="32">
        <v>0.91</v>
      </c>
      <c r="AQ683" s="39">
        <v>0</v>
      </c>
      <c r="AR683" s="42">
        <v>76</v>
      </c>
      <c r="AT683" s="37">
        <f t="shared" si="350"/>
        <v>1230000</v>
      </c>
    </row>
    <row r="684" spans="1:46">
      <c r="A684" s="16">
        <v>42580</v>
      </c>
      <c r="B684" s="1">
        <f t="shared" si="480"/>
        <v>3307.8020000000006</v>
      </c>
      <c r="D684" s="33">
        <v>2981000</v>
      </c>
      <c r="E684" s="17">
        <f t="shared" si="284"/>
        <v>1.109628312646763</v>
      </c>
      <c r="F684" s="52">
        <f t="shared" si="426"/>
        <v>1.2329203473852921</v>
      </c>
      <c r="G684" s="22">
        <v>1058</v>
      </c>
      <c r="H684" s="1">
        <f t="shared" si="468"/>
        <v>858.77100000000007</v>
      </c>
      <c r="I684" s="1">
        <f t="shared" si="469"/>
        <v>235.251</v>
      </c>
      <c r="J684" s="5">
        <f t="shared" si="470"/>
        <v>485.78</v>
      </c>
      <c r="K684" s="22">
        <v>670</v>
      </c>
      <c r="L684" s="23">
        <v>1694000</v>
      </c>
      <c r="M684" s="24"/>
      <c r="N684" s="5">
        <f t="shared" si="477"/>
        <v>1295.2</v>
      </c>
      <c r="O684" s="5">
        <f t="shared" si="478"/>
        <v>0.76458087367178273</v>
      </c>
      <c r="P684" s="5">
        <f t="shared" si="479"/>
        <v>532</v>
      </c>
      <c r="Q684" s="5">
        <f t="shared" si="474"/>
        <v>288</v>
      </c>
      <c r="R684" s="5">
        <f t="shared" si="475"/>
        <v>61.2</v>
      </c>
      <c r="S684" s="5">
        <f t="shared" si="476"/>
        <v>294</v>
      </c>
      <c r="T684" s="39">
        <v>120</v>
      </c>
      <c r="U684" s="26">
        <v>322</v>
      </c>
      <c r="V684" s="26">
        <v>532</v>
      </c>
      <c r="W684" s="26">
        <v>194</v>
      </c>
      <c r="X684" s="27"/>
      <c r="Y684" s="27"/>
      <c r="Z684" s="27"/>
      <c r="AA684" s="29">
        <v>634.19000000000005</v>
      </c>
      <c r="AB684" s="29">
        <v>0</v>
      </c>
      <c r="AC684" s="29">
        <v>320</v>
      </c>
      <c r="AD684" s="28">
        <v>0</v>
      </c>
      <c r="AE684" s="29">
        <v>62.41</v>
      </c>
      <c r="AF684" s="29"/>
      <c r="AG684" s="30"/>
      <c r="AH684" s="41">
        <v>294</v>
      </c>
      <c r="AI684" s="41">
        <v>485.78</v>
      </c>
      <c r="AJ684" s="30"/>
      <c r="AK684" s="30">
        <v>112.98</v>
      </c>
      <c r="AL684" s="30">
        <v>18</v>
      </c>
      <c r="AM684" s="30">
        <v>0</v>
      </c>
      <c r="AN684" s="32"/>
      <c r="AO684" s="32">
        <v>0.9</v>
      </c>
      <c r="AQ684" s="39">
        <v>0</v>
      </c>
      <c r="AR684" s="42">
        <v>68</v>
      </c>
      <c r="AT684" s="37">
        <f t="shared" si="350"/>
        <v>1287000</v>
      </c>
    </row>
    <row r="685" spans="1:46">
      <c r="A685" s="16">
        <v>42581</v>
      </c>
      <c r="B685" s="1">
        <f t="shared" si="480"/>
        <v>2806.5940000000001</v>
      </c>
      <c r="D685" s="33">
        <v>2292000</v>
      </c>
      <c r="E685" s="17">
        <f t="shared" si="284"/>
        <v>1.2245174520069808</v>
      </c>
      <c r="F685" s="52">
        <f t="shared" si="426"/>
        <v>1.360574946674423</v>
      </c>
      <c r="G685" s="22">
        <v>945</v>
      </c>
      <c r="H685" s="1">
        <f t="shared" si="468"/>
        <v>765.45900000000006</v>
      </c>
      <c r="I685" s="1">
        <f t="shared" si="469"/>
        <v>195.79500000000002</v>
      </c>
      <c r="J685" s="5">
        <f t="shared" si="470"/>
        <v>419.34</v>
      </c>
      <c r="K685" s="22">
        <v>481</v>
      </c>
      <c r="L685" s="23">
        <v>1458000</v>
      </c>
      <c r="M685" s="24"/>
      <c r="N685" s="5">
        <f t="shared" si="477"/>
        <v>1179.9010000000001</v>
      </c>
      <c r="O685" s="5">
        <f t="shared" si="478"/>
        <v>0.80925994513031563</v>
      </c>
      <c r="P685" s="5">
        <f t="shared" si="479"/>
        <v>476</v>
      </c>
      <c r="Q685" s="5">
        <f t="shared" si="474"/>
        <v>262.70100000000002</v>
      </c>
      <c r="R685" s="5">
        <f t="shared" si="475"/>
        <v>61.2</v>
      </c>
      <c r="S685" s="5">
        <f t="shared" si="476"/>
        <v>260</v>
      </c>
      <c r="T685" s="39">
        <v>120</v>
      </c>
      <c r="U685" s="26">
        <v>270</v>
      </c>
      <c r="V685" s="26">
        <v>476</v>
      </c>
      <c r="W685" s="26">
        <v>188</v>
      </c>
      <c r="X685" s="27"/>
      <c r="Y685" s="27"/>
      <c r="Z685" s="27"/>
      <c r="AA685" s="29">
        <v>558.62</v>
      </c>
      <c r="AB685" s="29">
        <v>0</v>
      </c>
      <c r="AC685" s="29">
        <v>291.89</v>
      </c>
      <c r="AD685" s="28">
        <v>0</v>
      </c>
      <c r="AE685" s="29">
        <v>49.45</v>
      </c>
      <c r="AF685" s="29"/>
      <c r="AG685" s="30"/>
      <c r="AH685" s="41">
        <v>260</v>
      </c>
      <c r="AI685" s="41">
        <v>419.34</v>
      </c>
      <c r="AJ685" s="30"/>
      <c r="AK685" s="30">
        <v>80.099999999999994</v>
      </c>
      <c r="AL685" s="30">
        <v>20</v>
      </c>
      <c r="AM685" s="30">
        <v>0</v>
      </c>
      <c r="AN685" s="32"/>
      <c r="AO685" s="32">
        <v>0.9</v>
      </c>
      <c r="AQ685" s="39">
        <v>0</v>
      </c>
      <c r="AR685" s="42">
        <v>68</v>
      </c>
      <c r="AT685" s="37">
        <f t="shared" si="350"/>
        <v>834000</v>
      </c>
    </row>
    <row r="686" spans="1:46">
      <c r="A686" s="16">
        <v>42582</v>
      </c>
      <c r="B686" s="1">
        <f t="shared" si="480"/>
        <v>2599.7800000000002</v>
      </c>
      <c r="D686" s="33">
        <v>2071000</v>
      </c>
      <c r="E686" s="17">
        <f t="shared" si="284"/>
        <v>1.255325929502656</v>
      </c>
      <c r="F686" s="52">
        <f t="shared" si="426"/>
        <v>1.3948065883362843</v>
      </c>
      <c r="G686" s="22">
        <v>867</v>
      </c>
      <c r="H686" s="1">
        <f t="shared" si="468"/>
        <v>620.55000000000007</v>
      </c>
      <c r="I686" s="1">
        <f t="shared" si="469"/>
        <v>213.3</v>
      </c>
      <c r="J686" s="5">
        <f t="shared" si="470"/>
        <v>418.93</v>
      </c>
      <c r="K686" s="22">
        <v>480</v>
      </c>
      <c r="L686" s="23">
        <v>1263000</v>
      </c>
      <c r="M686" s="24"/>
      <c r="N686" s="5">
        <f t="shared" si="477"/>
        <v>1119.7240000000002</v>
      </c>
      <c r="O686" s="5">
        <f t="shared" si="478"/>
        <v>0.88655898653998433</v>
      </c>
      <c r="P686" s="5">
        <f t="shared" si="479"/>
        <v>454</v>
      </c>
      <c r="Q686" s="5">
        <f t="shared" si="474"/>
        <v>212.72400000000002</v>
      </c>
      <c r="R686" s="5">
        <f t="shared" si="475"/>
        <v>63</v>
      </c>
      <c r="S686" s="5">
        <f t="shared" si="476"/>
        <v>270</v>
      </c>
      <c r="T686" s="39">
        <v>120</v>
      </c>
      <c r="U686" s="26">
        <v>232</v>
      </c>
      <c r="V686" s="26">
        <v>454</v>
      </c>
      <c r="W686" s="26">
        <v>173</v>
      </c>
      <c r="X686" s="27"/>
      <c r="Y686" s="27"/>
      <c r="Z686" s="27"/>
      <c r="AA686" s="29">
        <v>453.14</v>
      </c>
      <c r="AB686" s="29">
        <v>0</v>
      </c>
      <c r="AC686" s="29">
        <v>236.36</v>
      </c>
      <c r="AD686" s="28">
        <v>0</v>
      </c>
      <c r="AE686" s="29">
        <v>72</v>
      </c>
      <c r="AF686" s="29"/>
      <c r="AG686" s="30"/>
      <c r="AH686" s="41">
        <v>270</v>
      </c>
      <c r="AI686" s="41">
        <v>418.93</v>
      </c>
      <c r="AJ686" s="30"/>
      <c r="AK686" s="30">
        <v>71</v>
      </c>
      <c r="AL686" s="30">
        <v>24</v>
      </c>
      <c r="AM686" s="30">
        <v>0</v>
      </c>
      <c r="AN686" s="32"/>
      <c r="AO686" s="32">
        <v>0.9</v>
      </c>
      <c r="AQ686" s="39">
        <v>0</v>
      </c>
      <c r="AR686" s="42">
        <v>70</v>
      </c>
      <c r="AT686" s="37">
        <f t="shared" si="350"/>
        <v>808000</v>
      </c>
    </row>
    <row r="687" spans="1:46">
      <c r="A687" s="16">
        <v>42583</v>
      </c>
      <c r="B687" s="1">
        <f t="shared" si="480"/>
        <v>3031.5320000000002</v>
      </c>
      <c r="D687" s="33">
        <v>2763000</v>
      </c>
      <c r="E687" s="17">
        <f t="shared" si="284"/>
        <v>1.0971885631559899</v>
      </c>
      <c r="F687" s="52">
        <f t="shared" si="426"/>
        <v>1.2190984035066554</v>
      </c>
      <c r="G687" s="22">
        <v>1054</v>
      </c>
      <c r="H687" s="1">
        <f t="shared" si="468"/>
        <v>651.21300000000008</v>
      </c>
      <c r="I687" s="1">
        <f t="shared" si="469"/>
        <v>249.84900000000002</v>
      </c>
      <c r="J687" s="5">
        <f t="shared" si="470"/>
        <v>416.47</v>
      </c>
      <c r="K687" s="22">
        <v>660</v>
      </c>
      <c r="L687" s="23">
        <v>1450000</v>
      </c>
      <c r="M687" s="24"/>
      <c r="N687" s="5">
        <f t="shared" si="477"/>
        <v>1120.383</v>
      </c>
      <c r="O687" s="5">
        <f t="shared" si="478"/>
        <v>0.77267793103448268</v>
      </c>
      <c r="P687" s="5">
        <f t="shared" si="479"/>
        <v>515</v>
      </c>
      <c r="Q687" s="5">
        <f t="shared" si="474"/>
        <v>189.78300000000002</v>
      </c>
      <c r="R687" s="5">
        <f t="shared" si="475"/>
        <v>66.600000000000009</v>
      </c>
      <c r="S687" s="5">
        <f t="shared" si="476"/>
        <v>229</v>
      </c>
      <c r="T687" s="39">
        <v>120</v>
      </c>
      <c r="U687" s="26">
        <v>337</v>
      </c>
      <c r="V687" s="26">
        <v>515</v>
      </c>
      <c r="W687" s="26">
        <v>191</v>
      </c>
      <c r="X687" s="27"/>
      <c r="Y687" s="27"/>
      <c r="Z687" s="27"/>
      <c r="AA687" s="29">
        <v>512.70000000000005</v>
      </c>
      <c r="AB687" s="29">
        <v>0</v>
      </c>
      <c r="AC687" s="29">
        <v>210.87</v>
      </c>
      <c r="AD687" s="28">
        <v>0</v>
      </c>
      <c r="AE687" s="29">
        <v>75</v>
      </c>
      <c r="AF687" s="29"/>
      <c r="AG687" s="30"/>
      <c r="AH687" s="41">
        <v>229</v>
      </c>
      <c r="AI687" s="41">
        <v>416.47</v>
      </c>
      <c r="AJ687" s="30"/>
      <c r="AK687" s="30">
        <v>101.11</v>
      </c>
      <c r="AL687" s="30">
        <v>27.5</v>
      </c>
      <c r="AM687" s="30">
        <v>0</v>
      </c>
      <c r="AN687" s="32"/>
      <c r="AO687" s="32">
        <v>0.9</v>
      </c>
      <c r="AQ687" s="39">
        <v>0</v>
      </c>
      <c r="AR687" s="42">
        <v>74</v>
      </c>
      <c r="AT687" s="37">
        <f t="shared" si="350"/>
        <v>1313000</v>
      </c>
    </row>
    <row r="688" spans="1:46">
      <c r="A688" s="16">
        <v>42584</v>
      </c>
      <c r="B688" s="1">
        <f t="shared" si="480"/>
        <v>2920.1570000000002</v>
      </c>
      <c r="D688" s="33">
        <v>2702000</v>
      </c>
      <c r="E688" s="17">
        <f t="shared" si="284"/>
        <v>1.0807390821613621</v>
      </c>
      <c r="F688" s="52">
        <f t="shared" si="426"/>
        <v>1.2008212024015135</v>
      </c>
      <c r="G688" s="22">
        <v>952</v>
      </c>
      <c r="H688" s="1">
        <f t="shared" si="468"/>
        <v>673.25400000000002</v>
      </c>
      <c r="I688" s="1">
        <f t="shared" si="469"/>
        <v>243.333</v>
      </c>
      <c r="J688" s="5">
        <f t="shared" si="470"/>
        <v>439.57</v>
      </c>
      <c r="K688" s="22">
        <v>612</v>
      </c>
      <c r="L688" s="23">
        <v>1463000</v>
      </c>
      <c r="M688" s="24"/>
      <c r="N688" s="5">
        <f t="shared" si="477"/>
        <v>1093.895</v>
      </c>
      <c r="O688" s="5">
        <f t="shared" si="478"/>
        <v>0.74770676691729321</v>
      </c>
      <c r="P688" s="5">
        <f t="shared" si="479"/>
        <v>479</v>
      </c>
      <c r="Q688" s="5">
        <f t="shared" si="474"/>
        <v>192.19500000000002</v>
      </c>
      <c r="R688" s="5">
        <f t="shared" si="475"/>
        <v>65.7</v>
      </c>
      <c r="S688" s="5">
        <f t="shared" si="476"/>
        <v>237</v>
      </c>
      <c r="T688" s="39">
        <v>120</v>
      </c>
      <c r="U688" s="26">
        <v>298</v>
      </c>
      <c r="V688" s="26">
        <v>479</v>
      </c>
      <c r="W688" s="26">
        <v>165</v>
      </c>
      <c r="X688" s="27"/>
      <c r="Y688" s="27"/>
      <c r="Z688" s="27"/>
      <c r="AA688" s="29">
        <v>534.51</v>
      </c>
      <c r="AB688" s="29">
        <v>0</v>
      </c>
      <c r="AC688" s="29">
        <v>213.55</v>
      </c>
      <c r="AD688" s="28">
        <v>0</v>
      </c>
      <c r="AE688" s="29">
        <v>73</v>
      </c>
      <c r="AF688" s="29"/>
      <c r="AG688" s="30"/>
      <c r="AH688" s="41">
        <v>237</v>
      </c>
      <c r="AI688" s="41">
        <v>439.57</v>
      </c>
      <c r="AJ688" s="30"/>
      <c r="AK688" s="30">
        <v>103.1</v>
      </c>
      <c r="AL688" s="30">
        <v>21.27</v>
      </c>
      <c r="AM688" s="30">
        <v>0</v>
      </c>
      <c r="AN688" s="32"/>
      <c r="AO688" s="32">
        <v>0.9</v>
      </c>
      <c r="AQ688" s="39">
        <v>0</v>
      </c>
      <c r="AR688" s="42">
        <v>73</v>
      </c>
      <c r="AT688" s="37">
        <f t="shared" si="350"/>
        <v>1239000</v>
      </c>
    </row>
    <row r="689" spans="1:46">
      <c r="A689" s="16">
        <v>42585</v>
      </c>
      <c r="B689" s="1">
        <f t="shared" si="480"/>
        <v>2678.6587</v>
      </c>
      <c r="D689" s="33">
        <v>2501000</v>
      </c>
      <c r="E689" s="17">
        <f t="shared" si="284"/>
        <v>1.0710350659736105</v>
      </c>
      <c r="F689" s="52">
        <f t="shared" si="426"/>
        <v>1.2034101864872029</v>
      </c>
      <c r="G689" s="22">
        <v>915.91</v>
      </c>
      <c r="H689" s="1">
        <f t="shared" si="468"/>
        <v>564.9987000000001</v>
      </c>
      <c r="I689" s="1">
        <f t="shared" si="469"/>
        <v>218.05</v>
      </c>
      <c r="J689" s="5">
        <f t="shared" si="470"/>
        <v>499.7</v>
      </c>
      <c r="K689" s="22">
        <v>480</v>
      </c>
      <c r="L689" s="23">
        <v>1233000</v>
      </c>
      <c r="M689" s="24"/>
      <c r="N689" s="5">
        <f t="shared" si="477"/>
        <v>1087.3163</v>
      </c>
      <c r="O689" s="5">
        <f t="shared" si="478"/>
        <v>0.88184614760746149</v>
      </c>
      <c r="P689" s="5">
        <f t="shared" si="479"/>
        <v>461</v>
      </c>
      <c r="Q689" s="5">
        <f t="shared" si="474"/>
        <v>162.5763</v>
      </c>
      <c r="R689" s="5">
        <f t="shared" si="475"/>
        <v>58.74</v>
      </c>
      <c r="S689" s="5">
        <f t="shared" si="476"/>
        <v>285</v>
      </c>
      <c r="T689" s="39">
        <v>120</v>
      </c>
      <c r="U689" s="26">
        <v>271</v>
      </c>
      <c r="V689" s="26">
        <v>461</v>
      </c>
      <c r="W689" s="26">
        <v>175</v>
      </c>
      <c r="X689" s="27"/>
      <c r="Y689" s="27"/>
      <c r="Z689" s="27"/>
      <c r="AA689" s="29">
        <v>452.16</v>
      </c>
      <c r="AB689" s="29">
        <v>0</v>
      </c>
      <c r="AC689" s="29">
        <v>182.67</v>
      </c>
      <c r="AD689" s="28">
        <v>0</v>
      </c>
      <c r="AE689" s="29">
        <v>66</v>
      </c>
      <c r="AF689" s="29"/>
      <c r="AG689" s="30"/>
      <c r="AH689" s="41">
        <v>285</v>
      </c>
      <c r="AI689" s="41">
        <v>499.7</v>
      </c>
      <c r="AJ689" s="30"/>
      <c r="AK689" s="30">
        <v>97</v>
      </c>
      <c r="AL689" s="30">
        <v>16</v>
      </c>
      <c r="AM689" s="30">
        <v>0</v>
      </c>
      <c r="AN689" s="32"/>
      <c r="AO689" s="32">
        <v>0.89</v>
      </c>
      <c r="AQ689" s="39">
        <v>0</v>
      </c>
      <c r="AR689" s="42">
        <v>66</v>
      </c>
      <c r="AT689" s="37">
        <f t="shared" si="350"/>
        <v>1268000</v>
      </c>
    </row>
    <row r="690" spans="1:46">
      <c r="A690" s="16">
        <v>42586</v>
      </c>
      <c r="B690" s="1">
        <f t="shared" si="480"/>
        <v>2791.9139</v>
      </c>
      <c r="D690" s="33">
        <v>2546000</v>
      </c>
      <c r="E690" s="17">
        <f t="shared" si="284"/>
        <v>1.0965883346425767</v>
      </c>
      <c r="F690" s="52">
        <f t="shared" si="426"/>
        <v>1.2321217243175018</v>
      </c>
      <c r="G690" s="22">
        <v>903</v>
      </c>
      <c r="H690" s="1">
        <f t="shared" ref="H690:H695" si="481">Z690*AN690+(AA690+AB690+AC690)*AO690</f>
        <v>630.32470000000001</v>
      </c>
      <c r="I690" s="1">
        <f t="shared" ref="I690:I695" si="482">AO690*(AL690+AE690+AK690+AM690+AR690)+(AQ690)</f>
        <v>217.4092</v>
      </c>
      <c r="J690" s="5">
        <f t="shared" ref="J690:J695" si="483">AG690*AO690+AI690</f>
        <v>472.95</v>
      </c>
      <c r="K690" s="22">
        <v>568.23</v>
      </c>
      <c r="L690" s="23">
        <v>1337000</v>
      </c>
      <c r="M690" s="24"/>
      <c r="N690" s="5">
        <f t="shared" ref="N690:N695" si="484">SUM(P690:T690)</f>
        <v>1103.2148</v>
      </c>
      <c r="O690" s="5">
        <f t="shared" ref="O690:O695" si="485">N690/L690*1000</f>
        <v>0.82514195961106962</v>
      </c>
      <c r="P690" s="5">
        <f t="shared" ref="P690:P695" si="486">V690</f>
        <v>472.95</v>
      </c>
      <c r="Q690" s="5">
        <f t="shared" ref="Q690:Q695" si="487">Y690*AN690+AC690*AO690</f>
        <v>187.1848</v>
      </c>
      <c r="R690" s="5">
        <f t="shared" ref="R690:R695" si="488">SUM(AD690+AJ690+AR690)*AO690</f>
        <v>55.18</v>
      </c>
      <c r="S690" s="5">
        <f t="shared" ref="S690:S695" si="489">AF690*AO690+AH690</f>
        <v>267.89999999999998</v>
      </c>
      <c r="T690" s="39">
        <v>120</v>
      </c>
      <c r="U690" s="26">
        <v>267</v>
      </c>
      <c r="V690" s="26">
        <v>472.95</v>
      </c>
      <c r="W690" s="26">
        <v>189</v>
      </c>
      <c r="X690" s="27"/>
      <c r="Y690" s="27"/>
      <c r="Z690" s="27"/>
      <c r="AA690" s="29">
        <v>497.91</v>
      </c>
      <c r="AB690" s="29">
        <v>0</v>
      </c>
      <c r="AC690" s="29">
        <v>210.32</v>
      </c>
      <c r="AD690" s="28">
        <v>0</v>
      </c>
      <c r="AE690" s="29">
        <v>76</v>
      </c>
      <c r="AF690" s="29"/>
      <c r="AG690" s="30"/>
      <c r="AH690" s="41">
        <v>267.89999999999998</v>
      </c>
      <c r="AI690" s="41">
        <v>472.95</v>
      </c>
      <c r="AJ690" s="30"/>
      <c r="AK690" s="30">
        <v>91.28</v>
      </c>
      <c r="AL690" s="30">
        <v>15</v>
      </c>
      <c r="AM690" s="30">
        <v>0</v>
      </c>
      <c r="AN690" s="32"/>
      <c r="AO690" s="32">
        <v>0.89</v>
      </c>
      <c r="AQ690" s="39">
        <v>0</v>
      </c>
      <c r="AR690" s="42">
        <v>62</v>
      </c>
      <c r="AT690" s="37">
        <f t="shared" si="350"/>
        <v>1209000</v>
      </c>
    </row>
    <row r="691" spans="1:46">
      <c r="A691" s="16">
        <v>42587</v>
      </c>
      <c r="B691" s="1">
        <f t="shared" si="480"/>
        <v>2663.2067999999999</v>
      </c>
      <c r="D691" s="33">
        <v>2411000</v>
      </c>
      <c r="E691" s="17">
        <f t="shared" si="284"/>
        <v>1.1046067192036499</v>
      </c>
      <c r="F691" s="52">
        <f t="shared" si="426"/>
        <v>1.2411311451726403</v>
      </c>
      <c r="G691" s="22">
        <v>867</v>
      </c>
      <c r="H691" s="1">
        <f t="shared" si="481"/>
        <v>576.47080000000005</v>
      </c>
      <c r="I691" s="1">
        <f t="shared" si="482"/>
        <v>215.73600000000002</v>
      </c>
      <c r="J691" s="5">
        <f t="shared" si="483"/>
        <v>464</v>
      </c>
      <c r="K691" s="22">
        <v>540</v>
      </c>
      <c r="L691" s="23">
        <v>1400000</v>
      </c>
      <c r="M691" s="24"/>
      <c r="N691" s="5">
        <f t="shared" si="484"/>
        <v>1086.4380999999998</v>
      </c>
      <c r="O691" s="5">
        <f t="shared" si="485"/>
        <v>0.7760272142857142</v>
      </c>
      <c r="P691" s="5">
        <f t="shared" si="486"/>
        <v>464</v>
      </c>
      <c r="Q691" s="5">
        <f t="shared" si="487"/>
        <v>171.13810000000001</v>
      </c>
      <c r="R691" s="5">
        <f t="shared" si="488"/>
        <v>62.300000000000004</v>
      </c>
      <c r="S691" s="5">
        <f t="shared" si="489"/>
        <v>269</v>
      </c>
      <c r="T691" s="39">
        <v>120</v>
      </c>
      <c r="U691" s="26">
        <v>269</v>
      </c>
      <c r="V691" s="26">
        <v>464</v>
      </c>
      <c r="W691" s="26">
        <v>155</v>
      </c>
      <c r="X691" s="27"/>
      <c r="Y691" s="27"/>
      <c r="Z691" s="27"/>
      <c r="AA691" s="29">
        <v>455.43</v>
      </c>
      <c r="AB691" s="29">
        <v>0</v>
      </c>
      <c r="AC691" s="29">
        <v>192.29</v>
      </c>
      <c r="AD691" s="28">
        <v>0</v>
      </c>
      <c r="AE691" s="29">
        <v>76</v>
      </c>
      <c r="AF691" s="29"/>
      <c r="AG691" s="30"/>
      <c r="AH691" s="41">
        <v>269</v>
      </c>
      <c r="AI691" s="41">
        <v>464</v>
      </c>
      <c r="AJ691" s="30"/>
      <c r="AK691" s="30">
        <v>76</v>
      </c>
      <c r="AL691" s="30">
        <v>20.399999999999999</v>
      </c>
      <c r="AM691" s="30">
        <v>0</v>
      </c>
      <c r="AN691" s="32"/>
      <c r="AO691" s="32">
        <v>0.89</v>
      </c>
      <c r="AQ691" s="39">
        <v>0</v>
      </c>
      <c r="AR691" s="42">
        <v>70</v>
      </c>
      <c r="AT691" s="37">
        <f t="shared" si="350"/>
        <v>1011000</v>
      </c>
    </row>
    <row r="692" spans="1:46">
      <c r="A692" s="16">
        <v>42588</v>
      </c>
      <c r="B692" s="1">
        <f t="shared" si="480"/>
        <v>2347.7960000000003</v>
      </c>
      <c r="D692" s="33">
        <v>1892000</v>
      </c>
      <c r="E692" s="17">
        <f t="shared" si="284"/>
        <v>1.240906976744186</v>
      </c>
      <c r="F692" s="52">
        <f t="shared" si="426"/>
        <v>1.3787855297157623</v>
      </c>
      <c r="G692" s="22">
        <v>767</v>
      </c>
      <c r="H692" s="1">
        <f t="shared" si="481"/>
        <v>554.79600000000005</v>
      </c>
      <c r="I692" s="1">
        <f t="shared" si="482"/>
        <v>216</v>
      </c>
      <c r="J692" s="5">
        <f t="shared" si="483"/>
        <v>367</v>
      </c>
      <c r="K692" s="22">
        <v>443</v>
      </c>
      <c r="L692" s="23">
        <v>1267000</v>
      </c>
      <c r="M692" s="24"/>
      <c r="N692" s="5">
        <f t="shared" si="484"/>
        <v>922.78099999999995</v>
      </c>
      <c r="O692" s="5">
        <f t="shared" si="485"/>
        <v>0.72831965272296761</v>
      </c>
      <c r="P692" s="5">
        <f t="shared" si="486"/>
        <v>360</v>
      </c>
      <c r="Q692" s="5">
        <f t="shared" si="487"/>
        <v>162.98099999999999</v>
      </c>
      <c r="R692" s="5">
        <f t="shared" si="488"/>
        <v>64.8</v>
      </c>
      <c r="S692" s="5">
        <f t="shared" si="489"/>
        <v>215</v>
      </c>
      <c r="T692" s="39">
        <v>120</v>
      </c>
      <c r="U692" s="26">
        <v>228</v>
      </c>
      <c r="V692" s="26">
        <v>360</v>
      </c>
      <c r="W692" s="26">
        <v>171</v>
      </c>
      <c r="X692" s="27"/>
      <c r="Y692" s="27"/>
      <c r="Z692" s="27"/>
      <c r="AA692" s="29">
        <v>435.35</v>
      </c>
      <c r="AB692" s="29">
        <v>0</v>
      </c>
      <c r="AC692" s="29">
        <v>181.09</v>
      </c>
      <c r="AD692" s="28">
        <v>0</v>
      </c>
      <c r="AE692" s="29">
        <v>73</v>
      </c>
      <c r="AF692" s="29"/>
      <c r="AG692" s="30"/>
      <c r="AH692" s="41">
        <v>215</v>
      </c>
      <c r="AI692" s="41">
        <v>367</v>
      </c>
      <c r="AJ692" s="30"/>
      <c r="AK692" s="30">
        <v>73</v>
      </c>
      <c r="AL692" s="30">
        <v>22</v>
      </c>
      <c r="AM692" s="30">
        <v>0</v>
      </c>
      <c r="AN692" s="32"/>
      <c r="AO692" s="32">
        <v>0.9</v>
      </c>
      <c r="AQ692" s="39">
        <v>0</v>
      </c>
      <c r="AR692" s="42">
        <v>72</v>
      </c>
      <c r="AT692" s="37">
        <f t="shared" si="350"/>
        <v>625000</v>
      </c>
    </row>
    <row r="693" spans="1:46">
      <c r="A693" s="16">
        <v>42589</v>
      </c>
      <c r="B693" s="1">
        <f t="shared" si="480"/>
        <v>2365.886</v>
      </c>
      <c r="D693" s="33">
        <v>1963000</v>
      </c>
      <c r="E693" s="17">
        <f t="shared" si="284"/>
        <v>1.2052399388690778</v>
      </c>
      <c r="F693" s="52">
        <f t="shared" si="426"/>
        <v>1.3391554876323086</v>
      </c>
      <c r="G693" s="22">
        <v>760</v>
      </c>
      <c r="H693" s="1">
        <f t="shared" si="481"/>
        <v>548.58600000000001</v>
      </c>
      <c r="I693" s="1">
        <f t="shared" si="482"/>
        <v>222.3</v>
      </c>
      <c r="J693" s="5">
        <f t="shared" si="483"/>
        <v>354</v>
      </c>
      <c r="K693" s="22">
        <v>481</v>
      </c>
      <c r="L693" s="23">
        <v>1127000</v>
      </c>
      <c r="M693" s="24"/>
      <c r="N693" s="5">
        <f t="shared" si="484"/>
        <v>928.399</v>
      </c>
      <c r="O693" s="5">
        <f t="shared" si="485"/>
        <v>0.82377905944986685</v>
      </c>
      <c r="P693" s="5">
        <f t="shared" si="486"/>
        <v>356</v>
      </c>
      <c r="Q693" s="5">
        <f t="shared" si="487"/>
        <v>159.39900000000003</v>
      </c>
      <c r="R693" s="5">
        <f t="shared" si="488"/>
        <v>72</v>
      </c>
      <c r="S693" s="5">
        <f t="shared" si="489"/>
        <v>221</v>
      </c>
      <c r="T693" s="39">
        <v>120</v>
      </c>
      <c r="U693" s="26">
        <v>216</v>
      </c>
      <c r="V693" s="26">
        <v>356</v>
      </c>
      <c r="W693" s="26">
        <v>182</v>
      </c>
      <c r="X693" s="27"/>
      <c r="Y693" s="27"/>
      <c r="Z693" s="27"/>
      <c r="AA693" s="29">
        <v>432.43</v>
      </c>
      <c r="AB693" s="29">
        <v>0</v>
      </c>
      <c r="AC693" s="29">
        <v>177.11</v>
      </c>
      <c r="AD693" s="28">
        <v>0</v>
      </c>
      <c r="AE693" s="29">
        <v>80</v>
      </c>
      <c r="AF693" s="29"/>
      <c r="AG693" s="30"/>
      <c r="AH693" s="41">
        <v>221</v>
      </c>
      <c r="AI693" s="41">
        <v>354</v>
      </c>
      <c r="AJ693" s="30"/>
      <c r="AK693" s="30">
        <v>63</v>
      </c>
      <c r="AL693" s="30">
        <v>24</v>
      </c>
      <c r="AM693" s="30">
        <v>0</v>
      </c>
      <c r="AN693" s="32"/>
      <c r="AO693" s="32">
        <v>0.9</v>
      </c>
      <c r="AQ693" s="39">
        <v>0</v>
      </c>
      <c r="AR693" s="42">
        <v>80</v>
      </c>
      <c r="AT693" s="37">
        <f t="shared" si="350"/>
        <v>836000</v>
      </c>
    </row>
    <row r="694" spans="1:46">
      <c r="A694" s="16">
        <v>42590</v>
      </c>
      <c r="B694" s="1">
        <f t="shared" si="480"/>
        <v>2886.5940000000001</v>
      </c>
      <c r="D694" s="33">
        <v>2613000</v>
      </c>
      <c r="E694" s="17">
        <f t="shared" si="284"/>
        <v>1.1047049368541906</v>
      </c>
      <c r="F694" s="52">
        <f t="shared" si="426"/>
        <v>1.2274499298379895</v>
      </c>
      <c r="G694" s="22">
        <v>936</v>
      </c>
      <c r="H694" s="1">
        <f t="shared" si="481"/>
        <v>647.42399999999998</v>
      </c>
      <c r="I694" s="1">
        <f t="shared" si="482"/>
        <v>261.45</v>
      </c>
      <c r="J694" s="5">
        <f t="shared" si="483"/>
        <v>451.72</v>
      </c>
      <c r="K694" s="22">
        <v>590</v>
      </c>
      <c r="L694" s="23">
        <v>1430000</v>
      </c>
      <c r="M694" s="24"/>
      <c r="N694" s="5">
        <f t="shared" si="484"/>
        <v>1054.941</v>
      </c>
      <c r="O694" s="5">
        <f t="shared" si="485"/>
        <v>0.73772097902097911</v>
      </c>
      <c r="P694" s="5">
        <f t="shared" si="486"/>
        <v>434</v>
      </c>
      <c r="Q694" s="5">
        <f t="shared" si="487"/>
        <v>175.04100000000003</v>
      </c>
      <c r="R694" s="5">
        <f t="shared" si="488"/>
        <v>72.900000000000006</v>
      </c>
      <c r="S694" s="5">
        <f t="shared" si="489"/>
        <v>253</v>
      </c>
      <c r="T694" s="39">
        <v>120</v>
      </c>
      <c r="U694" s="26">
        <v>294</v>
      </c>
      <c r="V694" s="26">
        <v>434</v>
      </c>
      <c r="W694" s="26">
        <v>198</v>
      </c>
      <c r="X694" s="27"/>
      <c r="Y694" s="27"/>
      <c r="Z694" s="27"/>
      <c r="AA694" s="29">
        <v>524.87</v>
      </c>
      <c r="AB694" s="29">
        <v>0</v>
      </c>
      <c r="AC694" s="29">
        <v>194.49</v>
      </c>
      <c r="AD694" s="28">
        <v>0</v>
      </c>
      <c r="AE694" s="29">
        <v>90</v>
      </c>
      <c r="AF694" s="29"/>
      <c r="AG694" s="30"/>
      <c r="AH694" s="41">
        <v>253</v>
      </c>
      <c r="AI694" s="41">
        <v>451.72</v>
      </c>
      <c r="AJ694" s="30"/>
      <c r="AK694" s="30">
        <v>99.5</v>
      </c>
      <c r="AL694" s="30">
        <v>20</v>
      </c>
      <c r="AM694" s="30">
        <v>0</v>
      </c>
      <c r="AN694" s="32"/>
      <c r="AO694" s="32">
        <v>0.9</v>
      </c>
      <c r="AQ694" s="39">
        <v>0</v>
      </c>
      <c r="AR694" s="42">
        <v>81</v>
      </c>
      <c r="AT694" s="37">
        <f t="shared" si="350"/>
        <v>1183000</v>
      </c>
    </row>
    <row r="695" spans="1:46">
      <c r="A695" s="16">
        <v>42591</v>
      </c>
      <c r="B695" s="1">
        <f t="shared" si="480"/>
        <v>2976.7780000000002</v>
      </c>
      <c r="D695" s="33">
        <v>2741000</v>
      </c>
      <c r="E695" s="17">
        <f t="shared" si="284"/>
        <v>1.0860189711784021</v>
      </c>
      <c r="F695" s="52">
        <f t="shared" si="426"/>
        <v>1.2066877457537801</v>
      </c>
      <c r="G695" s="22">
        <v>985.84</v>
      </c>
      <c r="H695" s="1">
        <f t="shared" si="481"/>
        <v>640.42200000000003</v>
      </c>
      <c r="I695" s="1">
        <f t="shared" si="482"/>
        <v>274.98600000000005</v>
      </c>
      <c r="J695" s="5">
        <f t="shared" si="483"/>
        <v>421.53</v>
      </c>
      <c r="K695" s="22">
        <v>654</v>
      </c>
      <c r="L695" s="23">
        <v>1525000</v>
      </c>
      <c r="M695" s="24"/>
      <c r="N695" s="5">
        <f t="shared" si="484"/>
        <v>1045.693</v>
      </c>
      <c r="O695" s="5">
        <f t="shared" si="485"/>
        <v>0.68570032786885238</v>
      </c>
      <c r="P695" s="5">
        <f t="shared" si="486"/>
        <v>423</v>
      </c>
      <c r="Q695" s="5">
        <f t="shared" si="487"/>
        <v>180.20699999999999</v>
      </c>
      <c r="R695" s="5">
        <f t="shared" si="488"/>
        <v>72.486000000000004</v>
      </c>
      <c r="S695" s="5">
        <f t="shared" si="489"/>
        <v>250</v>
      </c>
      <c r="T695" s="39">
        <v>120</v>
      </c>
      <c r="U695" s="26">
        <v>342</v>
      </c>
      <c r="V695" s="26">
        <v>423</v>
      </c>
      <c r="W695" s="26">
        <v>213</v>
      </c>
      <c r="X695" s="27"/>
      <c r="Y695" s="27"/>
      <c r="Z695" s="27"/>
      <c r="AA695" s="29">
        <v>511.35</v>
      </c>
      <c r="AB695" s="29">
        <v>0</v>
      </c>
      <c r="AC695" s="29">
        <v>200.23</v>
      </c>
      <c r="AD695" s="28">
        <v>0</v>
      </c>
      <c r="AE695" s="29">
        <v>104</v>
      </c>
      <c r="AF695" s="29"/>
      <c r="AG695" s="30"/>
      <c r="AH695" s="41">
        <v>250</v>
      </c>
      <c r="AI695" s="41">
        <v>421.53</v>
      </c>
      <c r="AJ695" s="30"/>
      <c r="AK695" s="30">
        <v>93</v>
      </c>
      <c r="AL695" s="30">
        <v>28</v>
      </c>
      <c r="AM695" s="30">
        <v>0</v>
      </c>
      <c r="AN695" s="32"/>
      <c r="AO695" s="32">
        <v>0.9</v>
      </c>
      <c r="AQ695" s="39">
        <v>0</v>
      </c>
      <c r="AR695" s="42">
        <v>80.540000000000006</v>
      </c>
      <c r="AT695" s="37">
        <f t="shared" si="350"/>
        <v>1216000</v>
      </c>
    </row>
    <row r="696" spans="1:46">
      <c r="A696" s="16">
        <v>42592</v>
      </c>
      <c r="B696" s="1">
        <f t="shared" si="480"/>
        <v>1259.634</v>
      </c>
      <c r="D696" s="33">
        <v>2833000</v>
      </c>
      <c r="E696" s="17">
        <f t="shared" si="284"/>
        <v>0.44462901517825626</v>
      </c>
      <c r="F696" s="52">
        <f t="shared" si="426"/>
        <v>0.49403223908695137</v>
      </c>
      <c r="G696" s="22"/>
      <c r="H696" s="1">
        <f t="shared" ref="H696:H719" si="490">Z696*AN696+(AA696+AB696+AC696)*AO696</f>
        <v>644.63400000000001</v>
      </c>
      <c r="I696" s="1">
        <f t="shared" ref="I696:I719" si="491">AO696*(AL696+AE696+AK696+AM696+AR696)+(AQ696)</f>
        <v>162</v>
      </c>
      <c r="J696" s="5">
        <f t="shared" ref="J696:J719" si="492">AG696*AO696+AI696</f>
        <v>0</v>
      </c>
      <c r="K696" s="22">
        <v>453</v>
      </c>
      <c r="L696" s="23">
        <v>1500000</v>
      </c>
      <c r="M696" s="24"/>
      <c r="N696" s="5">
        <f t="shared" ref="N696:N719" si="493">SUM(P696:T696)</f>
        <v>360.86699999999996</v>
      </c>
      <c r="O696" s="5">
        <f t="shared" ref="O696:O719" si="494">N696/L696*1000</f>
        <v>0.24057799999999996</v>
      </c>
      <c r="P696" s="5">
        <f t="shared" ref="P696:P719" si="495">V696</f>
        <v>0</v>
      </c>
      <c r="Q696" s="5">
        <f t="shared" ref="Q696:Q719" si="496">Y696*AN696+AC696*AO696</f>
        <v>168.86699999999999</v>
      </c>
      <c r="R696" s="5">
        <f t="shared" ref="R696:R719" si="497">SUM(AD696+AJ696+AR696)*AO696</f>
        <v>72</v>
      </c>
      <c r="S696" s="5">
        <f t="shared" ref="S696:S719" si="498">AF696*AO696+AH696</f>
        <v>0</v>
      </c>
      <c r="T696" s="39">
        <v>120</v>
      </c>
      <c r="U696" s="26"/>
      <c r="V696" s="26"/>
      <c r="W696" s="26"/>
      <c r="X696" s="27"/>
      <c r="Y696" s="27"/>
      <c r="Z696" s="27"/>
      <c r="AA696" s="29">
        <v>528.63</v>
      </c>
      <c r="AB696" s="29">
        <v>0</v>
      </c>
      <c r="AC696" s="29">
        <v>187.63</v>
      </c>
      <c r="AD696" s="28">
        <v>0</v>
      </c>
      <c r="AE696" s="29">
        <v>100</v>
      </c>
      <c r="AF696" s="29"/>
      <c r="AG696" s="30"/>
      <c r="AH696" s="41"/>
      <c r="AI696" s="41"/>
      <c r="AJ696" s="30"/>
      <c r="AK696" s="30"/>
      <c r="AL696" s="30"/>
      <c r="AM696" s="30">
        <v>0</v>
      </c>
      <c r="AN696" s="32"/>
      <c r="AO696" s="32">
        <v>0.9</v>
      </c>
      <c r="AQ696" s="39">
        <v>0</v>
      </c>
      <c r="AR696" s="42">
        <v>80</v>
      </c>
      <c r="AT696" s="37">
        <f t="shared" si="350"/>
        <v>1333000</v>
      </c>
    </row>
    <row r="697" spans="1:46">
      <c r="A697" s="16">
        <v>42593</v>
      </c>
      <c r="B697" s="1">
        <f t="shared" si="480"/>
        <v>2778.75</v>
      </c>
      <c r="D697" s="33">
        <v>2623000</v>
      </c>
      <c r="E697" s="17">
        <f t="shared" si="284"/>
        <v>1.0593785741517348</v>
      </c>
      <c r="F697" s="52">
        <f t="shared" si="426"/>
        <v>1.1770873046130386</v>
      </c>
      <c r="G697" s="22">
        <v>944.67</v>
      </c>
      <c r="H697" s="1">
        <f t="shared" si="490"/>
        <v>622.21499999999992</v>
      </c>
      <c r="I697" s="1">
        <f t="shared" si="491"/>
        <v>245.655</v>
      </c>
      <c r="J697" s="5">
        <f t="shared" si="492"/>
        <v>410</v>
      </c>
      <c r="K697" s="22">
        <v>556.21</v>
      </c>
      <c r="L697" s="23">
        <v>1411000</v>
      </c>
      <c r="M697" s="24"/>
      <c r="N697" s="5">
        <f t="shared" si="493"/>
        <v>1038.5050000000001</v>
      </c>
      <c r="O697" s="5">
        <f t="shared" si="494"/>
        <v>0.7360063784549965</v>
      </c>
      <c r="P697" s="5">
        <f t="shared" si="495"/>
        <v>439</v>
      </c>
      <c r="Q697" s="5">
        <f t="shared" si="496"/>
        <v>175.005</v>
      </c>
      <c r="R697" s="5">
        <f t="shared" si="497"/>
        <v>67.5</v>
      </c>
      <c r="S697" s="5">
        <f t="shared" si="498"/>
        <v>237</v>
      </c>
      <c r="T697" s="39">
        <v>120</v>
      </c>
      <c r="U697" s="26">
        <v>309</v>
      </c>
      <c r="V697" s="26">
        <v>439</v>
      </c>
      <c r="W697" s="26">
        <v>197</v>
      </c>
      <c r="X697" s="27"/>
      <c r="Y697" s="27"/>
      <c r="Z697" s="27"/>
      <c r="AA697" s="29">
        <v>496.9</v>
      </c>
      <c r="AB697" s="29">
        <v>0</v>
      </c>
      <c r="AC697" s="29">
        <v>194.45</v>
      </c>
      <c r="AD697" s="28">
        <v>0</v>
      </c>
      <c r="AE697" s="29">
        <v>100.95</v>
      </c>
      <c r="AF697" s="29"/>
      <c r="AG697" s="30"/>
      <c r="AH697" s="41">
        <v>237</v>
      </c>
      <c r="AI697" s="41">
        <v>410</v>
      </c>
      <c r="AJ697" s="30"/>
      <c r="AK697" s="30">
        <v>73</v>
      </c>
      <c r="AL697" s="30">
        <v>24</v>
      </c>
      <c r="AM697" s="30">
        <v>0</v>
      </c>
      <c r="AN697" s="32"/>
      <c r="AO697" s="32">
        <v>0.9</v>
      </c>
      <c r="AQ697" s="39">
        <v>0</v>
      </c>
      <c r="AR697" s="42">
        <v>75</v>
      </c>
      <c r="AT697" s="37">
        <f t="shared" si="350"/>
        <v>1212000</v>
      </c>
    </row>
    <row r="698" spans="1:46">
      <c r="A698" s="16">
        <v>42594</v>
      </c>
      <c r="B698" s="1">
        <f t="shared" si="480"/>
        <v>2827.8429999999998</v>
      </c>
      <c r="D698" s="33">
        <v>2619000</v>
      </c>
      <c r="E698" s="17">
        <f t="shared" si="284"/>
        <v>1.0797415043909888</v>
      </c>
      <c r="F698" s="52">
        <f t="shared" si="426"/>
        <v>1.1997127826566543</v>
      </c>
      <c r="G698" s="22">
        <v>967</v>
      </c>
      <c r="H698" s="1">
        <f t="shared" si="490"/>
        <v>670.84199999999998</v>
      </c>
      <c r="I698" s="1">
        <f t="shared" si="491"/>
        <v>246.501</v>
      </c>
      <c r="J698" s="5">
        <f t="shared" si="492"/>
        <v>374.5</v>
      </c>
      <c r="K698" s="22">
        <v>569</v>
      </c>
      <c r="L698" s="23">
        <v>1393000</v>
      </c>
      <c r="M698" s="24"/>
      <c r="N698" s="5">
        <f t="shared" si="493"/>
        <v>1066.4560000000001</v>
      </c>
      <c r="O698" s="5">
        <f t="shared" si="494"/>
        <v>0.76558219669777472</v>
      </c>
      <c r="P698" s="5">
        <f t="shared" si="495"/>
        <v>458</v>
      </c>
      <c r="Q698" s="5">
        <f t="shared" si="496"/>
        <v>196.95600000000002</v>
      </c>
      <c r="R698" s="5">
        <f t="shared" si="497"/>
        <v>76.5</v>
      </c>
      <c r="S698" s="5">
        <f t="shared" si="498"/>
        <v>215</v>
      </c>
      <c r="T698" s="39">
        <v>120</v>
      </c>
      <c r="U698" s="26">
        <v>303</v>
      </c>
      <c r="V698" s="26">
        <v>458</v>
      </c>
      <c r="W698" s="26">
        <v>187</v>
      </c>
      <c r="X698" s="27"/>
      <c r="Y698" s="27"/>
      <c r="Z698" s="27"/>
      <c r="AA698" s="29">
        <v>526.54</v>
      </c>
      <c r="AB698" s="29">
        <v>0</v>
      </c>
      <c r="AC698" s="29">
        <v>218.84</v>
      </c>
      <c r="AD698" s="28">
        <v>0</v>
      </c>
      <c r="AE698" s="29">
        <v>87.13</v>
      </c>
      <c r="AF698" s="29"/>
      <c r="AG698" s="30"/>
      <c r="AH698" s="41">
        <v>215</v>
      </c>
      <c r="AI698" s="41">
        <v>374.5</v>
      </c>
      <c r="AJ698" s="30"/>
      <c r="AK698" s="30">
        <v>77.760000000000005</v>
      </c>
      <c r="AL698" s="30">
        <v>24</v>
      </c>
      <c r="AM698" s="30">
        <v>0</v>
      </c>
      <c r="AN698" s="32"/>
      <c r="AO698" s="32">
        <v>0.9</v>
      </c>
      <c r="AQ698" s="39">
        <v>0</v>
      </c>
      <c r="AR698" s="42">
        <v>85</v>
      </c>
      <c r="AT698" s="37">
        <f t="shared" ref="AT698:AT740" si="499">D698-L698</f>
        <v>1226000</v>
      </c>
    </row>
    <row r="699" spans="1:46">
      <c r="A699" s="16">
        <v>42595</v>
      </c>
      <c r="B699" s="1">
        <f t="shared" si="480"/>
        <v>2541.9769999999999</v>
      </c>
      <c r="D699" s="33">
        <v>2064000</v>
      </c>
      <c r="E699" s="17">
        <f t="shared" si="284"/>
        <v>1.2315780038759689</v>
      </c>
      <c r="F699" s="52">
        <f t="shared" si="426"/>
        <v>1.3684200043066321</v>
      </c>
      <c r="G699" s="22">
        <v>922.71</v>
      </c>
      <c r="H699" s="1">
        <f t="shared" si="490"/>
        <v>584.298</v>
      </c>
      <c r="I699" s="1">
        <f t="shared" si="491"/>
        <v>232.11899999999997</v>
      </c>
      <c r="J699" s="5">
        <f t="shared" si="492"/>
        <v>362.85</v>
      </c>
      <c r="K699" s="22">
        <v>440</v>
      </c>
      <c r="L699" s="23">
        <v>1369000</v>
      </c>
      <c r="M699" s="24"/>
      <c r="N699" s="5">
        <f t="shared" si="493"/>
        <v>1056.374</v>
      </c>
      <c r="O699" s="5">
        <f t="shared" si="494"/>
        <v>0.77163915266617966</v>
      </c>
      <c r="P699" s="5">
        <f t="shared" si="495"/>
        <v>436</v>
      </c>
      <c r="Q699" s="5">
        <f t="shared" si="496"/>
        <v>205.97400000000002</v>
      </c>
      <c r="R699" s="5">
        <f t="shared" si="497"/>
        <v>77.400000000000006</v>
      </c>
      <c r="S699" s="5">
        <f t="shared" si="498"/>
        <v>217</v>
      </c>
      <c r="T699" s="39">
        <v>120</v>
      </c>
      <c r="U699" s="26">
        <v>247</v>
      </c>
      <c r="V699" s="26">
        <v>436</v>
      </c>
      <c r="W699" s="26">
        <v>194</v>
      </c>
      <c r="X699" s="27"/>
      <c r="Y699" s="27"/>
      <c r="Z699" s="27"/>
      <c r="AA699" s="29">
        <v>420.36</v>
      </c>
      <c r="AB699" s="29">
        <v>0</v>
      </c>
      <c r="AC699" s="29">
        <v>228.86</v>
      </c>
      <c r="AD699" s="28">
        <v>0</v>
      </c>
      <c r="AE699" s="29">
        <v>80</v>
      </c>
      <c r="AF699" s="29"/>
      <c r="AG699" s="30"/>
      <c r="AH699" s="41">
        <v>217</v>
      </c>
      <c r="AI699" s="41">
        <v>362.85</v>
      </c>
      <c r="AJ699" s="30"/>
      <c r="AK699" s="30">
        <v>70</v>
      </c>
      <c r="AL699" s="30">
        <v>21.91</v>
      </c>
      <c r="AM699" s="30">
        <v>0</v>
      </c>
      <c r="AN699" s="32"/>
      <c r="AO699" s="32">
        <v>0.9</v>
      </c>
      <c r="AQ699" s="39">
        <v>0</v>
      </c>
      <c r="AR699" s="42">
        <v>86</v>
      </c>
      <c r="AT699" s="37">
        <f t="shared" si="499"/>
        <v>695000</v>
      </c>
    </row>
    <row r="700" spans="1:46">
      <c r="A700" s="16">
        <v>42596</v>
      </c>
      <c r="B700" s="1">
        <f t="shared" si="480"/>
        <v>2456.5210000000002</v>
      </c>
      <c r="D700" s="33">
        <v>2184000</v>
      </c>
      <c r="E700" s="17">
        <f t="shared" si="284"/>
        <v>1.1247806776556779</v>
      </c>
      <c r="F700" s="52">
        <f t="shared" si="426"/>
        <v>1.2497563085063088</v>
      </c>
      <c r="G700" s="22">
        <v>864.62</v>
      </c>
      <c r="H700" s="1">
        <f t="shared" si="490"/>
        <v>591.29100000000005</v>
      </c>
      <c r="I700" s="1">
        <f t="shared" si="491"/>
        <v>209.70000000000002</v>
      </c>
      <c r="J700" s="5">
        <f t="shared" si="492"/>
        <v>301.14</v>
      </c>
      <c r="K700" s="22">
        <v>489.77</v>
      </c>
      <c r="L700" s="23">
        <v>1501000</v>
      </c>
      <c r="M700" s="24"/>
      <c r="N700" s="5">
        <f t="shared" si="493"/>
        <v>1055.8799999999999</v>
      </c>
      <c r="O700" s="5">
        <f t="shared" si="494"/>
        <v>0.70345103264490327</v>
      </c>
      <c r="P700" s="5">
        <f t="shared" si="495"/>
        <v>482</v>
      </c>
      <c r="Q700" s="5">
        <f t="shared" si="496"/>
        <v>199.07999999999998</v>
      </c>
      <c r="R700" s="5">
        <f t="shared" si="497"/>
        <v>64.8</v>
      </c>
      <c r="S700" s="5">
        <f t="shared" si="498"/>
        <v>190</v>
      </c>
      <c r="T700" s="39">
        <v>120</v>
      </c>
      <c r="U700" s="26">
        <v>235</v>
      </c>
      <c r="V700" s="26">
        <v>482</v>
      </c>
      <c r="W700" s="26">
        <v>142</v>
      </c>
      <c r="X700" s="27"/>
      <c r="Y700" s="27"/>
      <c r="Z700" s="27"/>
      <c r="AA700" s="29">
        <v>435.79</v>
      </c>
      <c r="AB700" s="29">
        <v>0</v>
      </c>
      <c r="AC700" s="29">
        <v>221.2</v>
      </c>
      <c r="AD700" s="28">
        <v>0</v>
      </c>
      <c r="AE700" s="29">
        <v>77</v>
      </c>
      <c r="AF700" s="29"/>
      <c r="AG700" s="30"/>
      <c r="AH700" s="41">
        <v>190</v>
      </c>
      <c r="AI700" s="41">
        <v>301.14</v>
      </c>
      <c r="AJ700" s="30"/>
      <c r="AK700" s="30">
        <v>60</v>
      </c>
      <c r="AL700" s="30">
        <v>24</v>
      </c>
      <c r="AM700" s="30">
        <v>0</v>
      </c>
      <c r="AN700" s="32"/>
      <c r="AO700" s="32">
        <v>0.9</v>
      </c>
      <c r="AQ700" s="39">
        <v>0</v>
      </c>
      <c r="AR700" s="42">
        <v>72</v>
      </c>
      <c r="AT700" s="37">
        <f t="shared" si="499"/>
        <v>683000</v>
      </c>
    </row>
    <row r="701" spans="1:46">
      <c r="A701" s="16">
        <v>42597</v>
      </c>
      <c r="B701" s="1">
        <f t="shared" si="480"/>
        <v>2779.7370000000001</v>
      </c>
      <c r="D701" s="33">
        <v>2725000</v>
      </c>
      <c r="E701" s="17">
        <f t="shared" si="284"/>
        <v>1.0200869724770643</v>
      </c>
      <c r="F701" s="52">
        <f t="shared" si="426"/>
        <v>1.1334299694189602</v>
      </c>
      <c r="G701" s="22">
        <v>986.24</v>
      </c>
      <c r="H701" s="1">
        <f t="shared" si="490"/>
        <v>654.10199999999998</v>
      </c>
      <c r="I701" s="1">
        <f t="shared" si="491"/>
        <v>228.375</v>
      </c>
      <c r="J701" s="5">
        <f t="shared" si="492"/>
        <v>322.02999999999997</v>
      </c>
      <c r="K701" s="22">
        <v>588.99</v>
      </c>
      <c r="L701" s="23">
        <v>1618000</v>
      </c>
      <c r="M701" s="24"/>
      <c r="N701" s="5">
        <f t="shared" si="493"/>
        <v>957.63</v>
      </c>
      <c r="O701" s="5">
        <f t="shared" si="494"/>
        <v>0.59186032138442524</v>
      </c>
      <c r="P701" s="5">
        <f t="shared" si="495"/>
        <v>405</v>
      </c>
      <c r="Q701" s="5">
        <f t="shared" si="496"/>
        <v>196.37100000000001</v>
      </c>
      <c r="R701" s="5">
        <f t="shared" si="497"/>
        <v>56.259</v>
      </c>
      <c r="S701" s="5">
        <f t="shared" si="498"/>
        <v>180</v>
      </c>
      <c r="T701" s="39">
        <v>120</v>
      </c>
      <c r="U701" s="26">
        <v>306</v>
      </c>
      <c r="V701" s="26">
        <v>405</v>
      </c>
      <c r="W701" s="26">
        <v>176</v>
      </c>
      <c r="X701" s="27"/>
      <c r="Y701" s="27"/>
      <c r="Z701" s="27"/>
      <c r="AA701" s="29">
        <v>508.59</v>
      </c>
      <c r="AB701" s="29">
        <v>0</v>
      </c>
      <c r="AC701" s="29">
        <v>218.19</v>
      </c>
      <c r="AD701" s="28">
        <v>0</v>
      </c>
      <c r="AE701" s="29">
        <v>85</v>
      </c>
      <c r="AF701" s="29"/>
      <c r="AG701" s="30"/>
      <c r="AH701" s="41">
        <v>180</v>
      </c>
      <c r="AI701" s="41">
        <v>322.02999999999997</v>
      </c>
      <c r="AJ701" s="30"/>
      <c r="AK701" s="30">
        <v>81.239999999999995</v>
      </c>
      <c r="AL701" s="30">
        <v>25</v>
      </c>
      <c r="AM701" s="30">
        <v>0</v>
      </c>
      <c r="AN701" s="32"/>
      <c r="AO701" s="32">
        <v>0.9</v>
      </c>
      <c r="AQ701" s="39">
        <v>0</v>
      </c>
      <c r="AR701" s="42">
        <v>62.51</v>
      </c>
      <c r="AT701" s="37">
        <f t="shared" si="499"/>
        <v>1107000</v>
      </c>
    </row>
    <row r="702" spans="1:46">
      <c r="A702" s="16">
        <v>42598</v>
      </c>
      <c r="B702" s="1">
        <f t="shared" si="480"/>
        <v>2966.5230000000001</v>
      </c>
      <c r="D702" s="33">
        <v>2631000</v>
      </c>
      <c r="E702" s="17">
        <f t="shared" si="284"/>
        <v>1.127526795895097</v>
      </c>
      <c r="F702" s="52">
        <f t="shared" si="426"/>
        <v>1.2528075509945522</v>
      </c>
      <c r="G702" s="22">
        <v>1014</v>
      </c>
      <c r="H702" s="1">
        <f t="shared" si="490"/>
        <v>664.08299999999997</v>
      </c>
      <c r="I702" s="1">
        <f t="shared" si="491"/>
        <v>238.5</v>
      </c>
      <c r="J702" s="5">
        <f t="shared" si="492"/>
        <v>469.94</v>
      </c>
      <c r="K702" s="22">
        <v>580</v>
      </c>
      <c r="L702" s="23">
        <v>1443000</v>
      </c>
      <c r="M702" s="24"/>
      <c r="N702" s="5">
        <f t="shared" si="493"/>
        <v>1079.8000000000002</v>
      </c>
      <c r="O702" s="5">
        <f t="shared" si="494"/>
        <v>0.74830214830214836</v>
      </c>
      <c r="P702" s="5">
        <f t="shared" si="495"/>
        <v>464</v>
      </c>
      <c r="Q702" s="5">
        <f t="shared" si="496"/>
        <v>196.20000000000002</v>
      </c>
      <c r="R702" s="5">
        <f t="shared" si="497"/>
        <v>57.6</v>
      </c>
      <c r="S702" s="5">
        <f t="shared" si="498"/>
        <v>242</v>
      </c>
      <c r="T702" s="39">
        <v>120</v>
      </c>
      <c r="U702" s="26">
        <v>350</v>
      </c>
      <c r="V702" s="26">
        <v>464</v>
      </c>
      <c r="W702" s="26">
        <v>188</v>
      </c>
      <c r="X702" s="27"/>
      <c r="Y702" s="27"/>
      <c r="Z702" s="27"/>
      <c r="AA702" s="29">
        <v>519.87</v>
      </c>
      <c r="AB702" s="29">
        <v>0</v>
      </c>
      <c r="AC702" s="29">
        <v>218</v>
      </c>
      <c r="AD702" s="28">
        <v>0</v>
      </c>
      <c r="AE702" s="29">
        <v>94</v>
      </c>
      <c r="AF702" s="29"/>
      <c r="AG702" s="30"/>
      <c r="AH702" s="41">
        <v>242</v>
      </c>
      <c r="AI702" s="41">
        <v>469.94</v>
      </c>
      <c r="AJ702" s="30"/>
      <c r="AK702" s="30">
        <v>86</v>
      </c>
      <c r="AL702" s="30">
        <v>21</v>
      </c>
      <c r="AM702" s="30">
        <v>0</v>
      </c>
      <c r="AN702" s="32"/>
      <c r="AO702" s="32">
        <v>0.9</v>
      </c>
      <c r="AQ702" s="39">
        <v>0</v>
      </c>
      <c r="AR702" s="42">
        <v>64</v>
      </c>
      <c r="AT702" s="37">
        <f t="shared" si="499"/>
        <v>1188000</v>
      </c>
    </row>
    <row r="703" spans="1:46">
      <c r="A703" s="16">
        <v>42599</v>
      </c>
      <c r="B703" s="1">
        <f t="shared" si="480"/>
        <v>2854.9049999999997</v>
      </c>
      <c r="D703" s="33">
        <v>2744000</v>
      </c>
      <c r="E703" s="17">
        <f t="shared" si="284"/>
        <v>1.040417274052478</v>
      </c>
      <c r="F703" s="52">
        <f t="shared" si="426"/>
        <v>1.1560191933916422</v>
      </c>
      <c r="G703" s="22">
        <v>964.54</v>
      </c>
      <c r="H703" s="1">
        <f t="shared" si="490"/>
        <v>663.52499999999998</v>
      </c>
      <c r="I703" s="1">
        <f t="shared" si="491"/>
        <v>246.6</v>
      </c>
      <c r="J703" s="5">
        <f t="shared" si="492"/>
        <v>401.24</v>
      </c>
      <c r="K703" s="22">
        <v>579</v>
      </c>
      <c r="L703" s="23">
        <v>1541000</v>
      </c>
      <c r="M703" s="24"/>
      <c r="N703" s="5">
        <f t="shared" si="493"/>
        <v>915.1</v>
      </c>
      <c r="O703" s="5">
        <f t="shared" si="494"/>
        <v>0.59383517196625568</v>
      </c>
      <c r="P703" s="5">
        <f t="shared" si="495"/>
        <v>317</v>
      </c>
      <c r="Q703" s="5">
        <f t="shared" si="496"/>
        <v>196.20000000000002</v>
      </c>
      <c r="R703" s="5">
        <f t="shared" si="497"/>
        <v>54.9</v>
      </c>
      <c r="S703" s="5">
        <f t="shared" si="498"/>
        <v>227</v>
      </c>
      <c r="T703" s="39">
        <v>120</v>
      </c>
      <c r="U703" s="26">
        <v>454</v>
      </c>
      <c r="V703" s="26">
        <v>317</v>
      </c>
      <c r="W703" s="26">
        <v>186</v>
      </c>
      <c r="X703" s="27"/>
      <c r="Y703" s="27"/>
      <c r="Z703" s="27"/>
      <c r="AA703" s="29">
        <v>519.25</v>
      </c>
      <c r="AB703" s="29">
        <v>0</v>
      </c>
      <c r="AC703" s="29">
        <v>218</v>
      </c>
      <c r="AD703" s="28">
        <v>0</v>
      </c>
      <c r="AE703" s="29">
        <v>103</v>
      </c>
      <c r="AF703" s="29"/>
      <c r="AG703" s="30"/>
      <c r="AH703" s="41">
        <v>227</v>
      </c>
      <c r="AI703" s="41">
        <v>401.24</v>
      </c>
      <c r="AJ703" s="30"/>
      <c r="AK703" s="30">
        <v>86</v>
      </c>
      <c r="AL703" s="30">
        <v>24</v>
      </c>
      <c r="AM703" s="30">
        <v>0</v>
      </c>
      <c r="AN703" s="32"/>
      <c r="AO703" s="32">
        <v>0.9</v>
      </c>
      <c r="AQ703" s="39">
        <v>0</v>
      </c>
      <c r="AR703" s="42">
        <v>61</v>
      </c>
      <c r="AT703" s="37">
        <f t="shared" si="499"/>
        <v>1203000</v>
      </c>
    </row>
    <row r="704" spans="1:46">
      <c r="A704" s="16">
        <v>42600</v>
      </c>
      <c r="B704" s="1">
        <f t="shared" si="480"/>
        <v>2934.4836</v>
      </c>
      <c r="D704" s="33">
        <v>2777000</v>
      </c>
      <c r="E704" s="17">
        <f t="shared" si="284"/>
        <v>1.056709974792942</v>
      </c>
      <c r="F704" s="52">
        <f t="shared" si="426"/>
        <v>1.2008067895374341</v>
      </c>
      <c r="G704" s="22">
        <v>1050</v>
      </c>
      <c r="H704" s="1">
        <f t="shared" si="490"/>
        <v>696.09759999999994</v>
      </c>
      <c r="I704" s="1">
        <f t="shared" si="491"/>
        <v>240.85599999999999</v>
      </c>
      <c r="J704" s="5">
        <f t="shared" si="492"/>
        <v>366.53</v>
      </c>
      <c r="K704" s="22">
        <v>581</v>
      </c>
      <c r="L704" s="23">
        <v>1556000</v>
      </c>
      <c r="M704" s="24"/>
      <c r="N704" s="5">
        <f t="shared" si="493"/>
        <v>951.64480000000003</v>
      </c>
      <c r="O704" s="5">
        <f t="shared" si="494"/>
        <v>0.61159691516709513</v>
      </c>
      <c r="P704" s="5">
        <f t="shared" si="495"/>
        <v>341</v>
      </c>
      <c r="Q704" s="5">
        <f t="shared" si="496"/>
        <v>217.32480000000001</v>
      </c>
      <c r="R704" s="5">
        <f t="shared" si="497"/>
        <v>56.32</v>
      </c>
      <c r="S704" s="5">
        <f t="shared" si="498"/>
        <v>217</v>
      </c>
      <c r="T704" s="39">
        <v>120</v>
      </c>
      <c r="U704" s="26">
        <v>502</v>
      </c>
      <c r="V704" s="26">
        <v>341</v>
      </c>
      <c r="W704" s="26">
        <v>195</v>
      </c>
      <c r="X704" s="27"/>
      <c r="Y704" s="27"/>
      <c r="Z704" s="27"/>
      <c r="AA704" s="29">
        <v>544.05999999999995</v>
      </c>
      <c r="AB704" s="29">
        <v>0</v>
      </c>
      <c r="AC704" s="29">
        <v>246.96</v>
      </c>
      <c r="AD704" s="28">
        <v>0</v>
      </c>
      <c r="AE704" s="29">
        <v>95.7</v>
      </c>
      <c r="AF704" s="29"/>
      <c r="AG704" s="30"/>
      <c r="AH704" s="41">
        <v>217</v>
      </c>
      <c r="AI704" s="41">
        <v>366.53</v>
      </c>
      <c r="AJ704" s="30"/>
      <c r="AK704" s="30">
        <v>76</v>
      </c>
      <c r="AL704" s="30">
        <v>38</v>
      </c>
      <c r="AM704" s="30">
        <v>0</v>
      </c>
      <c r="AN704" s="32"/>
      <c r="AO704" s="32">
        <v>0.88</v>
      </c>
      <c r="AQ704" s="39">
        <v>0</v>
      </c>
      <c r="AR704" s="42">
        <v>64</v>
      </c>
      <c r="AT704" s="37">
        <f t="shared" si="499"/>
        <v>1221000</v>
      </c>
    </row>
    <row r="705" spans="1:46">
      <c r="A705" s="16">
        <v>42601</v>
      </c>
      <c r="B705" s="1">
        <f t="shared" si="480"/>
        <v>2557.2871999999998</v>
      </c>
      <c r="D705" s="33">
        <v>2470000</v>
      </c>
      <c r="E705" s="17">
        <f t="shared" si="284"/>
        <v>1.0353389473684209</v>
      </c>
      <c r="F705" s="52">
        <f t="shared" si="426"/>
        <v>1.1765215311004784</v>
      </c>
      <c r="G705" s="22">
        <v>954.78</v>
      </c>
      <c r="H705" s="1">
        <f t="shared" si="490"/>
        <v>605.83600000000001</v>
      </c>
      <c r="I705" s="1">
        <f t="shared" si="491"/>
        <v>192.93119999999999</v>
      </c>
      <c r="J705" s="5">
        <f t="shared" si="492"/>
        <v>387</v>
      </c>
      <c r="K705" s="22">
        <v>416.74</v>
      </c>
      <c r="L705" s="23">
        <v>1414000</v>
      </c>
      <c r="M705" s="24"/>
      <c r="N705" s="5">
        <f t="shared" si="493"/>
        <v>1071.288</v>
      </c>
      <c r="O705" s="5">
        <f t="shared" si="494"/>
        <v>0.75762942008486567</v>
      </c>
      <c r="P705" s="5">
        <f t="shared" si="495"/>
        <v>477</v>
      </c>
      <c r="Q705" s="5">
        <f t="shared" si="496"/>
        <v>208.56</v>
      </c>
      <c r="R705" s="5">
        <f t="shared" si="497"/>
        <v>46.728000000000002</v>
      </c>
      <c r="S705" s="5">
        <f t="shared" si="498"/>
        <v>219</v>
      </c>
      <c r="T705" s="39">
        <v>120</v>
      </c>
      <c r="U705" s="26">
        <v>295</v>
      </c>
      <c r="V705" s="26">
        <v>477</v>
      </c>
      <c r="W705" s="26">
        <v>175</v>
      </c>
      <c r="X705" s="27"/>
      <c r="Y705" s="27"/>
      <c r="Z705" s="27"/>
      <c r="AA705" s="29">
        <v>451.45</v>
      </c>
      <c r="AB705" s="29">
        <v>0</v>
      </c>
      <c r="AC705" s="29">
        <v>237</v>
      </c>
      <c r="AD705" s="28">
        <v>0</v>
      </c>
      <c r="AE705" s="29">
        <v>85</v>
      </c>
      <c r="AF705" s="29"/>
      <c r="AG705" s="30"/>
      <c r="AH705" s="41">
        <v>219</v>
      </c>
      <c r="AI705" s="41">
        <v>387</v>
      </c>
      <c r="AJ705" s="30"/>
      <c r="AK705" s="30">
        <v>55.14</v>
      </c>
      <c r="AL705" s="30">
        <v>26</v>
      </c>
      <c r="AM705" s="30">
        <v>0</v>
      </c>
      <c r="AN705" s="32"/>
      <c r="AO705" s="32">
        <v>0.88</v>
      </c>
      <c r="AQ705" s="39">
        <v>0</v>
      </c>
      <c r="AR705" s="42">
        <v>53.1</v>
      </c>
      <c r="AT705" s="37">
        <f t="shared" si="499"/>
        <v>1056000</v>
      </c>
    </row>
    <row r="706" spans="1:46">
      <c r="A706" s="16">
        <v>42602</v>
      </c>
      <c r="B706" s="1">
        <f t="shared" si="480"/>
        <v>2284.174</v>
      </c>
      <c r="D706" s="33">
        <v>1999000</v>
      </c>
      <c r="E706" s="17">
        <f t="shared" si="284"/>
        <v>1.1426583291645822</v>
      </c>
      <c r="F706" s="52">
        <f t="shared" si="426"/>
        <v>1.2984753740506616</v>
      </c>
      <c r="G706" s="22">
        <v>852.16</v>
      </c>
      <c r="H706" s="1">
        <f t="shared" si="490"/>
        <v>499.88399999999996</v>
      </c>
      <c r="I706" s="1">
        <f t="shared" si="491"/>
        <v>201.52</v>
      </c>
      <c r="J706" s="5">
        <f t="shared" si="492"/>
        <v>399.61</v>
      </c>
      <c r="K706" s="22">
        <v>331</v>
      </c>
      <c r="L706" s="23">
        <v>1281000</v>
      </c>
      <c r="M706" s="24"/>
      <c r="N706" s="5">
        <f t="shared" si="493"/>
        <v>1081.2696000000001</v>
      </c>
      <c r="O706" s="5">
        <f t="shared" si="494"/>
        <v>0.84408243559718976</v>
      </c>
      <c r="P706" s="5">
        <f t="shared" si="495"/>
        <v>466</v>
      </c>
      <c r="Q706" s="5">
        <f t="shared" si="496"/>
        <v>196.8296</v>
      </c>
      <c r="R706" s="5">
        <f t="shared" si="497"/>
        <v>55.44</v>
      </c>
      <c r="S706" s="5">
        <f t="shared" si="498"/>
        <v>243</v>
      </c>
      <c r="T706" s="39">
        <v>120</v>
      </c>
      <c r="U706" s="26">
        <v>214</v>
      </c>
      <c r="V706" s="26">
        <v>466</v>
      </c>
      <c r="W706" s="26">
        <v>167</v>
      </c>
      <c r="X706" s="27"/>
      <c r="Y706" s="27"/>
      <c r="Z706" s="27"/>
      <c r="AA706" s="29">
        <v>344.38</v>
      </c>
      <c r="AB706" s="29">
        <v>0</v>
      </c>
      <c r="AC706" s="29">
        <v>223.67</v>
      </c>
      <c r="AD706" s="28">
        <v>0</v>
      </c>
      <c r="AE706" s="29">
        <v>79</v>
      </c>
      <c r="AF706" s="29"/>
      <c r="AG706" s="30"/>
      <c r="AH706" s="41">
        <v>243</v>
      </c>
      <c r="AI706" s="41">
        <v>399.61</v>
      </c>
      <c r="AJ706" s="30"/>
      <c r="AK706" s="30">
        <v>40</v>
      </c>
      <c r="AL706" s="30">
        <v>47</v>
      </c>
      <c r="AM706" s="30">
        <v>0</v>
      </c>
      <c r="AN706" s="32"/>
      <c r="AO706" s="32">
        <v>0.88</v>
      </c>
      <c r="AQ706" s="39">
        <v>0</v>
      </c>
      <c r="AR706" s="42">
        <v>63</v>
      </c>
      <c r="AT706" s="37">
        <f t="shared" si="499"/>
        <v>718000</v>
      </c>
    </row>
    <row r="707" spans="1:46">
      <c r="A707" s="16">
        <v>42603</v>
      </c>
      <c r="B707" s="1">
        <f t="shared" si="480"/>
        <v>2314.6607999999997</v>
      </c>
      <c r="D707" s="33">
        <v>2041000</v>
      </c>
      <c r="E707" s="17">
        <f t="shared" si="284"/>
        <v>1.1340817246447819</v>
      </c>
      <c r="F707" s="52">
        <f t="shared" si="426"/>
        <v>1.2887292325508886</v>
      </c>
      <c r="G707" s="22">
        <v>824</v>
      </c>
      <c r="H707" s="1">
        <f t="shared" si="490"/>
        <v>533.20079999999996</v>
      </c>
      <c r="I707" s="1">
        <f t="shared" si="491"/>
        <v>175.12</v>
      </c>
      <c r="J707" s="5">
        <f t="shared" si="492"/>
        <v>402.34</v>
      </c>
      <c r="K707" s="22">
        <v>380</v>
      </c>
      <c r="L707" s="23">
        <v>1280000</v>
      </c>
      <c r="M707" s="24"/>
      <c r="N707" s="5">
        <f t="shared" si="493"/>
        <v>1105.9143999999999</v>
      </c>
      <c r="O707" s="5">
        <f t="shared" si="494"/>
        <v>0.86399562499999993</v>
      </c>
      <c r="P707" s="5">
        <f t="shared" si="495"/>
        <v>478</v>
      </c>
      <c r="Q707" s="5">
        <f t="shared" si="496"/>
        <v>196.3544</v>
      </c>
      <c r="R707" s="5">
        <f t="shared" si="497"/>
        <v>54.56</v>
      </c>
      <c r="S707" s="5">
        <f t="shared" si="498"/>
        <v>257</v>
      </c>
      <c r="T707" s="39">
        <v>120</v>
      </c>
      <c r="U707" s="26">
        <v>225</v>
      </c>
      <c r="V707" s="26">
        <v>478</v>
      </c>
      <c r="W707" s="26">
        <v>122</v>
      </c>
      <c r="X707" s="27"/>
      <c r="Y707" s="27"/>
      <c r="Z707" s="27"/>
      <c r="AA707" s="29">
        <v>382.78</v>
      </c>
      <c r="AB707" s="29">
        <v>0</v>
      </c>
      <c r="AC707" s="29">
        <v>223.13</v>
      </c>
      <c r="AD707" s="28">
        <v>0</v>
      </c>
      <c r="AE707" s="29">
        <v>72</v>
      </c>
      <c r="AF707" s="29"/>
      <c r="AG707" s="30"/>
      <c r="AH707" s="41">
        <v>257</v>
      </c>
      <c r="AI707" s="41">
        <v>402.34</v>
      </c>
      <c r="AJ707" s="30"/>
      <c r="AK707" s="30">
        <v>45</v>
      </c>
      <c r="AL707" s="30">
        <v>20</v>
      </c>
      <c r="AM707" s="30">
        <v>0</v>
      </c>
      <c r="AN707" s="32"/>
      <c r="AO707" s="32">
        <v>0.88</v>
      </c>
      <c r="AQ707" s="39">
        <v>0</v>
      </c>
      <c r="AR707" s="42">
        <v>62</v>
      </c>
      <c r="AT707" s="37">
        <f t="shared" si="499"/>
        <v>761000</v>
      </c>
    </row>
    <row r="708" spans="1:46">
      <c r="A708" s="16">
        <v>42604</v>
      </c>
      <c r="B708" s="1">
        <f t="shared" si="480"/>
        <v>3083.0801000000001</v>
      </c>
      <c r="D708" s="33">
        <v>3044000</v>
      </c>
      <c r="E708" s="17">
        <f t="shared" si="284"/>
        <v>1.0128384034165572</v>
      </c>
      <c r="F708" s="52">
        <f t="shared" si="426"/>
        <v>1.1380206779961317</v>
      </c>
      <c r="G708" s="22">
        <v>1037.71</v>
      </c>
      <c r="H708" s="1">
        <f t="shared" si="490"/>
        <v>709.89070000000004</v>
      </c>
      <c r="I708" s="1">
        <f t="shared" si="491"/>
        <v>238.92940000000004</v>
      </c>
      <c r="J708" s="5">
        <f t="shared" si="492"/>
        <v>545.54999999999995</v>
      </c>
      <c r="K708" s="22">
        <v>551</v>
      </c>
      <c r="L708" s="23">
        <v>1756000</v>
      </c>
      <c r="M708" s="24"/>
      <c r="N708" s="5">
        <f t="shared" si="493"/>
        <v>1235.1482000000001</v>
      </c>
      <c r="O708" s="5">
        <f t="shared" si="494"/>
        <v>0.70338735763097948</v>
      </c>
      <c r="P708" s="5">
        <f t="shared" si="495"/>
        <v>512</v>
      </c>
      <c r="Q708" s="5">
        <f t="shared" si="496"/>
        <v>230.84819999999999</v>
      </c>
      <c r="R708" s="5">
        <f t="shared" si="497"/>
        <v>62.300000000000004</v>
      </c>
      <c r="S708" s="5">
        <f t="shared" si="498"/>
        <v>310</v>
      </c>
      <c r="T708" s="39">
        <v>120</v>
      </c>
      <c r="U708" s="26">
        <v>302</v>
      </c>
      <c r="V708" s="26">
        <v>512</v>
      </c>
      <c r="W708" s="26">
        <v>216</v>
      </c>
      <c r="X708" s="27"/>
      <c r="Y708" s="27"/>
      <c r="Z708" s="27"/>
      <c r="AA708" s="29">
        <v>538.25</v>
      </c>
      <c r="AB708" s="29">
        <v>0</v>
      </c>
      <c r="AC708" s="29">
        <v>259.38</v>
      </c>
      <c r="AD708" s="28">
        <v>0</v>
      </c>
      <c r="AE708" s="29">
        <v>97.4</v>
      </c>
      <c r="AF708" s="29"/>
      <c r="AG708" s="30"/>
      <c r="AH708" s="41">
        <v>310</v>
      </c>
      <c r="AI708" s="41">
        <v>545.54999999999995</v>
      </c>
      <c r="AJ708" s="30"/>
      <c r="AK708" s="30">
        <v>72</v>
      </c>
      <c r="AL708" s="30">
        <v>29.06</v>
      </c>
      <c r="AM708" s="30">
        <v>0</v>
      </c>
      <c r="AN708" s="32"/>
      <c r="AO708" s="32">
        <v>0.89</v>
      </c>
      <c r="AQ708" s="39">
        <v>0</v>
      </c>
      <c r="AR708" s="42">
        <v>70</v>
      </c>
      <c r="AT708" s="37">
        <f t="shared" si="499"/>
        <v>1288000</v>
      </c>
    </row>
    <row r="709" spans="1:46">
      <c r="A709" s="16">
        <v>42605</v>
      </c>
      <c r="B709" s="1">
        <f t="shared" si="480"/>
        <v>3080.4513000000002</v>
      </c>
      <c r="D709" s="33">
        <v>3182000</v>
      </c>
      <c r="E709" s="17">
        <f t="shared" si="284"/>
        <v>0.96808651791326217</v>
      </c>
      <c r="F709" s="52">
        <f t="shared" si="426"/>
        <v>1.0877376605766991</v>
      </c>
      <c r="G709" s="22">
        <v>1093</v>
      </c>
      <c r="H709" s="1">
        <f t="shared" si="490"/>
        <v>697.02130000000011</v>
      </c>
      <c r="I709" s="1">
        <f t="shared" si="491"/>
        <v>237.63</v>
      </c>
      <c r="J709" s="5">
        <f t="shared" si="492"/>
        <v>498.8</v>
      </c>
      <c r="K709" s="22">
        <v>554</v>
      </c>
      <c r="L709" s="23">
        <v>1784000</v>
      </c>
      <c r="M709" s="24"/>
      <c r="N709" s="5">
        <f t="shared" si="493"/>
        <v>1175.6152</v>
      </c>
      <c r="O709" s="5">
        <f t="shared" si="494"/>
        <v>0.65897713004484304</v>
      </c>
      <c r="P709" s="5">
        <f t="shared" si="495"/>
        <v>512</v>
      </c>
      <c r="Q709" s="5">
        <f t="shared" si="496"/>
        <v>222.21520000000001</v>
      </c>
      <c r="R709" s="5">
        <f t="shared" si="497"/>
        <v>53.4</v>
      </c>
      <c r="S709" s="5">
        <f t="shared" si="498"/>
        <v>268</v>
      </c>
      <c r="T709" s="39">
        <v>120</v>
      </c>
      <c r="U709" s="26">
        <v>304</v>
      </c>
      <c r="V709" s="26">
        <v>512</v>
      </c>
      <c r="W709" s="26">
        <v>239</v>
      </c>
      <c r="X709" s="27"/>
      <c r="Y709" s="27"/>
      <c r="Z709" s="27"/>
      <c r="AA709" s="29">
        <v>533.49</v>
      </c>
      <c r="AB709" s="29">
        <v>0</v>
      </c>
      <c r="AC709" s="29">
        <v>249.68</v>
      </c>
      <c r="AD709" s="28">
        <v>0</v>
      </c>
      <c r="AE709" s="29">
        <v>97</v>
      </c>
      <c r="AF709" s="29"/>
      <c r="AG709" s="30"/>
      <c r="AH709" s="41">
        <v>268</v>
      </c>
      <c r="AI709" s="41">
        <v>498.8</v>
      </c>
      <c r="AJ709" s="30"/>
      <c r="AK709" s="30">
        <v>73</v>
      </c>
      <c r="AL709" s="30">
        <v>37</v>
      </c>
      <c r="AM709" s="30">
        <v>0</v>
      </c>
      <c r="AN709" s="32"/>
      <c r="AO709" s="32">
        <v>0.89</v>
      </c>
      <c r="AQ709" s="39">
        <v>0</v>
      </c>
      <c r="AR709" s="42">
        <v>60</v>
      </c>
      <c r="AT709" s="37">
        <f t="shared" si="499"/>
        <v>1398000</v>
      </c>
    </row>
    <row r="710" spans="1:46">
      <c r="A710" s="16">
        <v>42606</v>
      </c>
      <c r="B710" s="1">
        <f t="shared" si="480"/>
        <v>3255.2314000000001</v>
      </c>
      <c r="D710" s="33">
        <v>3310000</v>
      </c>
      <c r="E710" s="17">
        <f t="shared" si="284"/>
        <v>0.98345359516616315</v>
      </c>
      <c r="F710" s="52">
        <f t="shared" si="426"/>
        <v>1.1050040395125429</v>
      </c>
      <c r="G710" s="22">
        <v>1139</v>
      </c>
      <c r="H710" s="1">
        <f t="shared" si="490"/>
        <v>786.10140000000001</v>
      </c>
      <c r="I710" s="1">
        <f t="shared" si="491"/>
        <v>244.75</v>
      </c>
      <c r="J710" s="5">
        <f t="shared" si="492"/>
        <v>535.38</v>
      </c>
      <c r="K710" s="22">
        <v>550</v>
      </c>
      <c r="L710" s="23">
        <v>2009000</v>
      </c>
      <c r="M710" s="24"/>
      <c r="N710" s="5">
        <f t="shared" si="493"/>
        <v>1331.3145</v>
      </c>
      <c r="O710" s="5">
        <f t="shared" si="494"/>
        <v>0.66267521154803377</v>
      </c>
      <c r="P710" s="5">
        <f t="shared" si="495"/>
        <v>603</v>
      </c>
      <c r="Q710" s="5">
        <f t="shared" si="496"/>
        <v>251.9145</v>
      </c>
      <c r="R710" s="5">
        <f t="shared" si="497"/>
        <v>53.4</v>
      </c>
      <c r="S710" s="5">
        <f t="shared" si="498"/>
        <v>303</v>
      </c>
      <c r="T710" s="39">
        <v>120</v>
      </c>
      <c r="U710" s="26">
        <v>336</v>
      </c>
      <c r="V710" s="26">
        <v>603</v>
      </c>
      <c r="W710" s="26">
        <v>183</v>
      </c>
      <c r="X710" s="27"/>
      <c r="Y710" s="27"/>
      <c r="Z710" s="27"/>
      <c r="AA710" s="29">
        <v>600.21</v>
      </c>
      <c r="AB710" s="29">
        <v>0</v>
      </c>
      <c r="AC710" s="29">
        <v>283.05</v>
      </c>
      <c r="AD710" s="28">
        <v>0</v>
      </c>
      <c r="AE710" s="29">
        <v>105</v>
      </c>
      <c r="AF710" s="29"/>
      <c r="AG710" s="30"/>
      <c r="AH710" s="41">
        <v>303</v>
      </c>
      <c r="AI710" s="41">
        <v>535.38</v>
      </c>
      <c r="AJ710" s="30"/>
      <c r="AK710" s="30">
        <v>80</v>
      </c>
      <c r="AL710" s="30">
        <v>30</v>
      </c>
      <c r="AM710" s="30">
        <v>0</v>
      </c>
      <c r="AN710" s="32"/>
      <c r="AO710" s="32">
        <v>0.89</v>
      </c>
      <c r="AQ710" s="39">
        <v>0</v>
      </c>
      <c r="AR710" s="42">
        <v>60</v>
      </c>
      <c r="AT710" s="37">
        <f t="shared" si="499"/>
        <v>1301000</v>
      </c>
    </row>
    <row r="711" spans="1:46">
      <c r="A711" s="16">
        <v>42607</v>
      </c>
      <c r="B711" s="1">
        <f t="shared" si="480"/>
        <v>3547.7276999999999</v>
      </c>
      <c r="D711" s="33">
        <v>3195000</v>
      </c>
      <c r="E711" s="17">
        <f t="shared" si="284"/>
        <v>1.1103999061032863</v>
      </c>
      <c r="F711" s="52">
        <f t="shared" si="426"/>
        <v>1.2476403439362767</v>
      </c>
      <c r="G711" s="22">
        <v>1417</v>
      </c>
      <c r="H711" s="1">
        <f t="shared" si="490"/>
        <v>819.62770000000012</v>
      </c>
      <c r="I711" s="1">
        <f t="shared" si="491"/>
        <v>251.87</v>
      </c>
      <c r="J711" s="5">
        <f t="shared" si="492"/>
        <v>414.23</v>
      </c>
      <c r="K711" s="22">
        <v>645</v>
      </c>
      <c r="L711" s="23">
        <v>1991000</v>
      </c>
      <c r="M711" s="24"/>
      <c r="N711" s="5">
        <f t="shared" si="493"/>
        <v>1240.7747999999999</v>
      </c>
      <c r="O711" s="5">
        <f t="shared" si="494"/>
        <v>0.62319176293319944</v>
      </c>
      <c r="P711" s="5">
        <f t="shared" si="495"/>
        <v>611</v>
      </c>
      <c r="Q711" s="5">
        <f t="shared" si="496"/>
        <v>248.59479999999999</v>
      </c>
      <c r="R711" s="5">
        <f t="shared" si="497"/>
        <v>55.18</v>
      </c>
      <c r="S711" s="5">
        <f t="shared" si="498"/>
        <v>206</v>
      </c>
      <c r="T711" s="39">
        <v>120</v>
      </c>
      <c r="U711" s="26">
        <v>320</v>
      </c>
      <c r="V711" s="26">
        <v>611</v>
      </c>
      <c r="W711" s="26">
        <v>205</v>
      </c>
      <c r="X711" s="27"/>
      <c r="Y711" s="27"/>
      <c r="Z711" s="27"/>
      <c r="AA711" s="29">
        <v>641.61</v>
      </c>
      <c r="AB711" s="29">
        <v>0</v>
      </c>
      <c r="AC711" s="29">
        <v>279.32</v>
      </c>
      <c r="AD711" s="28">
        <v>0</v>
      </c>
      <c r="AE711" s="29">
        <v>99</v>
      </c>
      <c r="AF711" s="29"/>
      <c r="AG711" s="30"/>
      <c r="AH711" s="41">
        <v>206</v>
      </c>
      <c r="AI711" s="41">
        <v>414.23</v>
      </c>
      <c r="AJ711" s="30"/>
      <c r="AK711" s="30">
        <v>88</v>
      </c>
      <c r="AL711" s="30">
        <v>34</v>
      </c>
      <c r="AM711" s="30">
        <v>0</v>
      </c>
      <c r="AN711" s="32"/>
      <c r="AO711" s="32">
        <v>0.89</v>
      </c>
      <c r="AQ711" s="39">
        <v>0</v>
      </c>
      <c r="AR711" s="42">
        <v>62</v>
      </c>
      <c r="AT711" s="37">
        <f t="shared" si="499"/>
        <v>1204000</v>
      </c>
    </row>
    <row r="712" spans="1:46">
      <c r="A712" s="16">
        <v>42608</v>
      </c>
      <c r="B712" s="1">
        <f t="shared" si="480"/>
        <v>3150.3398000000002</v>
      </c>
      <c r="D712" s="33">
        <v>2894000</v>
      </c>
      <c r="E712" s="17">
        <f t="shared" si="284"/>
        <v>1.0885762957843816</v>
      </c>
      <c r="F712" s="52">
        <f t="shared" si="426"/>
        <v>1.2231194334655973</v>
      </c>
      <c r="G712" s="22">
        <v>1097</v>
      </c>
      <c r="H712" s="1">
        <f t="shared" si="490"/>
        <v>807.95980000000009</v>
      </c>
      <c r="I712" s="1">
        <f t="shared" si="491"/>
        <v>254.54</v>
      </c>
      <c r="J712" s="5">
        <f t="shared" si="492"/>
        <v>394.61</v>
      </c>
      <c r="K712" s="22">
        <v>596.23</v>
      </c>
      <c r="L712" s="23">
        <v>1719000</v>
      </c>
      <c r="M712" s="24"/>
      <c r="N712" s="5">
        <f t="shared" si="493"/>
        <v>1206.4758000000002</v>
      </c>
      <c r="O712" s="5">
        <f t="shared" si="494"/>
        <v>0.7018474694589879</v>
      </c>
      <c r="P712" s="5">
        <f t="shared" si="495"/>
        <v>568</v>
      </c>
      <c r="Q712" s="5">
        <f t="shared" si="496"/>
        <v>248.50580000000002</v>
      </c>
      <c r="R712" s="5">
        <f t="shared" si="497"/>
        <v>64.97</v>
      </c>
      <c r="S712" s="5">
        <f t="shared" si="498"/>
        <v>205</v>
      </c>
      <c r="T712" s="39">
        <v>120</v>
      </c>
      <c r="U712" s="26">
        <v>349</v>
      </c>
      <c r="V712" s="26">
        <v>568</v>
      </c>
      <c r="W712" s="26">
        <v>171</v>
      </c>
      <c r="X712" s="27"/>
      <c r="Y712" s="27"/>
      <c r="Z712" s="27"/>
      <c r="AA712" s="29">
        <v>628.6</v>
      </c>
      <c r="AB712" s="29">
        <v>0</v>
      </c>
      <c r="AC712" s="29">
        <v>279.22000000000003</v>
      </c>
      <c r="AD712" s="28">
        <v>0</v>
      </c>
      <c r="AE712" s="29">
        <v>89</v>
      </c>
      <c r="AF712" s="29"/>
      <c r="AG712" s="30"/>
      <c r="AH712" s="41">
        <v>205</v>
      </c>
      <c r="AI712" s="41">
        <v>394.61</v>
      </c>
      <c r="AJ712" s="30"/>
      <c r="AK712" s="30">
        <v>86</v>
      </c>
      <c r="AL712" s="30">
        <v>38</v>
      </c>
      <c r="AM712" s="30">
        <v>0</v>
      </c>
      <c r="AN712" s="32"/>
      <c r="AO712" s="32">
        <v>0.89</v>
      </c>
      <c r="AQ712" s="39">
        <v>0</v>
      </c>
      <c r="AR712" s="42">
        <v>73</v>
      </c>
      <c r="AT712" s="37">
        <f t="shared" si="499"/>
        <v>1175000</v>
      </c>
    </row>
    <row r="713" spans="1:46">
      <c r="A713" s="16">
        <v>42609</v>
      </c>
      <c r="B713" s="1">
        <f t="shared" si="480"/>
        <v>2757.8708999999999</v>
      </c>
      <c r="D713" s="33">
        <v>2336000</v>
      </c>
      <c r="E713" s="17">
        <f t="shared" si="284"/>
        <v>1.1805954195205479</v>
      </c>
      <c r="F713" s="52">
        <f t="shared" si="426"/>
        <v>1.3265117073264583</v>
      </c>
      <c r="G713" s="22">
        <v>929</v>
      </c>
      <c r="H713" s="1">
        <f t="shared" si="490"/>
        <v>797.27089999999998</v>
      </c>
      <c r="I713" s="1">
        <f t="shared" si="491"/>
        <v>217.16</v>
      </c>
      <c r="J713" s="5">
        <f t="shared" si="492"/>
        <v>364.44</v>
      </c>
      <c r="K713" s="22">
        <v>450</v>
      </c>
      <c r="L713" s="23">
        <v>1540000</v>
      </c>
      <c r="M713" s="24"/>
      <c r="N713" s="5">
        <f t="shared" si="493"/>
        <v>1179.0176999999999</v>
      </c>
      <c r="O713" s="5">
        <f t="shared" si="494"/>
        <v>0.76559590909090902</v>
      </c>
      <c r="P713" s="5">
        <f t="shared" si="495"/>
        <v>522</v>
      </c>
      <c r="Q713" s="5">
        <f t="shared" si="496"/>
        <v>268.71770000000004</v>
      </c>
      <c r="R713" s="5">
        <f t="shared" si="497"/>
        <v>62.300000000000004</v>
      </c>
      <c r="S713" s="5">
        <f t="shared" si="498"/>
        <v>206</v>
      </c>
      <c r="T713" s="39">
        <v>120</v>
      </c>
      <c r="U713" s="26">
        <v>246</v>
      </c>
      <c r="V713" s="26">
        <v>522</v>
      </c>
      <c r="W713" s="26">
        <v>149</v>
      </c>
      <c r="X713" s="27"/>
      <c r="Y713" s="27"/>
      <c r="Z713" s="27"/>
      <c r="AA713" s="29">
        <v>593.88</v>
      </c>
      <c r="AB713" s="29">
        <v>0</v>
      </c>
      <c r="AC713" s="29">
        <v>301.93</v>
      </c>
      <c r="AD713" s="28">
        <v>0</v>
      </c>
      <c r="AE713" s="29">
        <v>70</v>
      </c>
      <c r="AF713" s="29"/>
      <c r="AG713" s="30"/>
      <c r="AH713" s="41">
        <v>206</v>
      </c>
      <c r="AI713" s="41">
        <v>364.44</v>
      </c>
      <c r="AJ713" s="30"/>
      <c r="AK713" s="30">
        <v>66</v>
      </c>
      <c r="AL713" s="30">
        <v>38</v>
      </c>
      <c r="AM713" s="30">
        <v>0</v>
      </c>
      <c r="AN713" s="32"/>
      <c r="AO713" s="32">
        <v>0.89</v>
      </c>
      <c r="AQ713" s="39">
        <v>0</v>
      </c>
      <c r="AR713" s="42">
        <v>70</v>
      </c>
      <c r="AT713" s="37">
        <f t="shared" si="499"/>
        <v>796000</v>
      </c>
    </row>
    <row r="714" spans="1:46">
      <c r="A714" s="16">
        <v>42610</v>
      </c>
      <c r="B714" s="1">
        <f t="shared" si="480"/>
        <v>2900.8085000000001</v>
      </c>
      <c r="D714" s="33">
        <v>2362000</v>
      </c>
      <c r="E714" s="17">
        <f t="shared" si="284"/>
        <v>1.2281153683319221</v>
      </c>
      <c r="F714" s="52">
        <f t="shared" si="426"/>
        <v>1.3799049082381147</v>
      </c>
      <c r="G714" s="22">
        <v>1014.41</v>
      </c>
      <c r="H714" s="1">
        <f t="shared" si="490"/>
        <v>773.09849999999994</v>
      </c>
      <c r="I714" s="1">
        <f t="shared" si="491"/>
        <v>204.70000000000002</v>
      </c>
      <c r="J714" s="5">
        <f t="shared" si="492"/>
        <v>394.6</v>
      </c>
      <c r="K714" s="22">
        <v>514</v>
      </c>
      <c r="L714" s="23">
        <v>1607000</v>
      </c>
      <c r="M714" s="24"/>
      <c r="N714" s="5">
        <f t="shared" si="493"/>
        <v>1223.7029</v>
      </c>
      <c r="O714" s="5">
        <f t="shared" si="494"/>
        <v>0.76148282514001253</v>
      </c>
      <c r="P714" s="5">
        <f t="shared" si="495"/>
        <v>579</v>
      </c>
      <c r="Q714" s="5">
        <f t="shared" si="496"/>
        <v>244.40290000000002</v>
      </c>
      <c r="R714" s="5">
        <f t="shared" si="497"/>
        <v>62.300000000000004</v>
      </c>
      <c r="S714" s="5">
        <f t="shared" si="498"/>
        <v>218</v>
      </c>
      <c r="T714" s="39">
        <v>120</v>
      </c>
      <c r="U714" s="26">
        <v>270</v>
      </c>
      <c r="V714" s="26">
        <v>579</v>
      </c>
      <c r="W714" s="26">
        <v>160</v>
      </c>
      <c r="X714" s="27"/>
      <c r="Y714" s="27"/>
      <c r="Z714" s="27"/>
      <c r="AA714" s="29">
        <v>594.04</v>
      </c>
      <c r="AB714" s="29">
        <v>0</v>
      </c>
      <c r="AC714" s="29">
        <v>274.61</v>
      </c>
      <c r="AD714" s="28">
        <v>0</v>
      </c>
      <c r="AE714" s="29">
        <v>60</v>
      </c>
      <c r="AF714" s="29"/>
      <c r="AG714" s="30"/>
      <c r="AH714" s="41">
        <v>218</v>
      </c>
      <c r="AI714" s="41">
        <v>394.6</v>
      </c>
      <c r="AJ714" s="30"/>
      <c r="AK714" s="30">
        <v>66</v>
      </c>
      <c r="AL714" s="30">
        <v>34</v>
      </c>
      <c r="AM714" s="30">
        <v>0</v>
      </c>
      <c r="AN714" s="32"/>
      <c r="AO714" s="32">
        <v>0.89</v>
      </c>
      <c r="AQ714" s="39">
        <v>0</v>
      </c>
      <c r="AR714" s="42">
        <v>70</v>
      </c>
      <c r="AT714" s="37">
        <f t="shared" si="499"/>
        <v>755000</v>
      </c>
    </row>
    <row r="715" spans="1:46">
      <c r="A715" s="16">
        <v>42611</v>
      </c>
      <c r="B715" s="1">
        <f t="shared" si="480"/>
        <v>3218.3854000000001</v>
      </c>
      <c r="D715" s="33">
        <v>2835000</v>
      </c>
      <c r="E715" s="17">
        <f t="shared" si="284"/>
        <v>1.1352329453262788</v>
      </c>
      <c r="F715" s="52">
        <f t="shared" si="426"/>
        <v>1.2755426351980661</v>
      </c>
      <c r="G715" s="22">
        <v>1123.5</v>
      </c>
      <c r="H715" s="1">
        <f t="shared" si="490"/>
        <v>778.55420000000004</v>
      </c>
      <c r="I715" s="1">
        <f t="shared" si="491"/>
        <v>223.46119999999999</v>
      </c>
      <c r="J715" s="5">
        <f t="shared" si="492"/>
        <v>471.87</v>
      </c>
      <c r="K715" s="22">
        <v>621</v>
      </c>
      <c r="L715" s="23">
        <v>1701000</v>
      </c>
      <c r="M715" s="24"/>
      <c r="N715" s="5">
        <f t="shared" si="493"/>
        <v>1269.6242999999999</v>
      </c>
      <c r="O715" s="5">
        <f t="shared" si="494"/>
        <v>0.74639876543209882</v>
      </c>
      <c r="P715" s="5">
        <f t="shared" si="495"/>
        <v>595</v>
      </c>
      <c r="Q715" s="5">
        <f t="shared" si="496"/>
        <v>263.32429999999999</v>
      </c>
      <c r="R715" s="5">
        <f t="shared" si="497"/>
        <v>62.300000000000004</v>
      </c>
      <c r="S715" s="5">
        <f t="shared" si="498"/>
        <v>229</v>
      </c>
      <c r="T715" s="39">
        <v>120</v>
      </c>
      <c r="U715" s="26">
        <v>353</v>
      </c>
      <c r="V715" s="26">
        <v>595</v>
      </c>
      <c r="W715" s="26">
        <v>169</v>
      </c>
      <c r="X715" s="27"/>
      <c r="Y715" s="27"/>
      <c r="Z715" s="27"/>
      <c r="AA715" s="29">
        <v>578.91</v>
      </c>
      <c r="AB715" s="29">
        <v>0</v>
      </c>
      <c r="AC715" s="29">
        <v>295.87</v>
      </c>
      <c r="AD715" s="28">
        <v>0</v>
      </c>
      <c r="AE715" s="29">
        <v>66</v>
      </c>
      <c r="AF715" s="29"/>
      <c r="AG715" s="30"/>
      <c r="AH715" s="41">
        <v>229</v>
      </c>
      <c r="AI715" s="41">
        <v>471.87</v>
      </c>
      <c r="AJ715" s="30"/>
      <c r="AK715" s="30">
        <v>86</v>
      </c>
      <c r="AL715" s="30">
        <v>29.08</v>
      </c>
      <c r="AM715" s="30">
        <v>0</v>
      </c>
      <c r="AN715" s="32"/>
      <c r="AO715" s="32">
        <v>0.89</v>
      </c>
      <c r="AQ715" s="39">
        <v>0</v>
      </c>
      <c r="AR715" s="42">
        <v>70</v>
      </c>
      <c r="AT715" s="37">
        <f t="shared" si="499"/>
        <v>1134000</v>
      </c>
    </row>
    <row r="716" spans="1:46">
      <c r="A716" s="16">
        <v>42612</v>
      </c>
      <c r="B716" s="1">
        <f t="shared" si="480"/>
        <v>3447.5515000000005</v>
      </c>
      <c r="D716" s="33">
        <v>2962000</v>
      </c>
      <c r="E716" s="17">
        <f t="shared" si="284"/>
        <v>1.1639269074949361</v>
      </c>
      <c r="F716" s="52">
        <f t="shared" si="426"/>
        <v>1.3077830421291416</v>
      </c>
      <c r="G716" s="22">
        <v>1157</v>
      </c>
      <c r="H716" s="1">
        <f t="shared" si="490"/>
        <v>844.11160000000007</v>
      </c>
      <c r="I716" s="1">
        <f t="shared" si="491"/>
        <v>258.90989999999999</v>
      </c>
      <c r="J716" s="5">
        <f t="shared" si="492"/>
        <v>484.69</v>
      </c>
      <c r="K716" s="22">
        <v>702.84</v>
      </c>
      <c r="L716" s="23">
        <v>1863000</v>
      </c>
      <c r="M716" s="24"/>
      <c r="N716" s="5">
        <f t="shared" si="493"/>
        <v>1312.1893</v>
      </c>
      <c r="O716" s="5">
        <f t="shared" si="494"/>
        <v>0.70434208266237253</v>
      </c>
      <c r="P716" s="5">
        <f t="shared" si="495"/>
        <v>611</v>
      </c>
      <c r="Q716" s="5">
        <f t="shared" si="496"/>
        <v>270.88929999999999</v>
      </c>
      <c r="R716" s="5">
        <f t="shared" si="497"/>
        <v>62.300000000000004</v>
      </c>
      <c r="S716" s="5">
        <f t="shared" si="498"/>
        <v>248</v>
      </c>
      <c r="T716" s="39">
        <v>120</v>
      </c>
      <c r="U716" s="26">
        <v>353</v>
      </c>
      <c r="V716" s="26">
        <v>611</v>
      </c>
      <c r="W716" s="26">
        <v>184</v>
      </c>
      <c r="X716" s="27"/>
      <c r="Y716" s="27"/>
      <c r="Z716" s="27"/>
      <c r="AA716" s="29">
        <v>644.07000000000005</v>
      </c>
      <c r="AB716" s="29">
        <v>0</v>
      </c>
      <c r="AC716" s="29">
        <v>304.37</v>
      </c>
      <c r="AD716" s="28">
        <v>0</v>
      </c>
      <c r="AE716" s="29">
        <v>100</v>
      </c>
      <c r="AF716" s="29"/>
      <c r="AG716" s="30"/>
      <c r="AH716" s="41">
        <v>248</v>
      </c>
      <c r="AI716" s="41">
        <v>484.69</v>
      </c>
      <c r="AJ716" s="30"/>
      <c r="AK716" s="30">
        <v>94</v>
      </c>
      <c r="AL716" s="30">
        <v>26.91</v>
      </c>
      <c r="AM716" s="30">
        <v>0</v>
      </c>
      <c r="AN716" s="32"/>
      <c r="AO716" s="32">
        <v>0.89</v>
      </c>
      <c r="AQ716" s="39">
        <v>0</v>
      </c>
      <c r="AR716" s="42">
        <v>70</v>
      </c>
      <c r="AT716" s="37">
        <f t="shared" si="499"/>
        <v>1099000</v>
      </c>
    </row>
    <row r="717" spans="1:46">
      <c r="A717" s="16">
        <v>42613</v>
      </c>
      <c r="B717" s="1">
        <f t="shared" si="480"/>
        <v>3515.8979999999997</v>
      </c>
      <c r="D717" s="33">
        <v>2998000</v>
      </c>
      <c r="E717" s="17">
        <f t="shared" si="284"/>
        <v>1.1727478318879252</v>
      </c>
      <c r="F717" s="52">
        <f t="shared" si="426"/>
        <v>1.3030531465421391</v>
      </c>
      <c r="G717" s="22">
        <v>1217</v>
      </c>
      <c r="H717" s="1">
        <f t="shared" si="490"/>
        <v>813.34800000000007</v>
      </c>
      <c r="I717" s="1">
        <f t="shared" si="491"/>
        <v>268.2</v>
      </c>
      <c r="J717" s="5">
        <f t="shared" si="492"/>
        <v>512.35</v>
      </c>
      <c r="K717" s="22">
        <v>705</v>
      </c>
      <c r="L717" s="23">
        <v>1900000</v>
      </c>
      <c r="M717" s="24"/>
      <c r="N717" s="5">
        <f t="shared" si="493"/>
        <v>1333.828</v>
      </c>
      <c r="O717" s="5">
        <f t="shared" si="494"/>
        <v>0.70201473684210525</v>
      </c>
      <c r="P717" s="5">
        <f t="shared" si="495"/>
        <v>604</v>
      </c>
      <c r="Q717" s="5">
        <f t="shared" si="496"/>
        <v>256.428</v>
      </c>
      <c r="R717" s="5">
        <f t="shared" si="497"/>
        <v>59.4</v>
      </c>
      <c r="S717" s="5">
        <f t="shared" si="498"/>
        <v>294</v>
      </c>
      <c r="T717" s="39">
        <v>120</v>
      </c>
      <c r="U717" s="26">
        <v>394</v>
      </c>
      <c r="V717" s="26">
        <v>604</v>
      </c>
      <c r="W717" s="26">
        <v>207</v>
      </c>
      <c r="X717" s="27"/>
      <c r="Y717" s="27"/>
      <c r="Z717" s="27"/>
      <c r="AA717" s="29">
        <v>618.79999999999995</v>
      </c>
      <c r="AB717" s="29">
        <v>0</v>
      </c>
      <c r="AC717" s="29">
        <v>284.92</v>
      </c>
      <c r="AD717" s="28">
        <v>0</v>
      </c>
      <c r="AE717" s="29">
        <v>91</v>
      </c>
      <c r="AF717" s="29"/>
      <c r="AG717" s="30"/>
      <c r="AH717" s="41">
        <v>294</v>
      </c>
      <c r="AI717" s="41">
        <v>512.35</v>
      </c>
      <c r="AJ717" s="30"/>
      <c r="AK717" s="30">
        <v>104</v>
      </c>
      <c r="AL717" s="30">
        <v>37</v>
      </c>
      <c r="AM717" s="30">
        <v>0</v>
      </c>
      <c r="AN717" s="32"/>
      <c r="AO717" s="32">
        <v>0.9</v>
      </c>
      <c r="AQ717" s="39">
        <v>0</v>
      </c>
      <c r="AR717" s="42">
        <v>66</v>
      </c>
      <c r="AT717" s="37">
        <f t="shared" si="499"/>
        <v>1098000</v>
      </c>
    </row>
    <row r="718" spans="1:46">
      <c r="A718" s="16">
        <v>42614</v>
      </c>
      <c r="B718" s="1">
        <f t="shared" si="480"/>
        <v>3285.5240000000003</v>
      </c>
      <c r="D718" s="33">
        <v>2972000</v>
      </c>
      <c r="E718" s="17">
        <f t="shared" si="284"/>
        <v>1.105492597577389</v>
      </c>
      <c r="F718" s="52">
        <f t="shared" si="426"/>
        <v>1.2283251084193212</v>
      </c>
      <c r="G718" s="22">
        <v>1081</v>
      </c>
      <c r="H718" s="1">
        <f t="shared" si="490"/>
        <v>727.79399999999998</v>
      </c>
      <c r="I718" s="1">
        <f t="shared" si="491"/>
        <v>248.4</v>
      </c>
      <c r="J718" s="5">
        <f t="shared" si="492"/>
        <v>455.86</v>
      </c>
      <c r="K718" s="22">
        <v>772.47</v>
      </c>
      <c r="L718" s="23">
        <v>1719000</v>
      </c>
      <c r="M718" s="24"/>
      <c r="N718" s="5">
        <f t="shared" si="493"/>
        <v>1123.4110000000001</v>
      </c>
      <c r="O718" s="5">
        <f t="shared" si="494"/>
        <v>0.6535258871436882</v>
      </c>
      <c r="P718" s="5">
        <f t="shared" si="495"/>
        <v>514</v>
      </c>
      <c r="Q718" s="5">
        <f t="shared" si="496"/>
        <v>204.11099999999999</v>
      </c>
      <c r="R718" s="5">
        <f t="shared" si="497"/>
        <v>56.7</v>
      </c>
      <c r="S718" s="5">
        <f t="shared" si="498"/>
        <v>228.6</v>
      </c>
      <c r="T718" s="39">
        <v>120</v>
      </c>
      <c r="U718" s="26">
        <v>360</v>
      </c>
      <c r="V718" s="26">
        <v>514</v>
      </c>
      <c r="W718" s="26">
        <v>127</v>
      </c>
      <c r="X718" s="27"/>
      <c r="Y718" s="27"/>
      <c r="Z718" s="27"/>
      <c r="AA718" s="29">
        <v>581.87</v>
      </c>
      <c r="AB718" s="29">
        <v>0</v>
      </c>
      <c r="AC718" s="29">
        <v>226.79</v>
      </c>
      <c r="AD718" s="28">
        <v>0</v>
      </c>
      <c r="AE718" s="29">
        <v>91</v>
      </c>
      <c r="AF718" s="29"/>
      <c r="AG718" s="30"/>
      <c r="AH718" s="41">
        <v>228.6</v>
      </c>
      <c r="AI718" s="41">
        <v>455.86</v>
      </c>
      <c r="AJ718" s="30"/>
      <c r="AK718" s="30">
        <v>103</v>
      </c>
      <c r="AL718" s="30">
        <v>19</v>
      </c>
      <c r="AM718" s="30">
        <v>0</v>
      </c>
      <c r="AN718" s="32"/>
      <c r="AO718" s="32">
        <v>0.9</v>
      </c>
      <c r="AQ718" s="39">
        <v>0</v>
      </c>
      <c r="AR718" s="42">
        <v>63</v>
      </c>
      <c r="AT718" s="37">
        <f t="shared" si="499"/>
        <v>1253000</v>
      </c>
    </row>
    <row r="719" spans="1:46">
      <c r="A719" s="16">
        <v>42615</v>
      </c>
      <c r="B719" s="1">
        <f t="shared" si="480"/>
        <v>2990.3364000000001</v>
      </c>
      <c r="D719" s="33">
        <v>2249000</v>
      </c>
      <c r="E719" s="17">
        <f t="shared" si="284"/>
        <v>1.3296293463761673</v>
      </c>
      <c r="F719" s="52">
        <f t="shared" si="426"/>
        <v>1.4939655577260307</v>
      </c>
      <c r="G719" s="22">
        <v>1086</v>
      </c>
      <c r="H719" s="1">
        <f t="shared" si="490"/>
        <v>657.49639999999999</v>
      </c>
      <c r="I719" s="1">
        <f t="shared" si="491"/>
        <v>214.49</v>
      </c>
      <c r="J719" s="5">
        <f t="shared" si="492"/>
        <v>380.53</v>
      </c>
      <c r="K719" s="22">
        <v>651.82000000000005</v>
      </c>
      <c r="L719" s="23">
        <v>1633000</v>
      </c>
      <c r="M719" s="24"/>
      <c r="N719" s="5">
        <f t="shared" si="493"/>
        <v>1078.0155</v>
      </c>
      <c r="O719" s="5">
        <f t="shared" si="494"/>
        <v>0.66014421310471527</v>
      </c>
      <c r="P719" s="5">
        <f t="shared" si="495"/>
        <v>527</v>
      </c>
      <c r="Q719" s="5">
        <f t="shared" si="496"/>
        <v>188.63549999999998</v>
      </c>
      <c r="R719" s="5">
        <f t="shared" si="497"/>
        <v>37.380000000000003</v>
      </c>
      <c r="S719" s="5">
        <f t="shared" si="498"/>
        <v>205</v>
      </c>
      <c r="T719" s="39">
        <v>120</v>
      </c>
      <c r="U719" s="26">
        <v>357</v>
      </c>
      <c r="V719" s="26">
        <v>527</v>
      </c>
      <c r="W719" s="26">
        <v>195</v>
      </c>
      <c r="X719" s="27"/>
      <c r="Y719" s="27"/>
      <c r="Z719" s="27"/>
      <c r="AA719" s="29">
        <v>526.80999999999995</v>
      </c>
      <c r="AB719" s="29">
        <v>0</v>
      </c>
      <c r="AC719" s="29">
        <v>211.95</v>
      </c>
      <c r="AD719" s="28">
        <v>0</v>
      </c>
      <c r="AE719" s="29">
        <v>88</v>
      </c>
      <c r="AF719" s="29"/>
      <c r="AG719" s="30"/>
      <c r="AH719" s="41">
        <v>205</v>
      </c>
      <c r="AI719" s="41">
        <v>380.53</v>
      </c>
      <c r="AJ719" s="30"/>
      <c r="AK719" s="30">
        <v>78</v>
      </c>
      <c r="AL719" s="30">
        <v>33</v>
      </c>
      <c r="AM719" s="30">
        <v>0</v>
      </c>
      <c r="AN719" s="32"/>
      <c r="AO719" s="32">
        <v>0.89</v>
      </c>
      <c r="AQ719" s="39">
        <v>0</v>
      </c>
      <c r="AR719" s="42">
        <v>42</v>
      </c>
      <c r="AT719" s="37">
        <f t="shared" si="499"/>
        <v>616000</v>
      </c>
    </row>
    <row r="720" spans="1:46">
      <c r="A720" s="16">
        <v>42616</v>
      </c>
      <c r="B720" s="1">
        <f t="shared" si="480"/>
        <v>2799.7555000000002</v>
      </c>
      <c r="D720" s="33">
        <v>2337000</v>
      </c>
      <c r="E720" s="17">
        <f t="shared" si="284"/>
        <v>1.1980126230209671</v>
      </c>
      <c r="F720" s="52">
        <f t="shared" si="426"/>
        <v>1.346081598899963</v>
      </c>
      <c r="G720" s="22">
        <v>1052</v>
      </c>
      <c r="H720" s="1">
        <f t="shared" ref="H720:H740" si="500">Z720*AN720+(AA720+AB720+AC720)*AO720</f>
        <v>620.28550000000007</v>
      </c>
      <c r="I720" s="1">
        <f t="shared" ref="I720:I735" si="501">AO720*(AL720+AE720+AK720+AM720+AR720)+(AQ720)</f>
        <v>204.70000000000002</v>
      </c>
      <c r="J720" s="5">
        <f t="shared" ref="J720:J740" si="502">AG720*AO720+AI720</f>
        <v>352.77</v>
      </c>
      <c r="K720" s="22">
        <v>570</v>
      </c>
      <c r="L720" s="23">
        <v>1544000</v>
      </c>
      <c r="M720" s="24"/>
      <c r="N720" s="5">
        <f t="shared" ref="N720:N740" si="503">SUM(P720:T720)</f>
        <v>1134.7977000000001</v>
      </c>
      <c r="O720" s="5">
        <f t="shared" ref="O720:O740" si="504">N720/L720*1000</f>
        <v>0.73497260362694306</v>
      </c>
      <c r="P720" s="5">
        <f t="shared" ref="P720:P740" si="505">V720</f>
        <v>565</v>
      </c>
      <c r="Q720" s="5">
        <f t="shared" ref="Q720:Q740" si="506">Y720*AN720+AC720*AO720</f>
        <v>194.8477</v>
      </c>
      <c r="R720" s="5">
        <f t="shared" ref="R720:R740" si="507">SUM(AD720+AJ720+AR720)*AO720</f>
        <v>48.95</v>
      </c>
      <c r="S720" s="5">
        <f t="shared" ref="S720:S740" si="508">AF720*AO720+AH720</f>
        <v>206</v>
      </c>
      <c r="T720" s="39">
        <v>120</v>
      </c>
      <c r="U720" s="26">
        <v>274</v>
      </c>
      <c r="V720" s="26">
        <v>565</v>
      </c>
      <c r="W720" s="26">
        <v>208</v>
      </c>
      <c r="X720" s="27"/>
      <c r="Y720" s="27"/>
      <c r="Z720" s="27"/>
      <c r="AA720" s="29">
        <v>478.02</v>
      </c>
      <c r="AB720" s="29">
        <v>0</v>
      </c>
      <c r="AC720" s="29">
        <v>218.93</v>
      </c>
      <c r="AD720" s="28">
        <v>0</v>
      </c>
      <c r="AE720" s="29">
        <v>85</v>
      </c>
      <c r="AF720" s="29"/>
      <c r="AG720" s="30"/>
      <c r="AH720" s="41">
        <v>206</v>
      </c>
      <c r="AI720" s="41">
        <v>352.77</v>
      </c>
      <c r="AJ720" s="30"/>
      <c r="AK720" s="30">
        <v>62</v>
      </c>
      <c r="AL720" s="30">
        <v>28</v>
      </c>
      <c r="AM720" s="30">
        <v>0</v>
      </c>
      <c r="AN720" s="32"/>
      <c r="AO720" s="32">
        <v>0.89</v>
      </c>
      <c r="AQ720" s="39">
        <v>0</v>
      </c>
      <c r="AR720" s="42">
        <v>55</v>
      </c>
      <c r="AT720" s="37">
        <f t="shared" si="499"/>
        <v>793000</v>
      </c>
    </row>
    <row r="721" spans="1:46">
      <c r="A721" s="16">
        <v>42617</v>
      </c>
      <c r="B721" s="1">
        <f t="shared" si="480"/>
        <v>2649.0163000000002</v>
      </c>
      <c r="D721" s="33">
        <v>2262000</v>
      </c>
      <c r="E721" s="17">
        <f t="shared" si="284"/>
        <v>1.1710947391688773</v>
      </c>
      <c r="F721" s="52">
        <f t="shared" si="426"/>
        <v>1.3158367855830082</v>
      </c>
      <c r="G721" s="22">
        <v>972</v>
      </c>
      <c r="H721" s="1">
        <f t="shared" si="500"/>
        <v>580.87630000000001</v>
      </c>
      <c r="I721" s="1">
        <f t="shared" si="501"/>
        <v>201.14000000000001</v>
      </c>
      <c r="J721" s="5">
        <f t="shared" si="502"/>
        <v>325</v>
      </c>
      <c r="K721" s="22">
        <v>570</v>
      </c>
      <c r="L721" s="23">
        <v>1570000</v>
      </c>
      <c r="M721" s="24"/>
      <c r="N721" s="5">
        <f t="shared" si="503"/>
        <v>1051.2219</v>
      </c>
      <c r="O721" s="5">
        <f t="shared" si="504"/>
        <v>0.66956808917197452</v>
      </c>
      <c r="P721" s="5">
        <f t="shared" si="505"/>
        <v>543</v>
      </c>
      <c r="Q721" s="5">
        <f t="shared" si="506"/>
        <v>161.72190000000001</v>
      </c>
      <c r="R721" s="5">
        <f t="shared" si="507"/>
        <v>44.5</v>
      </c>
      <c r="S721" s="5">
        <f t="shared" si="508"/>
        <v>182</v>
      </c>
      <c r="T721" s="39">
        <v>120</v>
      </c>
      <c r="U721" s="26">
        <v>268</v>
      </c>
      <c r="V721" s="26">
        <v>543</v>
      </c>
      <c r="W721" s="26">
        <v>253</v>
      </c>
      <c r="X721" s="27"/>
      <c r="Y721" s="27"/>
      <c r="Z721" s="27"/>
      <c r="AA721" s="29">
        <v>470.96</v>
      </c>
      <c r="AB721" s="29">
        <v>0</v>
      </c>
      <c r="AC721" s="29">
        <v>181.71</v>
      </c>
      <c r="AD721" s="28">
        <v>0</v>
      </c>
      <c r="AE721" s="29">
        <v>85</v>
      </c>
      <c r="AF721" s="29"/>
      <c r="AG721" s="30"/>
      <c r="AH721" s="41">
        <v>182</v>
      </c>
      <c r="AI721" s="41">
        <v>325</v>
      </c>
      <c r="AJ721" s="30"/>
      <c r="AK721" s="30">
        <v>67</v>
      </c>
      <c r="AL721" s="30">
        <v>24</v>
      </c>
      <c r="AM721" s="30">
        <v>0</v>
      </c>
      <c r="AN721" s="32"/>
      <c r="AO721" s="32">
        <v>0.89</v>
      </c>
      <c r="AQ721" s="39">
        <v>0</v>
      </c>
      <c r="AR721" s="42">
        <v>50</v>
      </c>
      <c r="AT721" s="37">
        <f t="shared" si="499"/>
        <v>692000</v>
      </c>
    </row>
    <row r="722" spans="1:46">
      <c r="A722" s="16">
        <v>42618</v>
      </c>
      <c r="B722" s="1">
        <f t="shared" si="480"/>
        <v>3211.2240000000002</v>
      </c>
      <c r="D722" s="33">
        <v>2745000</v>
      </c>
      <c r="E722" s="17">
        <f t="shared" si="284"/>
        <v>1.1698448087431694</v>
      </c>
      <c r="F722" s="52">
        <f t="shared" si="426"/>
        <v>1.2998275652701883</v>
      </c>
      <c r="G722" s="22">
        <v>1179</v>
      </c>
      <c r="H722" s="1">
        <f t="shared" si="500"/>
        <v>692.69399999999996</v>
      </c>
      <c r="I722" s="1">
        <f t="shared" si="501"/>
        <v>261.90000000000003</v>
      </c>
      <c r="J722" s="5">
        <f t="shared" si="502"/>
        <v>394.63</v>
      </c>
      <c r="K722" s="22">
        <v>683</v>
      </c>
      <c r="L722" s="23">
        <v>1635000</v>
      </c>
      <c r="M722" s="24"/>
      <c r="N722" s="5">
        <f t="shared" si="503"/>
        <v>1183.0920000000001</v>
      </c>
      <c r="O722" s="5">
        <f t="shared" si="504"/>
        <v>0.72360366972477075</v>
      </c>
      <c r="P722" s="5">
        <f t="shared" si="505"/>
        <v>603</v>
      </c>
      <c r="Q722" s="5">
        <f t="shared" si="506"/>
        <v>195.19200000000001</v>
      </c>
      <c r="R722" s="5">
        <f t="shared" si="507"/>
        <v>72.900000000000006</v>
      </c>
      <c r="S722" s="5">
        <f t="shared" si="508"/>
        <v>192</v>
      </c>
      <c r="T722" s="39">
        <v>120</v>
      </c>
      <c r="U722" s="26">
        <v>360</v>
      </c>
      <c r="V722" s="26">
        <v>603</v>
      </c>
      <c r="W722" s="26">
        <v>206</v>
      </c>
      <c r="X722" s="27"/>
      <c r="Y722" s="27"/>
      <c r="Z722" s="27"/>
      <c r="AA722" s="29">
        <v>552.78</v>
      </c>
      <c r="AB722" s="29">
        <v>0</v>
      </c>
      <c r="AC722" s="29">
        <v>216.88</v>
      </c>
      <c r="AD722" s="28">
        <v>0</v>
      </c>
      <c r="AE722" s="29">
        <v>105</v>
      </c>
      <c r="AF722" s="29"/>
      <c r="AG722" s="30"/>
      <c r="AH722" s="41">
        <v>192</v>
      </c>
      <c r="AI722" s="41">
        <v>394.63</v>
      </c>
      <c r="AJ722" s="30"/>
      <c r="AK722" s="30">
        <v>81</v>
      </c>
      <c r="AL722" s="30">
        <v>24</v>
      </c>
      <c r="AM722" s="30">
        <v>0</v>
      </c>
      <c r="AN722" s="32"/>
      <c r="AO722" s="32">
        <v>0.9</v>
      </c>
      <c r="AQ722" s="39">
        <v>0</v>
      </c>
      <c r="AR722" s="42">
        <v>81</v>
      </c>
      <c r="AT722" s="37">
        <f t="shared" si="499"/>
        <v>1110000</v>
      </c>
    </row>
    <row r="723" spans="1:46">
      <c r="A723" s="16">
        <v>42619</v>
      </c>
      <c r="B723" s="1">
        <f t="shared" si="480"/>
        <v>3217.8159999999998</v>
      </c>
      <c r="D723" s="33">
        <v>2988000</v>
      </c>
      <c r="E723" s="17">
        <f t="shared" si="284"/>
        <v>1.076912985274431</v>
      </c>
      <c r="F723" s="52">
        <f t="shared" si="426"/>
        <v>1.1965699836382566</v>
      </c>
      <c r="G723" s="22">
        <v>1178</v>
      </c>
      <c r="H723" s="1">
        <f t="shared" si="500"/>
        <v>748.125</v>
      </c>
      <c r="I723" s="1">
        <f t="shared" si="501"/>
        <v>179.631</v>
      </c>
      <c r="J723" s="5">
        <f t="shared" si="502"/>
        <v>394.48</v>
      </c>
      <c r="K723" s="22">
        <v>717.58</v>
      </c>
      <c r="L723" s="23">
        <v>1812000</v>
      </c>
      <c r="M723" s="24"/>
      <c r="N723" s="5">
        <f t="shared" si="503"/>
        <v>1161.0619999999999</v>
      </c>
      <c r="O723" s="5">
        <f t="shared" si="504"/>
        <v>0.64076269315673284</v>
      </c>
      <c r="P723" s="5">
        <f t="shared" si="505"/>
        <v>592</v>
      </c>
      <c r="Q723" s="5">
        <f t="shared" si="506"/>
        <v>199.06200000000001</v>
      </c>
      <c r="R723" s="5">
        <f t="shared" si="507"/>
        <v>45</v>
      </c>
      <c r="S723" s="5">
        <f t="shared" si="508"/>
        <v>205</v>
      </c>
      <c r="T723" s="39">
        <v>120</v>
      </c>
      <c r="U723" s="26">
        <v>379</v>
      </c>
      <c r="V723" s="26">
        <v>592</v>
      </c>
      <c r="W723" s="26">
        <v>196</v>
      </c>
      <c r="X723" s="27"/>
      <c r="Y723" s="27"/>
      <c r="Z723" s="27"/>
      <c r="AA723" s="29">
        <v>610.07000000000005</v>
      </c>
      <c r="AB723" s="29">
        <v>0</v>
      </c>
      <c r="AC723" s="29">
        <v>221.18</v>
      </c>
      <c r="AD723" s="28">
        <v>0</v>
      </c>
      <c r="AE723" s="29">
        <v>75</v>
      </c>
      <c r="AF723" s="29"/>
      <c r="AG723" s="30"/>
      <c r="AH723" s="41">
        <v>205</v>
      </c>
      <c r="AI723" s="41">
        <v>394.48</v>
      </c>
      <c r="AJ723" s="30"/>
      <c r="AK723" s="30">
        <v>53</v>
      </c>
      <c r="AL723" s="30">
        <v>21.59</v>
      </c>
      <c r="AM723" s="30">
        <v>0</v>
      </c>
      <c r="AN723" s="32"/>
      <c r="AO723" s="32">
        <v>0.9</v>
      </c>
      <c r="AQ723" s="39">
        <v>0</v>
      </c>
      <c r="AR723" s="42">
        <v>50</v>
      </c>
      <c r="AT723" s="37">
        <f t="shared" si="499"/>
        <v>1176000</v>
      </c>
    </row>
    <row r="724" spans="1:46">
      <c r="A724" s="16">
        <v>42620</v>
      </c>
      <c r="B724" s="1">
        <f t="shared" si="480"/>
        <v>3083.9560000000001</v>
      </c>
      <c r="D724" s="33">
        <v>2971000</v>
      </c>
      <c r="E724" s="17">
        <f t="shared" si="284"/>
        <v>1.038019522046449</v>
      </c>
      <c r="F724" s="52">
        <f t="shared" si="426"/>
        <v>1.1663140697151111</v>
      </c>
      <c r="G724" s="22">
        <v>1097.5</v>
      </c>
      <c r="H724" s="1">
        <f t="shared" si="500"/>
        <v>693.35450000000003</v>
      </c>
      <c r="I724" s="1">
        <f t="shared" si="501"/>
        <v>219.25149999999999</v>
      </c>
      <c r="J724" s="5">
        <f t="shared" si="502"/>
        <v>405.85</v>
      </c>
      <c r="K724" s="22">
        <v>668</v>
      </c>
      <c r="L724" s="23">
        <v>1700000</v>
      </c>
      <c r="M724" s="24"/>
      <c r="N724" s="5">
        <f t="shared" si="503"/>
        <v>1093.1233000000002</v>
      </c>
      <c r="O724" s="5">
        <f t="shared" si="504"/>
        <v>0.64301370588235296</v>
      </c>
      <c r="P724" s="5">
        <f t="shared" si="505"/>
        <v>529</v>
      </c>
      <c r="Q724" s="5">
        <f t="shared" si="506"/>
        <v>160.17330000000001</v>
      </c>
      <c r="R724" s="5">
        <f t="shared" si="507"/>
        <v>48.95</v>
      </c>
      <c r="S724" s="5">
        <f t="shared" si="508"/>
        <v>235</v>
      </c>
      <c r="T724" s="39">
        <v>120</v>
      </c>
      <c r="U724" s="26">
        <v>366</v>
      </c>
      <c r="V724" s="26">
        <v>529</v>
      </c>
      <c r="W724" s="26">
        <v>193</v>
      </c>
      <c r="X724" s="27"/>
      <c r="Y724" s="27"/>
      <c r="Z724" s="27"/>
      <c r="AA724" s="29">
        <v>599.08000000000004</v>
      </c>
      <c r="AB724" s="29">
        <v>0</v>
      </c>
      <c r="AC724" s="29">
        <v>179.97</v>
      </c>
      <c r="AD724" s="28">
        <v>0</v>
      </c>
      <c r="AE724" s="29">
        <v>68</v>
      </c>
      <c r="AF724" s="29"/>
      <c r="AG724" s="30"/>
      <c r="AH724" s="41">
        <v>235</v>
      </c>
      <c r="AI724" s="41">
        <v>405.85</v>
      </c>
      <c r="AJ724" s="30"/>
      <c r="AK724" s="30">
        <v>100.35</v>
      </c>
      <c r="AL724" s="30">
        <v>23</v>
      </c>
      <c r="AM724" s="30">
        <v>0</v>
      </c>
      <c r="AN724" s="32"/>
      <c r="AO724" s="32">
        <v>0.89</v>
      </c>
      <c r="AQ724" s="39">
        <v>0</v>
      </c>
      <c r="AR724" s="42">
        <v>55</v>
      </c>
      <c r="AT724" s="37">
        <f t="shared" si="499"/>
        <v>1271000</v>
      </c>
    </row>
    <row r="725" spans="1:46">
      <c r="A725" s="16">
        <v>42621</v>
      </c>
      <c r="B725" s="1">
        <f t="shared" si="480"/>
        <v>3042.6179000000002</v>
      </c>
      <c r="D725" s="33">
        <v>2839000</v>
      </c>
      <c r="E725" s="17">
        <f t="shared" si="284"/>
        <v>1.071721697780909</v>
      </c>
      <c r="F725" s="52">
        <f t="shared" si="426"/>
        <v>1.2041816828998977</v>
      </c>
      <c r="G725" s="22">
        <v>1080</v>
      </c>
      <c r="H725" s="1">
        <f t="shared" si="500"/>
        <v>689.31389999999999</v>
      </c>
      <c r="I725" s="1">
        <f t="shared" si="501"/>
        <v>215.91399999999999</v>
      </c>
      <c r="J725" s="5">
        <f t="shared" si="502"/>
        <v>389.39</v>
      </c>
      <c r="K725" s="22">
        <v>668</v>
      </c>
      <c r="L725" s="23">
        <v>1699000</v>
      </c>
      <c r="M725" s="24"/>
      <c r="N725" s="5">
        <f t="shared" si="503"/>
        <v>1101.4328</v>
      </c>
      <c r="O725" s="5">
        <f t="shared" si="504"/>
        <v>0.64828298999411416</v>
      </c>
      <c r="P725" s="5">
        <f t="shared" si="505"/>
        <v>508</v>
      </c>
      <c r="Q725" s="5">
        <f t="shared" si="506"/>
        <v>191.81280000000001</v>
      </c>
      <c r="R725" s="5">
        <f t="shared" si="507"/>
        <v>51.62</v>
      </c>
      <c r="S725" s="5">
        <f t="shared" si="508"/>
        <v>230</v>
      </c>
      <c r="T725" s="39">
        <v>120</v>
      </c>
      <c r="U725" s="26">
        <v>364</v>
      </c>
      <c r="V725" s="26">
        <v>508</v>
      </c>
      <c r="W725" s="26">
        <v>198</v>
      </c>
      <c r="X725" s="27"/>
      <c r="Y725" s="27"/>
      <c r="Z725" s="27"/>
      <c r="AA725" s="29">
        <v>558.99</v>
      </c>
      <c r="AB725" s="29">
        <v>0</v>
      </c>
      <c r="AC725" s="29">
        <v>215.52</v>
      </c>
      <c r="AD725" s="28">
        <v>0</v>
      </c>
      <c r="AE725" s="29">
        <v>77</v>
      </c>
      <c r="AF725" s="29"/>
      <c r="AG725" s="30"/>
      <c r="AH725" s="41">
        <v>230</v>
      </c>
      <c r="AI725" s="41">
        <v>389.39</v>
      </c>
      <c r="AJ725" s="30"/>
      <c r="AK725" s="30">
        <v>87</v>
      </c>
      <c r="AL725" s="30">
        <v>20.6</v>
      </c>
      <c r="AM725" s="30">
        <v>0</v>
      </c>
      <c r="AN725" s="32"/>
      <c r="AO725" s="32">
        <v>0.89</v>
      </c>
      <c r="AQ725" s="39">
        <v>0</v>
      </c>
      <c r="AR725" s="42">
        <v>58</v>
      </c>
      <c r="AT725" s="37">
        <f t="shared" si="499"/>
        <v>1140000</v>
      </c>
    </row>
    <row r="726" spans="1:46">
      <c r="A726" s="16">
        <v>42622</v>
      </c>
      <c r="B726" s="1">
        <f t="shared" si="480"/>
        <v>2965.6974</v>
      </c>
      <c r="D726" s="33">
        <v>2688000</v>
      </c>
      <c r="E726" s="17">
        <f t="shared" si="284"/>
        <v>1.103310044642857</v>
      </c>
      <c r="F726" s="52">
        <f t="shared" si="426"/>
        <v>1.2396742074638842</v>
      </c>
      <c r="G726" s="22">
        <v>1066</v>
      </c>
      <c r="H726" s="1">
        <f t="shared" si="500"/>
        <v>680.54739999999993</v>
      </c>
      <c r="I726" s="1">
        <f t="shared" si="501"/>
        <v>209.15</v>
      </c>
      <c r="J726" s="5">
        <f t="shared" si="502"/>
        <v>338</v>
      </c>
      <c r="K726" s="22">
        <v>672</v>
      </c>
      <c r="L726" s="23">
        <v>1642000</v>
      </c>
      <c r="M726" s="24"/>
      <c r="N726" s="5">
        <f t="shared" si="503"/>
        <v>1075.3209999999999</v>
      </c>
      <c r="O726" s="5">
        <f t="shared" si="504"/>
        <v>0.65488489646772219</v>
      </c>
      <c r="P726" s="5">
        <f t="shared" si="505"/>
        <v>516</v>
      </c>
      <c r="Q726" s="5">
        <f t="shared" si="506"/>
        <v>191.261</v>
      </c>
      <c r="R726" s="5">
        <f t="shared" si="507"/>
        <v>48.06</v>
      </c>
      <c r="S726" s="5">
        <f t="shared" si="508"/>
        <v>200</v>
      </c>
      <c r="T726" s="39">
        <v>120</v>
      </c>
      <c r="U726" s="26">
        <v>349</v>
      </c>
      <c r="V726" s="26">
        <v>516</v>
      </c>
      <c r="W726" s="26">
        <v>194</v>
      </c>
      <c r="X726" s="27"/>
      <c r="Y726" s="27"/>
      <c r="Z726" s="27"/>
      <c r="AA726" s="29">
        <v>549.76</v>
      </c>
      <c r="AB726" s="29">
        <v>0</v>
      </c>
      <c r="AC726" s="29">
        <v>214.9</v>
      </c>
      <c r="AD726" s="28">
        <v>0</v>
      </c>
      <c r="AE726" s="29">
        <v>70</v>
      </c>
      <c r="AF726" s="29"/>
      <c r="AG726" s="30"/>
      <c r="AH726" s="41">
        <v>200</v>
      </c>
      <c r="AI726" s="41">
        <v>338</v>
      </c>
      <c r="AJ726" s="30"/>
      <c r="AK726" s="30">
        <v>85</v>
      </c>
      <c r="AL726" s="30">
        <v>26</v>
      </c>
      <c r="AM726" s="30">
        <v>0</v>
      </c>
      <c r="AN726" s="32"/>
      <c r="AO726" s="32">
        <v>0.89</v>
      </c>
      <c r="AQ726" s="39">
        <v>0</v>
      </c>
      <c r="AR726" s="42">
        <v>54</v>
      </c>
      <c r="AT726" s="37">
        <f t="shared" si="499"/>
        <v>1046000</v>
      </c>
    </row>
    <row r="727" spans="1:46">
      <c r="A727" s="16">
        <v>42623</v>
      </c>
      <c r="B727" s="1">
        <f t="shared" si="480"/>
        <v>2634.2775000000001</v>
      </c>
      <c r="D727" s="33">
        <v>2274000</v>
      </c>
      <c r="E727" s="17">
        <f t="shared" si="284"/>
        <v>1.1584333773087072</v>
      </c>
      <c r="F727" s="52">
        <f t="shared" si="426"/>
        <v>1.3016105363019181</v>
      </c>
      <c r="G727" s="22">
        <v>990</v>
      </c>
      <c r="H727" s="1">
        <f t="shared" si="500"/>
        <v>613.23670000000004</v>
      </c>
      <c r="I727" s="1">
        <f t="shared" si="501"/>
        <v>187.54079999999999</v>
      </c>
      <c r="J727" s="5">
        <f t="shared" si="502"/>
        <v>329.5</v>
      </c>
      <c r="K727" s="22">
        <v>514</v>
      </c>
      <c r="L727" s="23">
        <v>1736000</v>
      </c>
      <c r="M727" s="24"/>
      <c r="N727" s="5">
        <f t="shared" si="503"/>
        <v>1069.9315999999999</v>
      </c>
      <c r="O727" s="5">
        <f t="shared" si="504"/>
        <v>0.61632004608294921</v>
      </c>
      <c r="P727" s="5">
        <f t="shared" si="505"/>
        <v>495</v>
      </c>
      <c r="Q727" s="5">
        <f t="shared" si="506"/>
        <v>198.86160000000001</v>
      </c>
      <c r="R727" s="5">
        <f t="shared" si="507"/>
        <v>56.07</v>
      </c>
      <c r="S727" s="5">
        <f t="shared" si="508"/>
        <v>200</v>
      </c>
      <c r="T727" s="39">
        <v>120</v>
      </c>
      <c r="U727" s="26">
        <v>302</v>
      </c>
      <c r="V727" s="26">
        <v>495</v>
      </c>
      <c r="W727" s="26">
        <v>186</v>
      </c>
      <c r="X727" s="27"/>
      <c r="Y727" s="27"/>
      <c r="Z727" s="27"/>
      <c r="AA727" s="29">
        <v>465.59</v>
      </c>
      <c r="AB727" s="29">
        <v>0</v>
      </c>
      <c r="AC727" s="29">
        <v>223.44</v>
      </c>
      <c r="AD727" s="28">
        <v>0</v>
      </c>
      <c r="AE727" s="29">
        <v>63</v>
      </c>
      <c r="AF727" s="29"/>
      <c r="AG727" s="30"/>
      <c r="AH727" s="41">
        <v>200</v>
      </c>
      <c r="AI727" s="41">
        <v>329.5</v>
      </c>
      <c r="AJ727" s="30"/>
      <c r="AK727" s="30">
        <v>61.72</v>
      </c>
      <c r="AL727" s="30">
        <v>23</v>
      </c>
      <c r="AM727" s="30">
        <v>0</v>
      </c>
      <c r="AN727" s="32"/>
      <c r="AO727" s="32">
        <v>0.89</v>
      </c>
      <c r="AQ727" s="39">
        <v>0</v>
      </c>
      <c r="AR727" s="42">
        <v>63</v>
      </c>
      <c r="AT727" s="37">
        <f t="shared" si="499"/>
        <v>538000</v>
      </c>
    </row>
    <row r="728" spans="1:46">
      <c r="A728" s="16">
        <v>42624</v>
      </c>
      <c r="B728" s="1">
        <f t="shared" si="480"/>
        <v>2585.7054000000003</v>
      </c>
      <c r="D728" s="33">
        <v>2278000</v>
      </c>
      <c r="E728" s="17">
        <f t="shared" si="284"/>
        <v>1.1350769973661108</v>
      </c>
      <c r="F728" s="52">
        <f t="shared" si="426"/>
        <v>1.2753674127709109</v>
      </c>
      <c r="G728" s="22">
        <v>969</v>
      </c>
      <c r="H728" s="1">
        <f t="shared" si="500"/>
        <v>576.59540000000004</v>
      </c>
      <c r="I728" s="1">
        <f t="shared" si="501"/>
        <v>182.45</v>
      </c>
      <c r="J728" s="5">
        <f t="shared" si="502"/>
        <v>337.66</v>
      </c>
      <c r="K728" s="22">
        <v>520</v>
      </c>
      <c r="L728" s="23">
        <v>1650000</v>
      </c>
      <c r="M728" s="24"/>
      <c r="N728" s="5">
        <f t="shared" si="503"/>
        <v>1016.3623</v>
      </c>
      <c r="O728" s="5">
        <f t="shared" si="504"/>
        <v>0.61597715151515153</v>
      </c>
      <c r="P728" s="5">
        <f t="shared" si="505"/>
        <v>449</v>
      </c>
      <c r="Q728" s="5">
        <f t="shared" si="506"/>
        <v>195.8623</v>
      </c>
      <c r="R728" s="5">
        <f t="shared" si="507"/>
        <v>44.5</v>
      </c>
      <c r="S728" s="5">
        <f t="shared" si="508"/>
        <v>207</v>
      </c>
      <c r="T728" s="39">
        <v>120</v>
      </c>
      <c r="U728" s="26">
        <v>313</v>
      </c>
      <c r="V728" s="26">
        <v>449</v>
      </c>
      <c r="W728" s="26">
        <v>152</v>
      </c>
      <c r="X728" s="27"/>
      <c r="Y728" s="27"/>
      <c r="Z728" s="27"/>
      <c r="AA728" s="29">
        <v>427.79</v>
      </c>
      <c r="AB728" s="29">
        <v>0</v>
      </c>
      <c r="AC728" s="29">
        <v>220.07</v>
      </c>
      <c r="AD728" s="28">
        <v>0</v>
      </c>
      <c r="AE728" s="29">
        <v>65</v>
      </c>
      <c r="AF728" s="29"/>
      <c r="AG728" s="30"/>
      <c r="AH728" s="41">
        <v>207</v>
      </c>
      <c r="AI728" s="41">
        <v>337.66</v>
      </c>
      <c r="AJ728" s="30"/>
      <c r="AK728" s="30">
        <v>65</v>
      </c>
      <c r="AL728" s="30">
        <v>25</v>
      </c>
      <c r="AM728" s="30">
        <v>0</v>
      </c>
      <c r="AN728" s="32"/>
      <c r="AO728" s="32">
        <v>0.89</v>
      </c>
      <c r="AQ728" s="39">
        <v>0</v>
      </c>
      <c r="AR728" s="42">
        <v>50</v>
      </c>
      <c r="AT728" s="37">
        <f t="shared" si="499"/>
        <v>628000</v>
      </c>
    </row>
    <row r="729" spans="1:46">
      <c r="A729" s="16">
        <v>42625</v>
      </c>
      <c r="B729" s="1">
        <f t="shared" si="480"/>
        <v>3022.2905000000001</v>
      </c>
      <c r="D729" s="33">
        <v>2387000</v>
      </c>
      <c r="E729" s="17">
        <f t="shared" si="284"/>
        <v>1.2661459991621282</v>
      </c>
      <c r="F729" s="52">
        <f t="shared" si="426"/>
        <v>1.4226359541147509</v>
      </c>
      <c r="G729" s="22">
        <v>1106.77</v>
      </c>
      <c r="H729" s="1">
        <f t="shared" si="500"/>
        <v>647.43049999999994</v>
      </c>
      <c r="I729" s="1">
        <f t="shared" si="501"/>
        <v>184.23</v>
      </c>
      <c r="J729" s="5">
        <f t="shared" si="502"/>
        <v>399.46</v>
      </c>
      <c r="K729" s="22">
        <v>684.4</v>
      </c>
      <c r="L729" s="23">
        <v>1604000</v>
      </c>
      <c r="M729" s="24"/>
      <c r="N729" s="5">
        <f t="shared" si="503"/>
        <v>1121.1024</v>
      </c>
      <c r="O729" s="5">
        <f t="shared" si="504"/>
        <v>0.69894164588528673</v>
      </c>
      <c r="P729" s="5">
        <f t="shared" si="505"/>
        <v>528</v>
      </c>
      <c r="Q729" s="5">
        <f t="shared" si="506"/>
        <v>188.82239999999999</v>
      </c>
      <c r="R729" s="5">
        <f t="shared" si="507"/>
        <v>46.28</v>
      </c>
      <c r="S729" s="5">
        <f t="shared" si="508"/>
        <v>238</v>
      </c>
      <c r="T729" s="39">
        <v>120</v>
      </c>
      <c r="U729" s="26">
        <v>384</v>
      </c>
      <c r="V729" s="26">
        <v>528</v>
      </c>
      <c r="W729" s="26">
        <v>193</v>
      </c>
      <c r="X729" s="27"/>
      <c r="Y729" s="27"/>
      <c r="Z729" s="27"/>
      <c r="AA729" s="29">
        <v>515.29</v>
      </c>
      <c r="AB729" s="29">
        <v>0</v>
      </c>
      <c r="AC729" s="29">
        <v>212.16</v>
      </c>
      <c r="AD729" s="28">
        <v>0</v>
      </c>
      <c r="AE729" s="29">
        <v>68</v>
      </c>
      <c r="AF729" s="29"/>
      <c r="AG729" s="30"/>
      <c r="AH729" s="41">
        <v>238</v>
      </c>
      <c r="AI729" s="41">
        <v>399.46</v>
      </c>
      <c r="AJ729" s="30"/>
      <c r="AK729" s="30">
        <v>67</v>
      </c>
      <c r="AL729" s="30">
        <v>20</v>
      </c>
      <c r="AM729" s="30">
        <v>0</v>
      </c>
      <c r="AN729" s="32"/>
      <c r="AO729" s="32">
        <v>0.89</v>
      </c>
      <c r="AQ729" s="39">
        <v>0</v>
      </c>
      <c r="AR729" s="42">
        <v>52</v>
      </c>
      <c r="AT729" s="37">
        <f t="shared" si="499"/>
        <v>783000</v>
      </c>
    </row>
    <row r="730" spans="1:46">
      <c r="A730" s="16">
        <v>42626</v>
      </c>
      <c r="B730" s="1">
        <f t="shared" si="480"/>
        <v>3123.8658999999998</v>
      </c>
      <c r="D730" s="33">
        <v>2737000</v>
      </c>
      <c r="E730" s="17">
        <f t="shared" si="284"/>
        <v>1.1413466934599927</v>
      </c>
      <c r="F730" s="52">
        <f t="shared" si="426"/>
        <v>1.2824120151235874</v>
      </c>
      <c r="G730" s="22">
        <v>1113</v>
      </c>
      <c r="H730" s="1">
        <f t="shared" si="500"/>
        <v>673.81009999999992</v>
      </c>
      <c r="I730" s="1">
        <f t="shared" si="501"/>
        <v>195.10579999999999</v>
      </c>
      <c r="J730" s="5">
        <f t="shared" si="502"/>
        <v>411.95</v>
      </c>
      <c r="K730" s="22">
        <v>730</v>
      </c>
      <c r="L730" s="23">
        <v>1735000</v>
      </c>
      <c r="M730" s="24"/>
      <c r="N730" s="5">
        <f t="shared" si="503"/>
        <v>1183.5909000000001</v>
      </c>
      <c r="O730" s="5">
        <f t="shared" si="504"/>
        <v>0.68218495677233437</v>
      </c>
      <c r="P730" s="5">
        <f t="shared" si="505"/>
        <v>525</v>
      </c>
      <c r="Q730" s="5">
        <f t="shared" si="506"/>
        <v>203.64090000000002</v>
      </c>
      <c r="R730" s="5">
        <f t="shared" si="507"/>
        <v>48.95</v>
      </c>
      <c r="S730" s="5">
        <f t="shared" si="508"/>
        <v>286</v>
      </c>
      <c r="T730" s="39">
        <v>120</v>
      </c>
      <c r="U730" s="26">
        <v>370</v>
      </c>
      <c r="V730" s="26">
        <v>525</v>
      </c>
      <c r="W730" s="26">
        <v>212</v>
      </c>
      <c r="X730" s="27"/>
      <c r="Y730" s="27"/>
      <c r="Z730" s="27"/>
      <c r="AA730" s="29">
        <v>528.28</v>
      </c>
      <c r="AB730" s="29">
        <v>0</v>
      </c>
      <c r="AC730" s="29">
        <v>228.81</v>
      </c>
      <c r="AD730" s="28">
        <v>0</v>
      </c>
      <c r="AE730" s="29">
        <v>60.15</v>
      </c>
      <c r="AF730" s="29"/>
      <c r="AG730" s="30"/>
      <c r="AH730" s="41">
        <v>286</v>
      </c>
      <c r="AI730" s="41">
        <v>411.95</v>
      </c>
      <c r="AJ730" s="30"/>
      <c r="AK730" s="30">
        <v>85.71</v>
      </c>
      <c r="AL730" s="30">
        <v>18.36</v>
      </c>
      <c r="AM730" s="30">
        <v>0</v>
      </c>
      <c r="AN730" s="32"/>
      <c r="AO730" s="32">
        <v>0.89</v>
      </c>
      <c r="AQ730" s="39">
        <v>0</v>
      </c>
      <c r="AR730" s="42">
        <v>55</v>
      </c>
      <c r="AT730" s="37">
        <f t="shared" si="499"/>
        <v>1002000</v>
      </c>
    </row>
    <row r="731" spans="1:46">
      <c r="A731" s="16">
        <v>42627</v>
      </c>
      <c r="B731" s="1">
        <f t="shared" si="480"/>
        <v>3232.0654</v>
      </c>
      <c r="D731" s="33">
        <v>2713000</v>
      </c>
      <c r="E731" s="17">
        <f t="shared" si="284"/>
        <v>1.191325248802064</v>
      </c>
      <c r="F731" s="52">
        <f t="shared" si="426"/>
        <v>1.338567695283218</v>
      </c>
      <c r="G731" s="22">
        <v>1117.99</v>
      </c>
      <c r="H731" s="1">
        <f t="shared" si="500"/>
        <v>742.73169999999993</v>
      </c>
      <c r="I731" s="1">
        <f t="shared" si="501"/>
        <v>218.34369999999998</v>
      </c>
      <c r="J731" s="5">
        <f t="shared" si="502"/>
        <v>476</v>
      </c>
      <c r="K731" s="22">
        <v>677</v>
      </c>
      <c r="L731" s="23">
        <v>1725000</v>
      </c>
      <c r="M731" s="24"/>
      <c r="N731" s="5">
        <f t="shared" si="503"/>
        <v>1219.0142999999998</v>
      </c>
      <c r="O731" s="5">
        <f t="shared" si="504"/>
        <v>0.70667495652173895</v>
      </c>
      <c r="P731" s="5">
        <f t="shared" si="505"/>
        <v>547</v>
      </c>
      <c r="Q731" s="5">
        <f t="shared" si="506"/>
        <v>228.61430000000001</v>
      </c>
      <c r="R731" s="5">
        <f t="shared" si="507"/>
        <v>53.4</v>
      </c>
      <c r="S731" s="5">
        <f t="shared" si="508"/>
        <v>270</v>
      </c>
      <c r="T731" s="39">
        <v>120</v>
      </c>
      <c r="U731" s="26">
        <v>380</v>
      </c>
      <c r="V731" s="26">
        <v>547</v>
      </c>
      <c r="W731" s="26">
        <v>185</v>
      </c>
      <c r="X731" s="27"/>
      <c r="Y731" s="27"/>
      <c r="Z731" s="27"/>
      <c r="AA731" s="29">
        <v>577.66</v>
      </c>
      <c r="AB731" s="29">
        <v>0</v>
      </c>
      <c r="AC731" s="29">
        <v>256.87</v>
      </c>
      <c r="AD731" s="28">
        <v>0</v>
      </c>
      <c r="AE731" s="29">
        <v>66.33</v>
      </c>
      <c r="AF731" s="29"/>
      <c r="AG731" s="30"/>
      <c r="AH731" s="41">
        <v>270</v>
      </c>
      <c r="AI731" s="41">
        <v>476</v>
      </c>
      <c r="AJ731" s="30"/>
      <c r="AK731" s="30">
        <v>101</v>
      </c>
      <c r="AL731" s="30">
        <v>18</v>
      </c>
      <c r="AM731" s="30">
        <v>0</v>
      </c>
      <c r="AN731" s="32"/>
      <c r="AO731" s="32">
        <v>0.89</v>
      </c>
      <c r="AQ731" s="39">
        <v>0</v>
      </c>
      <c r="AR731" s="42">
        <v>60</v>
      </c>
      <c r="AT731" s="37">
        <f t="shared" si="499"/>
        <v>988000</v>
      </c>
    </row>
    <row r="732" spans="1:46">
      <c r="A732" s="16">
        <v>42628</v>
      </c>
      <c r="B732" s="1">
        <f t="shared" si="480"/>
        <v>3275.7109</v>
      </c>
      <c r="D732" s="33">
        <v>2824000</v>
      </c>
      <c r="E732" s="17">
        <f t="shared" si="284"/>
        <v>1.1599542847025497</v>
      </c>
      <c r="F732" s="52">
        <f t="shared" si="426"/>
        <v>1.3033194210141008</v>
      </c>
      <c r="G732" s="22">
        <v>1127.8699999999999</v>
      </c>
      <c r="H732" s="1">
        <f t="shared" si="500"/>
        <v>743.87090000000012</v>
      </c>
      <c r="I732" s="1">
        <f t="shared" si="501"/>
        <v>221.61</v>
      </c>
      <c r="J732" s="5">
        <f t="shared" si="502"/>
        <v>476.36</v>
      </c>
      <c r="K732" s="22">
        <v>706</v>
      </c>
      <c r="L732" s="23">
        <v>1748000</v>
      </c>
      <c r="M732" s="24"/>
      <c r="N732" s="5">
        <f t="shared" si="503"/>
        <v>1197.1043</v>
      </c>
      <c r="O732" s="5">
        <f t="shared" si="504"/>
        <v>0.6848422768878718</v>
      </c>
      <c r="P732" s="5">
        <f t="shared" si="505"/>
        <v>543</v>
      </c>
      <c r="Q732" s="5">
        <f t="shared" si="506"/>
        <v>218.82429999999999</v>
      </c>
      <c r="R732" s="5">
        <f t="shared" si="507"/>
        <v>46.28</v>
      </c>
      <c r="S732" s="5">
        <f t="shared" si="508"/>
        <v>269</v>
      </c>
      <c r="T732" s="39">
        <v>120</v>
      </c>
      <c r="U732" s="26">
        <v>374</v>
      </c>
      <c r="V732" s="26">
        <v>543</v>
      </c>
      <c r="W732" s="26">
        <v>206</v>
      </c>
      <c r="X732" s="27"/>
      <c r="Y732" s="27"/>
      <c r="Z732" s="27"/>
      <c r="AA732" s="29">
        <v>589.94000000000005</v>
      </c>
      <c r="AB732" s="29">
        <v>0</v>
      </c>
      <c r="AC732" s="29">
        <v>245.87</v>
      </c>
      <c r="AD732" s="28">
        <v>0</v>
      </c>
      <c r="AE732" s="29">
        <v>65</v>
      </c>
      <c r="AF732" s="29"/>
      <c r="AG732" s="30"/>
      <c r="AH732" s="41">
        <v>269</v>
      </c>
      <c r="AI732" s="41">
        <v>476.36</v>
      </c>
      <c r="AJ732" s="30"/>
      <c r="AK732" s="30">
        <v>112</v>
      </c>
      <c r="AL732" s="30">
        <v>20</v>
      </c>
      <c r="AM732" s="30">
        <v>0</v>
      </c>
      <c r="AN732" s="32"/>
      <c r="AO732" s="32">
        <v>0.89</v>
      </c>
      <c r="AQ732" s="39">
        <v>0</v>
      </c>
      <c r="AR732" s="42">
        <v>52</v>
      </c>
      <c r="AT732" s="37">
        <f t="shared" si="499"/>
        <v>1076000</v>
      </c>
    </row>
    <row r="733" spans="1:46">
      <c r="A733" s="16">
        <v>42629</v>
      </c>
      <c r="B733" s="1">
        <f t="shared" si="480"/>
        <v>2975.0135999999998</v>
      </c>
      <c r="D733" s="33">
        <v>2570000</v>
      </c>
      <c r="E733" s="17">
        <f t="shared" si="284"/>
        <v>1.157592840466926</v>
      </c>
      <c r="F733" s="52">
        <f t="shared" si="426"/>
        <v>1.3006661128841865</v>
      </c>
      <c r="G733" s="22">
        <v>1025</v>
      </c>
      <c r="H733" s="1">
        <f t="shared" si="500"/>
        <v>722.27059999999994</v>
      </c>
      <c r="I733" s="1">
        <f t="shared" si="501"/>
        <v>185.74299999999999</v>
      </c>
      <c r="J733" s="5">
        <f t="shared" si="502"/>
        <v>423</v>
      </c>
      <c r="K733" s="22">
        <v>619</v>
      </c>
      <c r="L733" s="23">
        <v>1612000</v>
      </c>
      <c r="M733" s="24"/>
      <c r="N733" s="5">
        <f t="shared" si="503"/>
        <v>1165.8904</v>
      </c>
      <c r="O733" s="5">
        <f t="shared" si="504"/>
        <v>0.72325707196029776</v>
      </c>
      <c r="P733" s="5">
        <f t="shared" si="505"/>
        <v>507</v>
      </c>
      <c r="Q733" s="5">
        <f t="shared" si="506"/>
        <v>229.94040000000001</v>
      </c>
      <c r="R733" s="5">
        <f t="shared" si="507"/>
        <v>48.95</v>
      </c>
      <c r="S733" s="5">
        <f t="shared" si="508"/>
        <v>260</v>
      </c>
      <c r="T733" s="39">
        <v>120</v>
      </c>
      <c r="U733" s="26">
        <v>343</v>
      </c>
      <c r="V733" s="26">
        <v>507</v>
      </c>
      <c r="W733" s="26">
        <v>165</v>
      </c>
      <c r="X733" s="27"/>
      <c r="Y733" s="27"/>
      <c r="Z733" s="27"/>
      <c r="AA733" s="29">
        <v>553.17999999999995</v>
      </c>
      <c r="AB733" s="29">
        <v>0</v>
      </c>
      <c r="AC733" s="29">
        <v>258.36</v>
      </c>
      <c r="AD733" s="28">
        <v>0</v>
      </c>
      <c r="AE733" s="29">
        <v>47.7</v>
      </c>
      <c r="AF733" s="29"/>
      <c r="AG733" s="30"/>
      <c r="AH733" s="41">
        <v>260</v>
      </c>
      <c r="AI733" s="41">
        <v>423</v>
      </c>
      <c r="AJ733" s="30"/>
      <c r="AK733" s="30">
        <v>88</v>
      </c>
      <c r="AL733" s="30">
        <v>18</v>
      </c>
      <c r="AM733" s="30">
        <v>0</v>
      </c>
      <c r="AN733" s="32"/>
      <c r="AO733" s="32">
        <v>0.89</v>
      </c>
      <c r="AQ733" s="39">
        <v>0</v>
      </c>
      <c r="AR733" s="42">
        <v>55</v>
      </c>
      <c r="AT733" s="37">
        <f t="shared" si="499"/>
        <v>958000</v>
      </c>
    </row>
    <row r="734" spans="1:46">
      <c r="A734" s="16">
        <v>42630</v>
      </c>
      <c r="B734" s="1">
        <f t="shared" si="480"/>
        <v>2671.8159999999998</v>
      </c>
      <c r="D734" s="33">
        <v>2135000</v>
      </c>
      <c r="E734" s="17">
        <f t="shared" si="284"/>
        <v>1.2514360655737704</v>
      </c>
      <c r="F734" s="52">
        <f t="shared" si="426"/>
        <v>1.3904845173041893</v>
      </c>
      <c r="G734" s="22">
        <v>939.06</v>
      </c>
      <c r="H734" s="1">
        <f t="shared" si="500"/>
        <v>659.34900000000005</v>
      </c>
      <c r="I734" s="1">
        <f t="shared" si="501"/>
        <v>178.40699999999998</v>
      </c>
      <c r="J734" s="5">
        <f t="shared" si="502"/>
        <v>370</v>
      </c>
      <c r="K734" s="22">
        <v>525</v>
      </c>
      <c r="L734" s="23">
        <v>1485000</v>
      </c>
      <c r="M734" s="24"/>
      <c r="N734" s="5">
        <f t="shared" si="503"/>
        <v>1086.6890000000001</v>
      </c>
      <c r="O734" s="5">
        <f t="shared" si="504"/>
        <v>0.73177710437710453</v>
      </c>
      <c r="P734" s="5">
        <f t="shared" si="505"/>
        <v>467</v>
      </c>
      <c r="Q734" s="5">
        <f t="shared" si="506"/>
        <v>229.68900000000002</v>
      </c>
      <c r="R734" s="5">
        <f t="shared" si="507"/>
        <v>45</v>
      </c>
      <c r="S734" s="5">
        <f t="shared" si="508"/>
        <v>225</v>
      </c>
      <c r="T734" s="39">
        <v>120</v>
      </c>
      <c r="U734" s="26">
        <v>285</v>
      </c>
      <c r="V734" s="26">
        <v>467</v>
      </c>
      <c r="W734" s="26">
        <v>188</v>
      </c>
      <c r="X734" s="27"/>
      <c r="Y734" s="27"/>
      <c r="Z734" s="27"/>
      <c r="AA734" s="29">
        <v>477.4</v>
      </c>
      <c r="AB734" s="29">
        <v>0</v>
      </c>
      <c r="AC734" s="29">
        <v>255.21</v>
      </c>
      <c r="AD734" s="28">
        <v>0</v>
      </c>
      <c r="AE734" s="29">
        <v>49.23</v>
      </c>
      <c r="AF734" s="29"/>
      <c r="AG734" s="30"/>
      <c r="AH734" s="41">
        <v>225</v>
      </c>
      <c r="AI734" s="41">
        <v>370</v>
      </c>
      <c r="AJ734" s="30"/>
      <c r="AK734" s="30">
        <v>81</v>
      </c>
      <c r="AL734" s="30">
        <v>18</v>
      </c>
      <c r="AM734" s="30">
        <v>0</v>
      </c>
      <c r="AN734" s="32"/>
      <c r="AO734" s="32">
        <v>0.9</v>
      </c>
      <c r="AQ734" s="39">
        <v>0</v>
      </c>
      <c r="AR734" s="42">
        <v>50</v>
      </c>
      <c r="AT734" s="37">
        <f t="shared" si="499"/>
        <v>650000</v>
      </c>
    </row>
    <row r="735" spans="1:46">
      <c r="A735" s="16">
        <v>42631</v>
      </c>
      <c r="B735" s="1">
        <f t="shared" si="480"/>
        <v>2369.069</v>
      </c>
      <c r="D735" s="33">
        <v>1885000</v>
      </c>
      <c r="E735" s="17">
        <f t="shared" si="284"/>
        <v>1.2568005305039789</v>
      </c>
      <c r="F735" s="52">
        <f t="shared" si="426"/>
        <v>1.3964450338933099</v>
      </c>
      <c r="G735" s="22">
        <v>845</v>
      </c>
      <c r="H735" s="1">
        <f t="shared" si="500"/>
        <v>524.16899999999998</v>
      </c>
      <c r="I735" s="1">
        <f t="shared" si="501"/>
        <v>171.9</v>
      </c>
      <c r="J735" s="5">
        <f t="shared" si="502"/>
        <v>368</v>
      </c>
      <c r="K735" s="22">
        <v>460</v>
      </c>
      <c r="L735" s="23">
        <v>1368000</v>
      </c>
      <c r="M735" s="24"/>
      <c r="N735" s="5">
        <f t="shared" si="503"/>
        <v>1012.165</v>
      </c>
      <c r="O735" s="5">
        <f t="shared" si="504"/>
        <v>0.73988669590643263</v>
      </c>
      <c r="P735" s="5">
        <f t="shared" si="505"/>
        <v>427</v>
      </c>
      <c r="Q735" s="5">
        <f t="shared" si="506"/>
        <v>189.76499999999999</v>
      </c>
      <c r="R735" s="5">
        <f t="shared" si="507"/>
        <v>41.4</v>
      </c>
      <c r="S735" s="5">
        <f t="shared" si="508"/>
        <v>234</v>
      </c>
      <c r="T735" s="39">
        <v>120</v>
      </c>
      <c r="U735" s="26">
        <v>254</v>
      </c>
      <c r="V735" s="26">
        <v>427</v>
      </c>
      <c r="W735" s="26">
        <v>156</v>
      </c>
      <c r="X735" s="27"/>
      <c r="Y735" s="27"/>
      <c r="Z735" s="27"/>
      <c r="AA735" s="29">
        <v>371.56</v>
      </c>
      <c r="AB735" s="29">
        <v>0</v>
      </c>
      <c r="AC735" s="29">
        <v>210.85</v>
      </c>
      <c r="AD735" s="28">
        <v>0</v>
      </c>
      <c r="AE735" s="29">
        <v>35</v>
      </c>
      <c r="AF735" s="29"/>
      <c r="AG735" s="30"/>
      <c r="AH735" s="41">
        <v>234</v>
      </c>
      <c r="AI735" s="41">
        <v>368</v>
      </c>
      <c r="AJ735" s="30"/>
      <c r="AK735" s="30">
        <v>92</v>
      </c>
      <c r="AL735" s="30">
        <v>18</v>
      </c>
      <c r="AM735" s="30">
        <v>0</v>
      </c>
      <c r="AN735" s="32"/>
      <c r="AO735" s="32">
        <v>0.9</v>
      </c>
      <c r="AQ735" s="39">
        <v>0</v>
      </c>
      <c r="AR735" s="42">
        <v>46</v>
      </c>
      <c r="AT735" s="37">
        <f t="shared" si="499"/>
        <v>517000</v>
      </c>
    </row>
    <row r="736" spans="1:46">
      <c r="A736" s="16">
        <v>42632</v>
      </c>
      <c r="B736" s="1">
        <f t="shared" si="480"/>
        <v>3124.6705000000002</v>
      </c>
      <c r="D736" s="33">
        <v>2551000</v>
      </c>
      <c r="E736" s="17">
        <f t="shared" si="284"/>
        <v>1.2248806350450803</v>
      </c>
      <c r="F736" s="52">
        <f t="shared" si="426"/>
        <v>1.3762703764551463</v>
      </c>
      <c r="G736" s="22">
        <v>1112</v>
      </c>
      <c r="H736" s="1">
        <f t="shared" si="500"/>
        <v>682.14050000000009</v>
      </c>
      <c r="I736" s="1">
        <f>AO736*(AL736+AE736+AK736+AM736+AR736)+(AQ736)</f>
        <v>224.28</v>
      </c>
      <c r="J736" s="5">
        <f t="shared" si="502"/>
        <v>436.25</v>
      </c>
      <c r="K736" s="22">
        <v>670</v>
      </c>
      <c r="L736" s="23">
        <v>1537000</v>
      </c>
      <c r="M736" s="24"/>
      <c r="N736" s="5">
        <f t="shared" si="503"/>
        <v>1167.2451000000001</v>
      </c>
      <c r="O736" s="5">
        <f t="shared" si="504"/>
        <v>0.75943077423552385</v>
      </c>
      <c r="P736" s="5">
        <f t="shared" si="505"/>
        <v>497</v>
      </c>
      <c r="Q736" s="5">
        <f t="shared" si="506"/>
        <v>215.01510000000002</v>
      </c>
      <c r="R736" s="5">
        <f t="shared" si="507"/>
        <v>95.23</v>
      </c>
      <c r="S736" s="5">
        <f t="shared" si="508"/>
        <v>240</v>
      </c>
      <c r="T736" s="39">
        <v>120</v>
      </c>
      <c r="U736" s="26">
        <v>383</v>
      </c>
      <c r="V736" s="26">
        <v>497</v>
      </c>
      <c r="W736" s="26">
        <v>224</v>
      </c>
      <c r="X736" s="27"/>
      <c r="Y736" s="27"/>
      <c r="Z736" s="27"/>
      <c r="AA736" s="29">
        <v>524.86</v>
      </c>
      <c r="AB736" s="29">
        <v>0</v>
      </c>
      <c r="AC736" s="29">
        <v>241.59</v>
      </c>
      <c r="AD736" s="28">
        <v>57</v>
      </c>
      <c r="AE736" s="29">
        <v>86</v>
      </c>
      <c r="AF736" s="29"/>
      <c r="AG736" s="30"/>
      <c r="AH736" s="41">
        <v>240</v>
      </c>
      <c r="AI736" s="41">
        <v>436.25</v>
      </c>
      <c r="AJ736" s="30"/>
      <c r="AK736" s="30">
        <v>102</v>
      </c>
      <c r="AL736" s="30">
        <v>14</v>
      </c>
      <c r="AM736" s="30">
        <v>0</v>
      </c>
      <c r="AN736" s="32"/>
      <c r="AO736" s="32">
        <v>0.89</v>
      </c>
      <c r="AQ736" s="39">
        <v>0</v>
      </c>
      <c r="AR736" s="42">
        <v>50</v>
      </c>
      <c r="AT736" s="37">
        <f t="shared" si="499"/>
        <v>1014000</v>
      </c>
    </row>
    <row r="737" spans="1:46">
      <c r="A737" s="16">
        <v>42633</v>
      </c>
      <c r="B737" s="1">
        <f t="shared" si="480"/>
        <v>3062.3723</v>
      </c>
      <c r="D737" s="33">
        <v>2543000</v>
      </c>
      <c r="E737" s="17">
        <f t="shared" si="284"/>
        <v>1.2042360597719228</v>
      </c>
      <c r="F737" s="52">
        <f t="shared" si="426"/>
        <v>1.3530742244628347</v>
      </c>
      <c r="G737" s="22">
        <v>994</v>
      </c>
      <c r="H737" s="1">
        <f t="shared" si="500"/>
        <v>717.5625</v>
      </c>
      <c r="I737" s="1">
        <f>AO737*(AL737+AE737+AK737+AM737+AR737)+(AQ737)</f>
        <v>194.74979999999999</v>
      </c>
      <c r="J737" s="5">
        <f t="shared" si="502"/>
        <v>476.06</v>
      </c>
      <c r="K737" s="22">
        <v>680</v>
      </c>
      <c r="L737" s="23">
        <v>1470000</v>
      </c>
      <c r="M737" s="24"/>
      <c r="N737" s="5">
        <f t="shared" si="503"/>
        <v>1177.3014000000001</v>
      </c>
      <c r="O737" s="5">
        <f t="shared" si="504"/>
        <v>0.80088530612244901</v>
      </c>
      <c r="P737" s="5">
        <f t="shared" si="505"/>
        <v>484</v>
      </c>
      <c r="Q737" s="5">
        <f t="shared" si="506"/>
        <v>266.34140000000002</v>
      </c>
      <c r="R737" s="5">
        <f t="shared" si="507"/>
        <v>56.96</v>
      </c>
      <c r="S737" s="5">
        <f t="shared" si="508"/>
        <v>250</v>
      </c>
      <c r="T737" s="39">
        <v>120</v>
      </c>
      <c r="U737" s="26">
        <v>325</v>
      </c>
      <c r="V737" s="26">
        <v>484</v>
      </c>
      <c r="W737" s="26">
        <v>173</v>
      </c>
      <c r="X737" s="27"/>
      <c r="Y737" s="27"/>
      <c r="Z737" s="27"/>
      <c r="AA737" s="29">
        <v>506.99</v>
      </c>
      <c r="AB737" s="29">
        <v>0</v>
      </c>
      <c r="AC737" s="29">
        <v>299.26</v>
      </c>
      <c r="AD737" s="28">
        <v>5</v>
      </c>
      <c r="AE737" s="29">
        <v>29</v>
      </c>
      <c r="AF737" s="29"/>
      <c r="AG737" s="30"/>
      <c r="AH737" s="41">
        <v>250</v>
      </c>
      <c r="AI737" s="41">
        <v>476.06</v>
      </c>
      <c r="AJ737" s="30"/>
      <c r="AK737" s="30">
        <v>112.82</v>
      </c>
      <c r="AL737" s="30">
        <v>18</v>
      </c>
      <c r="AM737" s="30">
        <v>0</v>
      </c>
      <c r="AN737" s="32"/>
      <c r="AO737" s="32">
        <v>0.89</v>
      </c>
      <c r="AQ737" s="39">
        <v>0</v>
      </c>
      <c r="AR737" s="42">
        <v>59</v>
      </c>
      <c r="AT737" s="37">
        <f t="shared" si="499"/>
        <v>1073000</v>
      </c>
    </row>
    <row r="738" spans="1:46">
      <c r="A738" s="16">
        <v>42634</v>
      </c>
      <c r="B738" s="1">
        <f t="shared" si="480"/>
        <v>2894.8119999999999</v>
      </c>
      <c r="D738" s="33">
        <v>2445000</v>
      </c>
      <c r="E738" s="17">
        <f t="shared" si="284"/>
        <v>1.1839721881390592</v>
      </c>
      <c r="F738" s="52">
        <f t="shared" si="426"/>
        <v>1.3155246534878435</v>
      </c>
      <c r="G738" s="22">
        <v>957</v>
      </c>
      <c r="H738" s="1">
        <f t="shared" si="500"/>
        <v>681.75900000000001</v>
      </c>
      <c r="I738" s="1">
        <f>AO738*(AL738+AE738+AK738+AM738+AR738)+(AQ738)</f>
        <v>208.05300000000003</v>
      </c>
      <c r="J738" s="5">
        <f t="shared" si="502"/>
        <v>443</v>
      </c>
      <c r="K738" s="22">
        <v>605</v>
      </c>
      <c r="L738" s="23">
        <v>1612000</v>
      </c>
      <c r="M738" s="24"/>
      <c r="N738" s="5">
        <f t="shared" si="503"/>
        <v>1144.0149999999999</v>
      </c>
      <c r="O738" s="5">
        <f t="shared" si="504"/>
        <v>0.70968672456575677</v>
      </c>
      <c r="P738" s="5">
        <f t="shared" si="505"/>
        <v>473</v>
      </c>
      <c r="Q738" s="5">
        <f t="shared" si="506"/>
        <v>195.61500000000001</v>
      </c>
      <c r="R738" s="5">
        <f t="shared" si="507"/>
        <v>59.4</v>
      </c>
      <c r="S738" s="5">
        <f t="shared" si="508"/>
        <v>276</v>
      </c>
      <c r="T738" s="39">
        <v>140</v>
      </c>
      <c r="U738" s="26">
        <v>280</v>
      </c>
      <c r="V738" s="26">
        <v>473</v>
      </c>
      <c r="W738" s="26">
        <v>197</v>
      </c>
      <c r="X738" s="27"/>
      <c r="Y738" s="27"/>
      <c r="Z738" s="27"/>
      <c r="AA738" s="29">
        <v>540.16</v>
      </c>
      <c r="AB738" s="29">
        <v>0</v>
      </c>
      <c r="AC738" s="29">
        <v>217.35</v>
      </c>
      <c r="AD738" s="28">
        <v>0</v>
      </c>
      <c r="AE738" s="29">
        <v>27.17</v>
      </c>
      <c r="AF738" s="29"/>
      <c r="AG738" s="30"/>
      <c r="AH738" s="41">
        <v>276</v>
      </c>
      <c r="AI738" s="41">
        <v>443</v>
      </c>
      <c r="AJ738" s="30"/>
      <c r="AK738" s="30">
        <v>118</v>
      </c>
      <c r="AL738" s="30">
        <v>20</v>
      </c>
      <c r="AM738" s="30">
        <v>0</v>
      </c>
      <c r="AN738" s="32"/>
      <c r="AO738" s="32">
        <v>0.9</v>
      </c>
      <c r="AQ738" s="39">
        <v>0</v>
      </c>
      <c r="AR738" s="42">
        <v>66</v>
      </c>
      <c r="AT738" s="37">
        <f t="shared" si="499"/>
        <v>833000</v>
      </c>
    </row>
    <row r="739" spans="1:46">
      <c r="A739" s="16">
        <v>42635</v>
      </c>
      <c r="B739" s="1">
        <f t="shared" si="480"/>
        <v>3353.3548000000001</v>
      </c>
      <c r="D739" s="33">
        <v>2662000</v>
      </c>
      <c r="E739" s="17">
        <f t="shared" si="284"/>
        <v>1.2597125469571751</v>
      </c>
      <c r="F739" s="52">
        <f t="shared" si="426"/>
        <v>1.4154073561316574</v>
      </c>
      <c r="G739" s="22">
        <v>1203</v>
      </c>
      <c r="H739" s="1">
        <f t="shared" si="500"/>
        <v>671.34479999999996</v>
      </c>
      <c r="I739" s="1">
        <f>AO739*(AL739+AE739+AK739+AM739+AR739)+(AQ739)</f>
        <v>186.01</v>
      </c>
      <c r="J739" s="5">
        <f t="shared" si="502"/>
        <v>443</v>
      </c>
      <c r="K739" s="22">
        <v>850</v>
      </c>
      <c r="L739" s="23">
        <v>1534000</v>
      </c>
      <c r="M739" s="24"/>
      <c r="N739" s="5">
        <f t="shared" si="503"/>
        <v>1218.3078</v>
      </c>
      <c r="O739" s="5">
        <f t="shared" si="504"/>
        <v>0.79420325945241199</v>
      </c>
      <c r="P739" s="5">
        <f t="shared" si="505"/>
        <v>539</v>
      </c>
      <c r="Q739" s="5">
        <f t="shared" si="506"/>
        <v>179.79780000000002</v>
      </c>
      <c r="R739" s="5">
        <f t="shared" si="507"/>
        <v>52.51</v>
      </c>
      <c r="S739" s="5">
        <f t="shared" si="508"/>
        <v>267</v>
      </c>
      <c r="T739" s="39">
        <v>180</v>
      </c>
      <c r="U739" s="26">
        <v>437</v>
      </c>
      <c r="V739" s="26">
        <v>539</v>
      </c>
      <c r="W739" s="26">
        <v>212</v>
      </c>
      <c r="X739" s="27"/>
      <c r="Y739" s="27"/>
      <c r="Z739" s="27"/>
      <c r="AA739" s="29">
        <v>552.29999999999995</v>
      </c>
      <c r="AB739" s="29">
        <v>0</v>
      </c>
      <c r="AC739" s="29">
        <v>202.02</v>
      </c>
      <c r="AD739" s="28">
        <v>0</v>
      </c>
      <c r="AE739" s="29">
        <v>18</v>
      </c>
      <c r="AF739" s="29"/>
      <c r="AG739" s="30"/>
      <c r="AH739" s="41">
        <v>267</v>
      </c>
      <c r="AI739" s="41">
        <v>443</v>
      </c>
      <c r="AJ739" s="30"/>
      <c r="AK739" s="30">
        <v>100</v>
      </c>
      <c r="AL739" s="30">
        <v>32</v>
      </c>
      <c r="AM739" s="30">
        <v>0</v>
      </c>
      <c r="AN739" s="32"/>
      <c r="AO739" s="32">
        <v>0.89</v>
      </c>
      <c r="AQ739" s="39">
        <v>0</v>
      </c>
      <c r="AR739" s="42">
        <v>59</v>
      </c>
      <c r="AT739" s="37">
        <f t="shared" si="499"/>
        <v>1128000</v>
      </c>
    </row>
    <row r="740" spans="1:46">
      <c r="A740" s="16">
        <v>42636</v>
      </c>
      <c r="B740" s="1">
        <f t="shared" si="480"/>
        <v>3017.9474000000005</v>
      </c>
      <c r="D740" s="33">
        <v>2480000</v>
      </c>
      <c r="E740" s="17">
        <f t="shared" si="284"/>
        <v>1.2169142741935486</v>
      </c>
      <c r="F740" s="52">
        <f t="shared" si="426"/>
        <v>1.3673194092062344</v>
      </c>
      <c r="G740" s="22">
        <v>1022.1</v>
      </c>
      <c r="H740" s="1">
        <f t="shared" si="500"/>
        <v>716.14740000000006</v>
      </c>
      <c r="I740" s="1">
        <f>AO740*(AL740+AE740+AK740+AM740+AR740)+(AQ740)</f>
        <v>195.8</v>
      </c>
      <c r="J740" s="5">
        <f t="shared" si="502"/>
        <v>418</v>
      </c>
      <c r="K740" s="22">
        <v>665.9</v>
      </c>
      <c r="L740" s="23">
        <v>1369000</v>
      </c>
      <c r="M740" s="24"/>
      <c r="N740" s="5">
        <f t="shared" si="503"/>
        <v>1137.1858</v>
      </c>
      <c r="O740" s="5">
        <f t="shared" si="504"/>
        <v>0.83066895544192842</v>
      </c>
      <c r="P740" s="5">
        <f t="shared" si="505"/>
        <v>471</v>
      </c>
      <c r="Q740" s="5">
        <f t="shared" si="506"/>
        <v>197.7758</v>
      </c>
      <c r="R740" s="5">
        <f t="shared" si="507"/>
        <v>61.410000000000004</v>
      </c>
      <c r="S740" s="5">
        <f t="shared" si="508"/>
        <v>257</v>
      </c>
      <c r="T740" s="39">
        <v>150</v>
      </c>
      <c r="U740" s="26">
        <v>336</v>
      </c>
      <c r="V740" s="26">
        <v>471</v>
      </c>
      <c r="W740" s="26">
        <v>203</v>
      </c>
      <c r="X740" s="27"/>
      <c r="Y740" s="27"/>
      <c r="Z740" s="27"/>
      <c r="AA740" s="29">
        <v>582.44000000000005</v>
      </c>
      <c r="AB740" s="29">
        <v>0</v>
      </c>
      <c r="AC740" s="29">
        <v>222.22</v>
      </c>
      <c r="AD740" s="28">
        <v>0</v>
      </c>
      <c r="AE740" s="29">
        <v>16</v>
      </c>
      <c r="AF740" s="29"/>
      <c r="AG740" s="30"/>
      <c r="AH740" s="41">
        <v>257</v>
      </c>
      <c r="AI740" s="41">
        <v>418</v>
      </c>
      <c r="AJ740" s="30"/>
      <c r="AK740" s="30">
        <v>90</v>
      </c>
      <c r="AL740" s="30">
        <v>45</v>
      </c>
      <c r="AM740" s="30">
        <v>0</v>
      </c>
      <c r="AN740" s="32"/>
      <c r="AO740" s="32">
        <v>0.89</v>
      </c>
      <c r="AQ740" s="39">
        <v>0</v>
      </c>
      <c r="AR740" s="42">
        <v>69</v>
      </c>
      <c r="AT740" s="37">
        <f t="shared" si="499"/>
        <v>1111000</v>
      </c>
    </row>
    <row r="741" spans="1:46">
      <c r="A741" s="16">
        <v>42637</v>
      </c>
      <c r="B741" s="1">
        <f t="shared" si="480"/>
        <v>0</v>
      </c>
      <c r="D741" s="33"/>
      <c r="E741" s="17"/>
      <c r="G741" s="22"/>
      <c r="H741" s="1"/>
      <c r="I741" s="1"/>
      <c r="J741" s="5"/>
      <c r="K741" s="22"/>
      <c r="L741" s="23"/>
      <c r="M741" s="24"/>
      <c r="N741" s="5"/>
      <c r="O741" s="5"/>
      <c r="P741" s="5"/>
      <c r="Q741" s="5"/>
      <c r="R741" s="5"/>
      <c r="S741" s="5"/>
      <c r="T741" s="39"/>
      <c r="U741" s="26"/>
      <c r="V741" s="26"/>
      <c r="W741" s="26"/>
      <c r="X741" s="27"/>
      <c r="Y741" s="27"/>
      <c r="Z741" s="27"/>
      <c r="AA741" s="29"/>
      <c r="AB741" s="29"/>
      <c r="AC741" s="29"/>
      <c r="AD741" s="28"/>
      <c r="AE741" s="29"/>
      <c r="AF741" s="29"/>
      <c r="AG741" s="30"/>
      <c r="AH741" s="41"/>
      <c r="AI741" s="41"/>
      <c r="AJ741" s="30"/>
      <c r="AK741" s="30"/>
      <c r="AL741" s="30"/>
      <c r="AM741" s="30"/>
      <c r="AN741" s="32"/>
      <c r="AO741" s="32"/>
      <c r="AQ741" s="39"/>
      <c r="AR741" s="42"/>
    </row>
    <row r="742" spans="1:46">
      <c r="A742" s="16">
        <v>42638</v>
      </c>
      <c r="B742" s="1">
        <f t="shared" si="480"/>
        <v>0</v>
      </c>
      <c r="D742" s="33"/>
      <c r="E742" s="17"/>
      <c r="G742" s="22"/>
      <c r="H742" s="1"/>
      <c r="I742" s="1"/>
      <c r="J742" s="5"/>
      <c r="K742" s="22"/>
      <c r="L742" s="23"/>
      <c r="M742" s="24"/>
      <c r="N742" s="5"/>
      <c r="O742" s="5"/>
      <c r="P742" s="5"/>
      <c r="Q742" s="5"/>
      <c r="R742" s="5"/>
      <c r="S742" s="5"/>
      <c r="T742" s="39"/>
      <c r="U742" s="26"/>
      <c r="V742" s="26"/>
      <c r="W742" s="26"/>
      <c r="X742" s="27"/>
      <c r="Y742" s="27"/>
      <c r="Z742" s="27"/>
      <c r="AA742" s="29"/>
      <c r="AB742" s="29"/>
      <c r="AC742" s="29"/>
      <c r="AD742" s="28"/>
      <c r="AE742" s="29"/>
      <c r="AF742" s="29"/>
      <c r="AG742" s="30"/>
      <c r="AH742" s="41"/>
      <c r="AI742" s="41"/>
      <c r="AJ742" s="30"/>
      <c r="AK742" s="30"/>
      <c r="AL742" s="30"/>
      <c r="AM742" s="30"/>
      <c r="AN742" s="32"/>
      <c r="AO742" s="32"/>
      <c r="AQ742" s="39"/>
      <c r="AR742" s="42"/>
    </row>
    <row r="743" spans="1:46">
      <c r="A743" s="16">
        <v>42639</v>
      </c>
      <c r="B743" s="1">
        <f t="shared" si="480"/>
        <v>0</v>
      </c>
      <c r="D743" s="33"/>
      <c r="E743" s="17"/>
      <c r="G743" s="22"/>
      <c r="H743" s="1"/>
      <c r="I743" s="1"/>
      <c r="J743" s="5"/>
      <c r="K743" s="22"/>
      <c r="L743" s="23"/>
      <c r="M743" s="24"/>
      <c r="N743" s="5"/>
      <c r="O743" s="5"/>
      <c r="P743" s="5"/>
      <c r="Q743" s="5"/>
      <c r="R743" s="5"/>
      <c r="S743" s="5"/>
      <c r="T743" s="39"/>
      <c r="U743" s="26"/>
      <c r="V743" s="26"/>
      <c r="W743" s="26"/>
      <c r="X743" s="27"/>
      <c r="Y743" s="27"/>
      <c r="Z743" s="27"/>
      <c r="AA743" s="29"/>
      <c r="AB743" s="29"/>
      <c r="AC743" s="29"/>
      <c r="AD743" s="28"/>
      <c r="AE743" s="29"/>
      <c r="AF743" s="29"/>
      <c r="AG743" s="30"/>
      <c r="AH743" s="41"/>
      <c r="AI743" s="41"/>
      <c r="AJ743" s="30"/>
      <c r="AK743" s="30"/>
      <c r="AL743" s="30"/>
      <c r="AM743" s="30"/>
      <c r="AN743" s="32"/>
      <c r="AO743" s="32"/>
      <c r="AQ743" s="39"/>
      <c r="AR743" s="42"/>
    </row>
    <row r="744" spans="1:46">
      <c r="A744" s="16">
        <v>42640</v>
      </c>
      <c r="B744" s="1">
        <f t="shared" si="480"/>
        <v>0</v>
      </c>
      <c r="D744" s="33"/>
      <c r="E744" s="17"/>
      <c r="G744" s="22"/>
      <c r="H744" s="1"/>
      <c r="I744" s="1"/>
      <c r="J744" s="5"/>
      <c r="K744" s="22"/>
      <c r="L744" s="23"/>
      <c r="M744" s="24"/>
      <c r="N744" s="5"/>
      <c r="O744" s="5"/>
      <c r="P744" s="5"/>
      <c r="Q744" s="5"/>
      <c r="R744" s="5"/>
      <c r="S744" s="5"/>
      <c r="T744" s="39"/>
      <c r="U744" s="26"/>
      <c r="V744" s="26"/>
      <c r="W744" s="26"/>
      <c r="X744" s="27"/>
      <c r="Y744" s="27"/>
      <c r="Z744" s="27"/>
      <c r="AA744" s="29"/>
      <c r="AB744" s="29"/>
      <c r="AC744" s="29"/>
      <c r="AD744" s="28"/>
      <c r="AE744" s="29"/>
      <c r="AF744" s="29"/>
      <c r="AG744" s="30"/>
      <c r="AH744" s="41"/>
      <c r="AI744" s="41"/>
      <c r="AJ744" s="30"/>
      <c r="AK744" s="30"/>
      <c r="AL744" s="30"/>
      <c r="AM744" s="30"/>
      <c r="AN744" s="32"/>
      <c r="AO744" s="32"/>
      <c r="AQ744" s="39"/>
      <c r="AR744" s="42"/>
    </row>
    <row r="745" spans="1:46">
      <c r="A745" s="16">
        <v>42641</v>
      </c>
      <c r="B745" s="1">
        <f t="shared" ref="B745:B750" si="509">SUM(G745:K745)</f>
        <v>0</v>
      </c>
      <c r="D745" s="33"/>
      <c r="E745" s="17"/>
      <c r="G745" s="22"/>
      <c r="H745" s="1"/>
      <c r="I745" s="1"/>
      <c r="J745" s="5"/>
      <c r="K745" s="22"/>
      <c r="L745" s="23"/>
      <c r="M745" s="24"/>
      <c r="N745" s="5"/>
      <c r="O745" s="5"/>
      <c r="P745" s="5"/>
      <c r="Q745" s="5"/>
      <c r="R745" s="5"/>
      <c r="S745" s="5"/>
      <c r="T745" s="39"/>
      <c r="U745" s="26"/>
      <c r="V745" s="26"/>
      <c r="W745" s="26"/>
      <c r="X745" s="27"/>
      <c r="Y745" s="27"/>
      <c r="Z745" s="27"/>
      <c r="AA745" s="29"/>
      <c r="AB745" s="29"/>
      <c r="AC745" s="29"/>
      <c r="AD745" s="28"/>
      <c r="AE745" s="29"/>
      <c r="AF745" s="29"/>
      <c r="AG745" s="30"/>
      <c r="AH745" s="41"/>
      <c r="AI745" s="41"/>
      <c r="AJ745" s="30"/>
      <c r="AK745" s="30"/>
      <c r="AL745" s="30"/>
      <c r="AM745" s="30"/>
      <c r="AN745" s="32"/>
      <c r="AO745" s="32"/>
      <c r="AQ745" s="39"/>
      <c r="AR745" s="42"/>
    </row>
    <row r="746" spans="1:46">
      <c r="A746" s="16">
        <v>42642</v>
      </c>
      <c r="B746" s="1">
        <f t="shared" si="509"/>
        <v>0</v>
      </c>
      <c r="D746" s="33"/>
      <c r="E746" s="17"/>
      <c r="G746" s="22"/>
      <c r="H746" s="1"/>
      <c r="I746" s="1"/>
      <c r="J746" s="5"/>
      <c r="K746" s="22"/>
      <c r="L746" s="23"/>
      <c r="M746" s="24"/>
      <c r="N746" s="5"/>
      <c r="O746" s="5"/>
      <c r="P746" s="5"/>
      <c r="Q746" s="5"/>
      <c r="R746" s="5"/>
      <c r="S746" s="5"/>
      <c r="T746" s="39"/>
      <c r="U746" s="26"/>
      <c r="V746" s="26"/>
      <c r="W746" s="26"/>
      <c r="X746" s="27"/>
      <c r="Y746" s="27"/>
      <c r="Z746" s="27"/>
      <c r="AA746" s="29"/>
      <c r="AB746" s="29"/>
      <c r="AC746" s="29"/>
      <c r="AD746" s="28"/>
      <c r="AE746" s="29"/>
      <c r="AF746" s="29"/>
      <c r="AG746" s="30"/>
      <c r="AH746" s="41"/>
      <c r="AI746" s="41"/>
      <c r="AJ746" s="30"/>
      <c r="AK746" s="30"/>
      <c r="AL746" s="30"/>
      <c r="AM746" s="30"/>
      <c r="AN746" s="32"/>
      <c r="AO746" s="32"/>
      <c r="AQ746" s="39"/>
      <c r="AR746" s="42"/>
    </row>
    <row r="747" spans="1:46">
      <c r="A747" s="16">
        <v>42643</v>
      </c>
      <c r="B747" s="1">
        <f t="shared" si="509"/>
        <v>0</v>
      </c>
      <c r="D747" s="33"/>
      <c r="E747" s="17"/>
      <c r="G747" s="22"/>
      <c r="H747" s="1"/>
      <c r="I747" s="1"/>
      <c r="J747" s="5"/>
      <c r="K747" s="22"/>
      <c r="L747" s="23"/>
      <c r="M747" s="24"/>
      <c r="N747" s="5"/>
      <c r="O747" s="5"/>
      <c r="P747" s="5"/>
      <c r="Q747" s="5"/>
      <c r="R747" s="5"/>
      <c r="S747" s="5"/>
      <c r="T747" s="39"/>
      <c r="U747" s="26"/>
      <c r="V747" s="26"/>
      <c r="W747" s="26"/>
      <c r="X747" s="27"/>
      <c r="Y747" s="27"/>
      <c r="Z747" s="27"/>
      <c r="AA747" s="29"/>
      <c r="AB747" s="29"/>
      <c r="AC747" s="29"/>
      <c r="AD747" s="28"/>
      <c r="AE747" s="29"/>
      <c r="AF747" s="29"/>
      <c r="AG747" s="30"/>
      <c r="AH747" s="41"/>
      <c r="AI747" s="41"/>
      <c r="AJ747" s="30"/>
      <c r="AK747" s="30"/>
      <c r="AL747" s="30"/>
      <c r="AM747" s="30"/>
      <c r="AN747" s="32"/>
      <c r="AO747" s="32"/>
      <c r="AQ747" s="39"/>
      <c r="AR747" s="42"/>
    </row>
    <row r="748" spans="1:46">
      <c r="A748" s="16">
        <v>42644</v>
      </c>
      <c r="B748" s="1">
        <f t="shared" si="509"/>
        <v>0</v>
      </c>
      <c r="D748" s="33"/>
      <c r="E748" s="17"/>
      <c r="G748" s="22"/>
      <c r="H748" s="1"/>
      <c r="I748" s="1"/>
      <c r="J748" s="5"/>
      <c r="K748" s="22"/>
      <c r="L748" s="23"/>
      <c r="M748" s="24"/>
      <c r="N748" s="5"/>
      <c r="O748" s="5"/>
      <c r="P748" s="5"/>
      <c r="Q748" s="5"/>
      <c r="R748" s="5"/>
      <c r="S748" s="5"/>
      <c r="T748" s="39"/>
      <c r="U748" s="26"/>
      <c r="V748" s="26"/>
      <c r="W748" s="26"/>
      <c r="X748" s="27"/>
      <c r="Y748" s="27"/>
      <c r="Z748" s="27"/>
      <c r="AA748" s="29"/>
      <c r="AB748" s="29"/>
      <c r="AC748" s="29"/>
      <c r="AD748" s="28"/>
      <c r="AE748" s="29"/>
      <c r="AF748" s="29"/>
      <c r="AG748" s="30"/>
      <c r="AH748" s="41"/>
      <c r="AI748" s="41"/>
      <c r="AJ748" s="30"/>
      <c r="AK748" s="30"/>
      <c r="AL748" s="30"/>
      <c r="AM748" s="30"/>
      <c r="AN748" s="32"/>
      <c r="AO748" s="32"/>
      <c r="AQ748" s="39"/>
      <c r="AR748" s="42"/>
    </row>
    <row r="749" spans="1:46">
      <c r="A749" s="16">
        <v>42645</v>
      </c>
      <c r="B749" s="1">
        <f t="shared" si="509"/>
        <v>0</v>
      </c>
      <c r="D749" s="33"/>
      <c r="E749" s="17"/>
      <c r="G749" s="22"/>
      <c r="H749" s="1"/>
      <c r="I749" s="1"/>
      <c r="J749" s="5"/>
      <c r="K749" s="22"/>
      <c r="L749" s="23"/>
      <c r="M749" s="24"/>
      <c r="N749" s="5"/>
      <c r="O749" s="5"/>
      <c r="P749" s="5"/>
      <c r="Q749" s="5"/>
      <c r="R749" s="5"/>
      <c r="S749" s="5"/>
      <c r="T749" s="39"/>
      <c r="U749" s="26"/>
      <c r="V749" s="26"/>
      <c r="W749" s="26"/>
      <c r="X749" s="27"/>
      <c r="Y749" s="27"/>
      <c r="Z749" s="27"/>
      <c r="AA749" s="29"/>
      <c r="AB749" s="29"/>
      <c r="AC749" s="29"/>
      <c r="AD749" s="28"/>
      <c r="AE749" s="29"/>
      <c r="AF749" s="29"/>
      <c r="AG749" s="30"/>
      <c r="AH749" s="41"/>
      <c r="AI749" s="41"/>
      <c r="AJ749" s="30"/>
      <c r="AK749" s="30"/>
      <c r="AL749" s="30"/>
      <c r="AM749" s="30"/>
      <c r="AN749" s="32"/>
      <c r="AO749" s="32"/>
      <c r="AQ749" s="39"/>
      <c r="AR749" s="42"/>
    </row>
    <row r="750" spans="1:46">
      <c r="A750" s="16">
        <v>42646</v>
      </c>
      <c r="B750" s="1">
        <f t="shared" si="509"/>
        <v>0</v>
      </c>
      <c r="D750" s="33"/>
      <c r="E750" s="17"/>
      <c r="G750" s="22"/>
      <c r="H750" s="1"/>
      <c r="I750" s="1"/>
      <c r="J750" s="5"/>
      <c r="K750" s="22"/>
      <c r="L750" s="23"/>
      <c r="M750" s="24"/>
      <c r="N750" s="5"/>
      <c r="O750" s="5"/>
      <c r="P750" s="5"/>
      <c r="Q750" s="5"/>
      <c r="R750" s="5"/>
      <c r="S750" s="5"/>
      <c r="T750" s="39"/>
      <c r="U750" s="26"/>
      <c r="V750" s="26"/>
      <c r="W750" s="26"/>
      <c r="X750" s="27"/>
      <c r="Y750" s="27"/>
      <c r="Z750" s="27"/>
      <c r="AA750" s="29"/>
      <c r="AB750" s="29"/>
      <c r="AC750" s="29"/>
      <c r="AD750" s="28"/>
      <c r="AE750" s="29"/>
      <c r="AF750" s="29"/>
      <c r="AG750" s="30"/>
      <c r="AH750" s="41"/>
      <c r="AI750" s="41"/>
      <c r="AJ750" s="30"/>
      <c r="AK750" s="30"/>
      <c r="AL750" s="30"/>
      <c r="AM750" s="30"/>
      <c r="AN750" s="32"/>
      <c r="AO750" s="32"/>
      <c r="AQ750" s="39"/>
      <c r="AR750" s="42"/>
    </row>
    <row r="751" spans="1:46">
      <c r="A751" s="16">
        <v>42647</v>
      </c>
      <c r="B751" s="1">
        <f t="shared" ref="B751:B801" si="510">SUM(G751:K751)</f>
        <v>0</v>
      </c>
      <c r="D751" s="33"/>
      <c r="E751" s="17"/>
      <c r="G751" s="22"/>
      <c r="H751" s="1"/>
      <c r="I751" s="1"/>
      <c r="J751" s="5"/>
      <c r="K751" s="22"/>
      <c r="L751" s="23"/>
      <c r="M751" s="24"/>
      <c r="N751" s="5"/>
      <c r="O751" s="5"/>
      <c r="P751" s="5"/>
      <c r="Q751" s="5"/>
      <c r="R751" s="5"/>
      <c r="S751" s="5"/>
      <c r="T751" s="39"/>
      <c r="U751" s="26"/>
      <c r="V751" s="26"/>
      <c r="W751" s="26"/>
      <c r="X751" s="27"/>
      <c r="Y751" s="27"/>
      <c r="Z751" s="27"/>
      <c r="AA751" s="29"/>
      <c r="AB751" s="29"/>
      <c r="AC751" s="29"/>
      <c r="AD751" s="28"/>
      <c r="AE751" s="29"/>
      <c r="AF751" s="29"/>
      <c r="AG751" s="30"/>
      <c r="AH751" s="41"/>
      <c r="AI751" s="41"/>
      <c r="AJ751" s="30"/>
      <c r="AK751" s="30"/>
      <c r="AL751" s="30"/>
      <c r="AM751" s="30"/>
      <c r="AN751" s="32"/>
      <c r="AO751" s="32"/>
      <c r="AQ751" s="39"/>
      <c r="AR751" s="42"/>
    </row>
    <row r="752" spans="1:46">
      <c r="A752" s="16">
        <v>42648</v>
      </c>
      <c r="B752" s="1">
        <f t="shared" si="510"/>
        <v>0</v>
      </c>
      <c r="D752" s="33"/>
      <c r="E752" s="17"/>
      <c r="G752" s="22"/>
      <c r="H752" s="1"/>
      <c r="I752" s="1"/>
      <c r="J752" s="5"/>
      <c r="K752" s="22"/>
      <c r="L752" s="23"/>
      <c r="M752" s="24"/>
      <c r="N752" s="5"/>
      <c r="O752" s="5"/>
      <c r="P752" s="5"/>
      <c r="Q752" s="5"/>
      <c r="R752" s="5"/>
      <c r="S752" s="5"/>
      <c r="T752" s="39"/>
      <c r="U752" s="26"/>
      <c r="V752" s="26"/>
      <c r="W752" s="26"/>
      <c r="X752" s="27"/>
      <c r="Y752" s="27"/>
      <c r="Z752" s="27"/>
      <c r="AA752" s="29"/>
      <c r="AB752" s="29"/>
      <c r="AC752" s="29"/>
      <c r="AD752" s="28"/>
      <c r="AE752" s="29"/>
      <c r="AF752" s="29"/>
      <c r="AG752" s="30"/>
      <c r="AH752" s="41"/>
      <c r="AI752" s="41"/>
      <c r="AJ752" s="30"/>
      <c r="AK752" s="30"/>
      <c r="AL752" s="30"/>
      <c r="AM752" s="30"/>
      <c r="AN752" s="32"/>
      <c r="AO752" s="32"/>
      <c r="AQ752" s="39"/>
      <c r="AR752" s="42"/>
    </row>
    <row r="753" spans="1:44">
      <c r="A753" s="16">
        <v>42649</v>
      </c>
      <c r="B753" s="1">
        <f t="shared" si="510"/>
        <v>0</v>
      </c>
      <c r="D753" s="33"/>
      <c r="E753" s="17"/>
      <c r="G753" s="22"/>
      <c r="H753" s="1"/>
      <c r="I753" s="1"/>
      <c r="J753" s="5"/>
      <c r="K753" s="22"/>
      <c r="L753" s="23"/>
      <c r="M753" s="24"/>
      <c r="N753" s="5"/>
      <c r="O753" s="5"/>
      <c r="P753" s="5"/>
      <c r="Q753" s="5"/>
      <c r="R753" s="5"/>
      <c r="S753" s="5"/>
      <c r="T753" s="39"/>
      <c r="U753" s="26"/>
      <c r="V753" s="26"/>
      <c r="W753" s="26"/>
      <c r="X753" s="27"/>
      <c r="Y753" s="27"/>
      <c r="Z753" s="27"/>
      <c r="AA753" s="29"/>
      <c r="AB753" s="29"/>
      <c r="AC753" s="29"/>
      <c r="AD753" s="28"/>
      <c r="AE753" s="29"/>
      <c r="AF753" s="29"/>
      <c r="AG753" s="30"/>
      <c r="AH753" s="41"/>
      <c r="AI753" s="41"/>
      <c r="AJ753" s="30"/>
      <c r="AK753" s="30"/>
      <c r="AL753" s="30"/>
      <c r="AM753" s="30"/>
      <c r="AN753" s="32"/>
      <c r="AO753" s="32"/>
      <c r="AQ753" s="39"/>
      <c r="AR753" s="42"/>
    </row>
    <row r="754" spans="1:44">
      <c r="A754" s="16">
        <v>42650</v>
      </c>
      <c r="B754" s="1">
        <f t="shared" si="510"/>
        <v>0</v>
      </c>
      <c r="D754" s="33"/>
      <c r="E754" s="17"/>
      <c r="G754" s="22"/>
      <c r="H754" s="1"/>
      <c r="I754" s="1"/>
      <c r="J754" s="5"/>
      <c r="K754" s="22"/>
      <c r="L754" s="23"/>
      <c r="M754" s="24"/>
      <c r="N754" s="5"/>
      <c r="O754" s="5"/>
      <c r="P754" s="5"/>
      <c r="Q754" s="5"/>
      <c r="R754" s="5"/>
      <c r="S754" s="5"/>
      <c r="T754" s="39"/>
      <c r="U754" s="26"/>
      <c r="V754" s="26"/>
      <c r="W754" s="26"/>
      <c r="X754" s="27"/>
      <c r="Y754" s="27"/>
      <c r="Z754" s="27"/>
      <c r="AA754" s="29"/>
      <c r="AB754" s="29"/>
      <c r="AC754" s="29"/>
      <c r="AD754" s="28"/>
      <c r="AE754" s="29"/>
      <c r="AF754" s="29"/>
      <c r="AG754" s="30"/>
      <c r="AH754" s="41"/>
      <c r="AI754" s="41"/>
      <c r="AJ754" s="30"/>
      <c r="AK754" s="30"/>
      <c r="AL754" s="30"/>
      <c r="AM754" s="30"/>
      <c r="AN754" s="32"/>
      <c r="AO754" s="32"/>
      <c r="AQ754" s="39"/>
      <c r="AR754" s="42"/>
    </row>
    <row r="755" spans="1:44">
      <c r="A755" s="16">
        <v>42651</v>
      </c>
      <c r="B755" s="1">
        <f t="shared" si="510"/>
        <v>0</v>
      </c>
      <c r="D755" s="33"/>
      <c r="E755" s="17"/>
      <c r="G755" s="22"/>
      <c r="H755" s="1"/>
      <c r="I755" s="1"/>
      <c r="J755" s="5"/>
      <c r="K755" s="22"/>
      <c r="L755" s="23"/>
      <c r="M755" s="24"/>
      <c r="N755" s="5"/>
      <c r="O755" s="5"/>
      <c r="P755" s="5"/>
      <c r="Q755" s="5"/>
      <c r="R755" s="5"/>
      <c r="S755" s="5"/>
      <c r="T755" s="39"/>
      <c r="U755" s="26"/>
      <c r="V755" s="26"/>
      <c r="W755" s="26"/>
      <c r="X755" s="27"/>
      <c r="Y755" s="27"/>
      <c r="Z755" s="27"/>
      <c r="AA755" s="29"/>
      <c r="AB755" s="29"/>
      <c r="AC755" s="29"/>
      <c r="AD755" s="28"/>
      <c r="AE755" s="29"/>
      <c r="AF755" s="29"/>
      <c r="AG755" s="30"/>
      <c r="AH755" s="41"/>
      <c r="AI755" s="41"/>
      <c r="AJ755" s="30"/>
      <c r="AK755" s="30"/>
      <c r="AL755" s="30"/>
      <c r="AM755" s="30"/>
      <c r="AN755" s="32"/>
      <c r="AO755" s="32"/>
      <c r="AQ755" s="39"/>
      <c r="AR755" s="42"/>
    </row>
    <row r="756" spans="1:44">
      <c r="A756" s="16">
        <v>42652</v>
      </c>
      <c r="B756" s="1">
        <f t="shared" si="510"/>
        <v>0</v>
      </c>
      <c r="D756" s="33"/>
      <c r="E756" s="17"/>
      <c r="G756" s="22"/>
      <c r="H756" s="1"/>
      <c r="I756" s="1"/>
      <c r="J756" s="5"/>
      <c r="K756" s="22"/>
      <c r="L756" s="23"/>
      <c r="M756" s="24"/>
      <c r="N756" s="5"/>
      <c r="O756" s="5"/>
      <c r="P756" s="5"/>
      <c r="Q756" s="5"/>
      <c r="R756" s="5"/>
      <c r="S756" s="5"/>
      <c r="T756" s="39"/>
      <c r="U756" s="26"/>
      <c r="V756" s="26"/>
      <c r="W756" s="26"/>
      <c r="X756" s="27"/>
      <c r="Y756" s="27"/>
      <c r="Z756" s="27"/>
      <c r="AA756" s="29"/>
      <c r="AB756" s="29"/>
      <c r="AC756" s="29"/>
      <c r="AD756" s="28"/>
      <c r="AE756" s="29"/>
      <c r="AF756" s="29"/>
      <c r="AG756" s="30"/>
      <c r="AH756" s="41"/>
      <c r="AI756" s="41"/>
      <c r="AJ756" s="30"/>
      <c r="AK756" s="30"/>
      <c r="AL756" s="30"/>
      <c r="AM756" s="30"/>
      <c r="AN756" s="32"/>
      <c r="AO756" s="32"/>
      <c r="AQ756" s="39"/>
      <c r="AR756" s="42"/>
    </row>
    <row r="757" spans="1:44">
      <c r="A757" s="16">
        <v>42653</v>
      </c>
      <c r="B757" s="1">
        <f t="shared" si="510"/>
        <v>0</v>
      </c>
      <c r="D757" s="33"/>
      <c r="E757" s="17"/>
      <c r="G757" s="22"/>
      <c r="H757" s="1"/>
      <c r="I757" s="1"/>
      <c r="J757" s="5"/>
      <c r="K757" s="22"/>
      <c r="L757" s="23"/>
      <c r="M757" s="24"/>
      <c r="N757" s="5"/>
      <c r="O757" s="5"/>
      <c r="P757" s="5"/>
      <c r="Q757" s="5"/>
      <c r="R757" s="5"/>
      <c r="S757" s="5"/>
      <c r="T757" s="39"/>
      <c r="U757" s="26"/>
      <c r="V757" s="26"/>
      <c r="W757" s="26"/>
      <c r="X757" s="27"/>
      <c r="Y757" s="27"/>
      <c r="Z757" s="27"/>
      <c r="AA757" s="29"/>
      <c r="AB757" s="29"/>
      <c r="AC757" s="29"/>
      <c r="AD757" s="28"/>
      <c r="AE757" s="29"/>
      <c r="AF757" s="29"/>
      <c r="AG757" s="30"/>
      <c r="AH757" s="41"/>
      <c r="AI757" s="41"/>
      <c r="AJ757" s="30"/>
      <c r="AK757" s="30"/>
      <c r="AL757" s="30"/>
      <c r="AM757" s="30"/>
      <c r="AN757" s="32"/>
      <c r="AO757" s="32"/>
      <c r="AQ757" s="39"/>
      <c r="AR757" s="42"/>
    </row>
    <row r="758" spans="1:44">
      <c r="A758" s="16">
        <v>42654</v>
      </c>
      <c r="B758" s="1">
        <f t="shared" si="510"/>
        <v>0</v>
      </c>
      <c r="D758" s="33"/>
      <c r="E758" s="17"/>
      <c r="G758" s="22"/>
      <c r="H758" s="1"/>
      <c r="I758" s="1"/>
      <c r="J758" s="5"/>
      <c r="K758" s="22"/>
      <c r="L758" s="23"/>
      <c r="M758" s="24"/>
      <c r="N758" s="5"/>
      <c r="O758" s="5"/>
      <c r="P758" s="5"/>
      <c r="Q758" s="5"/>
      <c r="R758" s="5"/>
      <c r="S758" s="5"/>
      <c r="T758" s="39"/>
      <c r="U758" s="26"/>
      <c r="V758" s="26"/>
      <c r="W758" s="26"/>
      <c r="X758" s="27"/>
      <c r="Y758" s="27"/>
      <c r="Z758" s="27"/>
      <c r="AA758" s="29"/>
      <c r="AB758" s="29"/>
      <c r="AC758" s="29"/>
      <c r="AD758" s="28"/>
      <c r="AE758" s="29"/>
      <c r="AF758" s="29"/>
      <c r="AG758" s="30"/>
      <c r="AH758" s="41"/>
      <c r="AI758" s="41"/>
      <c r="AJ758" s="30"/>
      <c r="AK758" s="30"/>
      <c r="AL758" s="30"/>
      <c r="AM758" s="30"/>
      <c r="AN758" s="32"/>
      <c r="AO758" s="32"/>
      <c r="AQ758" s="39"/>
      <c r="AR758" s="42"/>
    </row>
    <row r="759" spans="1:44">
      <c r="A759" s="16">
        <v>42655</v>
      </c>
      <c r="B759" s="1">
        <f t="shared" si="510"/>
        <v>0</v>
      </c>
      <c r="D759" s="33"/>
      <c r="E759" s="17"/>
      <c r="G759" s="22"/>
      <c r="H759" s="1"/>
      <c r="I759" s="1"/>
      <c r="J759" s="5"/>
      <c r="K759" s="22"/>
      <c r="L759" s="23"/>
      <c r="M759" s="24"/>
      <c r="N759" s="5"/>
      <c r="O759" s="5"/>
      <c r="P759" s="5"/>
      <c r="Q759" s="5"/>
      <c r="R759" s="5"/>
      <c r="S759" s="5"/>
      <c r="T759" s="39"/>
      <c r="U759" s="26"/>
      <c r="V759" s="26"/>
      <c r="W759" s="26"/>
      <c r="X759" s="27"/>
      <c r="Y759" s="27"/>
      <c r="Z759" s="27"/>
      <c r="AA759" s="29"/>
      <c r="AB759" s="29"/>
      <c r="AC759" s="29"/>
      <c r="AD759" s="28"/>
      <c r="AE759" s="29"/>
      <c r="AF759" s="29"/>
      <c r="AG759" s="30"/>
      <c r="AH759" s="41"/>
      <c r="AI759" s="41"/>
      <c r="AJ759" s="30"/>
      <c r="AK759" s="30"/>
      <c r="AL759" s="30"/>
      <c r="AM759" s="30"/>
      <c r="AN759" s="32"/>
      <c r="AO759" s="32"/>
      <c r="AQ759" s="39"/>
      <c r="AR759" s="42"/>
    </row>
    <row r="760" spans="1:44">
      <c r="A760" s="16">
        <v>42656</v>
      </c>
      <c r="B760" s="1">
        <f t="shared" si="510"/>
        <v>0</v>
      </c>
      <c r="D760" s="33"/>
      <c r="E760" s="17"/>
      <c r="G760" s="22"/>
      <c r="H760" s="1"/>
      <c r="I760" s="1"/>
      <c r="J760" s="5"/>
      <c r="K760" s="22"/>
      <c r="L760" s="23"/>
      <c r="M760" s="24"/>
      <c r="N760" s="5"/>
      <c r="O760" s="5"/>
      <c r="P760" s="5"/>
      <c r="Q760" s="5"/>
      <c r="R760" s="5"/>
      <c r="S760" s="5"/>
      <c r="T760" s="39"/>
      <c r="U760" s="26"/>
      <c r="V760" s="26"/>
      <c r="W760" s="26"/>
      <c r="X760" s="27"/>
      <c r="Y760" s="27"/>
      <c r="Z760" s="27"/>
      <c r="AA760" s="29"/>
      <c r="AB760" s="29"/>
      <c r="AC760" s="29"/>
      <c r="AD760" s="28"/>
      <c r="AE760" s="29"/>
      <c r="AF760" s="29"/>
      <c r="AG760" s="30"/>
      <c r="AH760" s="41"/>
      <c r="AI760" s="41"/>
      <c r="AJ760" s="30"/>
      <c r="AK760" s="30"/>
      <c r="AL760" s="30"/>
      <c r="AM760" s="30"/>
      <c r="AN760" s="32"/>
      <c r="AO760" s="32"/>
      <c r="AQ760" s="39"/>
      <c r="AR760" s="42"/>
    </row>
    <row r="761" spans="1:44">
      <c r="A761" s="16">
        <v>42657</v>
      </c>
      <c r="B761" s="1">
        <f t="shared" si="510"/>
        <v>0</v>
      </c>
      <c r="D761" s="33"/>
      <c r="E761" s="17"/>
      <c r="G761" s="22"/>
      <c r="H761" s="1"/>
      <c r="I761" s="1"/>
      <c r="J761" s="5"/>
      <c r="K761" s="22"/>
      <c r="L761" s="23"/>
      <c r="M761" s="24"/>
      <c r="N761" s="5"/>
      <c r="O761" s="5"/>
      <c r="P761" s="5"/>
      <c r="Q761" s="5"/>
      <c r="R761" s="5"/>
      <c r="S761" s="5"/>
      <c r="T761" s="39"/>
      <c r="U761" s="26"/>
      <c r="V761" s="26"/>
      <c r="W761" s="26"/>
      <c r="X761" s="27"/>
      <c r="Y761" s="27"/>
      <c r="Z761" s="27"/>
      <c r="AA761" s="29"/>
      <c r="AB761" s="29"/>
      <c r="AC761" s="29"/>
      <c r="AD761" s="28"/>
      <c r="AE761" s="29"/>
      <c r="AF761" s="29"/>
      <c r="AG761" s="30"/>
      <c r="AH761" s="41"/>
      <c r="AI761" s="41"/>
      <c r="AJ761" s="30"/>
      <c r="AK761" s="30"/>
      <c r="AL761" s="30"/>
      <c r="AM761" s="30"/>
      <c r="AN761" s="32"/>
      <c r="AO761" s="32"/>
      <c r="AQ761" s="39"/>
      <c r="AR761" s="42"/>
    </row>
    <row r="762" spans="1:44">
      <c r="A762" s="16">
        <v>42658</v>
      </c>
      <c r="B762" s="1">
        <f t="shared" si="510"/>
        <v>0</v>
      </c>
      <c r="D762" s="33"/>
      <c r="E762" s="17"/>
      <c r="G762" s="22"/>
      <c r="H762" s="1"/>
      <c r="I762" s="1"/>
      <c r="J762" s="5"/>
      <c r="K762" s="22"/>
      <c r="L762" s="23"/>
      <c r="M762" s="24"/>
      <c r="N762" s="5"/>
      <c r="O762" s="5"/>
      <c r="P762" s="5"/>
      <c r="Q762" s="5"/>
      <c r="R762" s="5"/>
      <c r="S762" s="5"/>
      <c r="T762" s="39"/>
      <c r="U762" s="26"/>
      <c r="V762" s="26"/>
      <c r="W762" s="26"/>
      <c r="X762" s="27"/>
      <c r="Y762" s="27"/>
      <c r="Z762" s="27"/>
      <c r="AA762" s="29"/>
      <c r="AB762" s="29"/>
      <c r="AC762" s="29"/>
      <c r="AD762" s="28"/>
      <c r="AE762" s="29"/>
      <c r="AF762" s="29"/>
      <c r="AG762" s="30"/>
      <c r="AH762" s="41"/>
      <c r="AI762" s="41"/>
      <c r="AJ762" s="30"/>
      <c r="AK762" s="30"/>
      <c r="AL762" s="30"/>
      <c r="AM762" s="30"/>
      <c r="AN762" s="32"/>
      <c r="AO762" s="32"/>
      <c r="AQ762" s="39"/>
      <c r="AR762" s="42"/>
    </row>
    <row r="763" spans="1:44">
      <c r="A763" s="16">
        <v>42659</v>
      </c>
      <c r="B763" s="1">
        <f t="shared" si="510"/>
        <v>0</v>
      </c>
      <c r="D763" s="33"/>
      <c r="E763" s="17"/>
      <c r="G763" s="22"/>
      <c r="H763" s="1"/>
      <c r="I763" s="1"/>
      <c r="J763" s="5"/>
      <c r="K763" s="22"/>
      <c r="L763" s="23"/>
      <c r="M763" s="24"/>
      <c r="N763" s="5"/>
      <c r="O763" s="5"/>
      <c r="P763" s="5"/>
      <c r="Q763" s="5"/>
      <c r="R763" s="5"/>
      <c r="S763" s="5"/>
      <c r="T763" s="39"/>
      <c r="U763" s="26"/>
      <c r="V763" s="26"/>
      <c r="W763" s="26"/>
      <c r="X763" s="27"/>
      <c r="Y763" s="27"/>
      <c r="Z763" s="27"/>
      <c r="AA763" s="29"/>
      <c r="AB763" s="29"/>
      <c r="AC763" s="29"/>
      <c r="AD763" s="28"/>
      <c r="AE763" s="29"/>
      <c r="AF763" s="29"/>
      <c r="AG763" s="30"/>
      <c r="AH763" s="41"/>
      <c r="AI763" s="41"/>
      <c r="AJ763" s="30"/>
      <c r="AK763" s="30"/>
      <c r="AL763" s="30"/>
      <c r="AM763" s="30"/>
      <c r="AN763" s="32"/>
      <c r="AO763" s="32"/>
      <c r="AQ763" s="39"/>
      <c r="AR763" s="42"/>
    </row>
    <row r="764" spans="1:44">
      <c r="A764" s="16">
        <v>42660</v>
      </c>
      <c r="B764" s="1">
        <f t="shared" si="510"/>
        <v>0</v>
      </c>
      <c r="D764" s="33"/>
      <c r="E764" s="17"/>
      <c r="G764" s="22"/>
      <c r="H764" s="1"/>
      <c r="I764" s="1"/>
      <c r="J764" s="5"/>
      <c r="K764" s="22"/>
      <c r="L764" s="23"/>
      <c r="M764" s="24"/>
      <c r="N764" s="5"/>
      <c r="O764" s="5"/>
      <c r="P764" s="5"/>
      <c r="Q764" s="5"/>
      <c r="R764" s="5"/>
      <c r="S764" s="5"/>
      <c r="T764" s="39"/>
      <c r="U764" s="26"/>
      <c r="V764" s="26"/>
      <c r="W764" s="26"/>
      <c r="X764" s="27"/>
      <c r="Y764" s="27"/>
      <c r="Z764" s="27"/>
      <c r="AA764" s="29"/>
      <c r="AB764" s="29"/>
      <c r="AC764" s="29"/>
      <c r="AD764" s="28"/>
      <c r="AE764" s="29"/>
      <c r="AF764" s="29"/>
      <c r="AG764" s="30"/>
      <c r="AH764" s="41"/>
      <c r="AI764" s="41"/>
      <c r="AJ764" s="30"/>
      <c r="AK764" s="30"/>
      <c r="AL764" s="30"/>
      <c r="AM764" s="30"/>
      <c r="AN764" s="32"/>
      <c r="AO764" s="32"/>
      <c r="AQ764" s="39"/>
      <c r="AR764" s="42"/>
    </row>
    <row r="765" spans="1:44">
      <c r="A765" s="16">
        <v>42661</v>
      </c>
      <c r="B765" s="1">
        <f t="shared" si="510"/>
        <v>0</v>
      </c>
      <c r="D765" s="33"/>
      <c r="E765" s="17"/>
      <c r="G765" s="22"/>
      <c r="H765" s="1"/>
      <c r="I765" s="1"/>
      <c r="J765" s="5"/>
      <c r="K765" s="22"/>
      <c r="L765" s="23"/>
      <c r="M765" s="24"/>
      <c r="N765" s="5"/>
      <c r="O765" s="5"/>
      <c r="P765" s="5"/>
      <c r="Q765" s="5"/>
      <c r="R765" s="5"/>
      <c r="S765" s="5"/>
      <c r="T765" s="39"/>
      <c r="U765" s="26"/>
      <c r="V765" s="26"/>
      <c r="W765" s="26"/>
      <c r="X765" s="27"/>
      <c r="Y765" s="27"/>
      <c r="Z765" s="27"/>
      <c r="AA765" s="29"/>
      <c r="AB765" s="29"/>
      <c r="AC765" s="29"/>
      <c r="AD765" s="28"/>
      <c r="AE765" s="29"/>
      <c r="AF765" s="29"/>
      <c r="AG765" s="30"/>
      <c r="AH765" s="41"/>
      <c r="AI765" s="41"/>
      <c r="AJ765" s="30"/>
      <c r="AK765" s="30"/>
      <c r="AL765" s="30"/>
      <c r="AM765" s="30"/>
      <c r="AN765" s="32"/>
      <c r="AO765" s="32"/>
      <c r="AQ765" s="39"/>
      <c r="AR765" s="42"/>
    </row>
    <row r="766" spans="1:44">
      <c r="A766" s="16">
        <v>42662</v>
      </c>
      <c r="B766" s="1">
        <f t="shared" si="510"/>
        <v>0</v>
      </c>
      <c r="D766" s="33"/>
      <c r="E766" s="17"/>
      <c r="G766" s="22"/>
      <c r="H766" s="1"/>
      <c r="I766" s="1"/>
      <c r="J766" s="5"/>
      <c r="K766" s="22"/>
      <c r="L766" s="23"/>
      <c r="M766" s="24"/>
      <c r="N766" s="5"/>
      <c r="O766" s="5"/>
      <c r="P766" s="5"/>
      <c r="Q766" s="5"/>
      <c r="R766" s="5"/>
      <c r="S766" s="5"/>
      <c r="T766" s="39"/>
      <c r="U766" s="26"/>
      <c r="V766" s="26"/>
      <c r="W766" s="26"/>
      <c r="X766" s="27"/>
      <c r="Y766" s="27"/>
      <c r="Z766" s="27"/>
      <c r="AA766" s="29"/>
      <c r="AB766" s="29"/>
      <c r="AC766" s="29"/>
      <c r="AD766" s="28"/>
      <c r="AE766" s="29"/>
      <c r="AF766" s="29"/>
      <c r="AG766" s="30"/>
      <c r="AH766" s="41"/>
      <c r="AI766" s="41"/>
      <c r="AJ766" s="30"/>
      <c r="AK766" s="30"/>
      <c r="AL766" s="30"/>
      <c r="AM766" s="30"/>
      <c r="AN766" s="32"/>
      <c r="AO766" s="32"/>
      <c r="AQ766" s="39"/>
      <c r="AR766" s="42"/>
    </row>
    <row r="767" spans="1:44">
      <c r="A767" s="16">
        <v>42663</v>
      </c>
      <c r="B767" s="1">
        <f t="shared" si="510"/>
        <v>0</v>
      </c>
      <c r="D767" s="33"/>
      <c r="E767" s="17"/>
      <c r="G767" s="22"/>
      <c r="H767" s="1"/>
      <c r="I767" s="1"/>
      <c r="J767" s="5"/>
      <c r="K767" s="22"/>
      <c r="L767" s="23"/>
      <c r="M767" s="24"/>
      <c r="N767" s="5"/>
      <c r="O767" s="5"/>
      <c r="P767" s="5"/>
      <c r="Q767" s="5"/>
      <c r="R767" s="5"/>
      <c r="S767" s="5"/>
      <c r="T767" s="39"/>
      <c r="U767" s="26"/>
      <c r="V767" s="26"/>
      <c r="W767" s="26"/>
      <c r="X767" s="27"/>
      <c r="Y767" s="27"/>
      <c r="Z767" s="27"/>
      <c r="AA767" s="29"/>
      <c r="AB767" s="29"/>
      <c r="AC767" s="29"/>
      <c r="AD767" s="28"/>
      <c r="AE767" s="29"/>
      <c r="AF767" s="29"/>
      <c r="AG767" s="30"/>
      <c r="AH767" s="41"/>
      <c r="AI767" s="41"/>
      <c r="AJ767" s="30"/>
      <c r="AK767" s="30"/>
      <c r="AL767" s="30"/>
      <c r="AM767" s="30"/>
      <c r="AN767" s="32"/>
      <c r="AO767" s="32"/>
      <c r="AQ767" s="39"/>
      <c r="AR767" s="42"/>
    </row>
    <row r="768" spans="1:44">
      <c r="A768" s="16">
        <v>42664</v>
      </c>
      <c r="B768" s="1">
        <f t="shared" si="510"/>
        <v>0</v>
      </c>
      <c r="D768" s="33"/>
      <c r="E768" s="17"/>
      <c r="G768" s="22"/>
      <c r="H768" s="1"/>
      <c r="I768" s="1"/>
      <c r="J768" s="5"/>
      <c r="K768" s="22"/>
      <c r="L768" s="23"/>
      <c r="M768" s="24"/>
      <c r="N768" s="5"/>
      <c r="O768" s="5"/>
      <c r="P768" s="5"/>
      <c r="Q768" s="5"/>
      <c r="R768" s="5"/>
      <c r="S768" s="5"/>
      <c r="T768" s="39"/>
      <c r="U768" s="26"/>
      <c r="V768" s="26"/>
      <c r="W768" s="26"/>
      <c r="X768" s="27"/>
      <c r="Y768" s="27"/>
      <c r="Z768" s="27"/>
      <c r="AA768" s="29"/>
      <c r="AB768" s="29"/>
      <c r="AC768" s="29"/>
      <c r="AD768" s="28"/>
      <c r="AE768" s="29"/>
      <c r="AF768" s="29"/>
      <c r="AG768" s="30"/>
      <c r="AH768" s="41"/>
      <c r="AI768" s="41"/>
      <c r="AJ768" s="30"/>
      <c r="AK768" s="30"/>
      <c r="AL768" s="30"/>
      <c r="AM768" s="30"/>
      <c r="AN768" s="32"/>
      <c r="AO768" s="32"/>
      <c r="AQ768" s="39"/>
      <c r="AR768" s="42"/>
    </row>
    <row r="769" spans="1:44">
      <c r="A769" s="16">
        <v>42665</v>
      </c>
      <c r="B769" s="1">
        <f t="shared" si="510"/>
        <v>0</v>
      </c>
      <c r="D769" s="33"/>
      <c r="E769" s="17"/>
      <c r="G769" s="22"/>
      <c r="H769" s="1"/>
      <c r="I769" s="1"/>
      <c r="J769" s="5"/>
      <c r="K769" s="22"/>
      <c r="L769" s="23"/>
      <c r="M769" s="24"/>
      <c r="N769" s="5"/>
      <c r="O769" s="5"/>
      <c r="P769" s="5"/>
      <c r="Q769" s="5"/>
      <c r="R769" s="5"/>
      <c r="S769" s="5"/>
      <c r="T769" s="39"/>
      <c r="U769" s="26"/>
      <c r="V769" s="26"/>
      <c r="W769" s="26"/>
      <c r="X769" s="27"/>
      <c r="Y769" s="27"/>
      <c r="Z769" s="27"/>
      <c r="AA769" s="29"/>
      <c r="AB769" s="29"/>
      <c r="AC769" s="29"/>
      <c r="AD769" s="28"/>
      <c r="AE769" s="29"/>
      <c r="AF769" s="29"/>
      <c r="AG769" s="30"/>
      <c r="AH769" s="41"/>
      <c r="AI769" s="41"/>
      <c r="AJ769" s="30"/>
      <c r="AK769" s="30"/>
      <c r="AL769" s="30"/>
      <c r="AM769" s="30"/>
      <c r="AN769" s="32"/>
      <c r="AO769" s="32"/>
      <c r="AQ769" s="39"/>
      <c r="AR769" s="42"/>
    </row>
    <row r="770" spans="1:44">
      <c r="A770" s="16">
        <v>42666</v>
      </c>
      <c r="B770" s="1">
        <f t="shared" si="510"/>
        <v>0</v>
      </c>
      <c r="D770" s="33"/>
      <c r="E770" s="17"/>
      <c r="G770" s="22"/>
      <c r="H770" s="1"/>
      <c r="I770" s="1"/>
      <c r="J770" s="5"/>
      <c r="K770" s="22"/>
      <c r="L770" s="23"/>
      <c r="M770" s="24"/>
      <c r="N770" s="5"/>
      <c r="O770" s="5"/>
      <c r="P770" s="5"/>
      <c r="Q770" s="5"/>
      <c r="R770" s="5"/>
      <c r="S770" s="5"/>
      <c r="T770" s="39"/>
      <c r="U770" s="26"/>
      <c r="V770" s="26"/>
      <c r="W770" s="26"/>
      <c r="X770" s="27"/>
      <c r="Y770" s="27"/>
      <c r="Z770" s="27"/>
      <c r="AA770" s="29"/>
      <c r="AB770" s="29"/>
      <c r="AC770" s="29"/>
      <c r="AD770" s="28"/>
      <c r="AE770" s="29"/>
      <c r="AF770" s="29"/>
      <c r="AG770" s="30"/>
      <c r="AH770" s="41"/>
      <c r="AI770" s="41"/>
      <c r="AJ770" s="30"/>
      <c r="AK770" s="30"/>
      <c r="AL770" s="30"/>
      <c r="AM770" s="30"/>
      <c r="AN770" s="32"/>
      <c r="AO770" s="32"/>
      <c r="AQ770" s="39"/>
      <c r="AR770" s="42"/>
    </row>
    <row r="771" spans="1:44">
      <c r="A771" s="16">
        <v>42667</v>
      </c>
      <c r="B771" s="1">
        <f t="shared" si="510"/>
        <v>0</v>
      </c>
      <c r="D771" s="33"/>
      <c r="E771" s="17"/>
      <c r="G771" s="22"/>
      <c r="H771" s="1"/>
      <c r="I771" s="1"/>
      <c r="J771" s="5"/>
      <c r="K771" s="22"/>
      <c r="L771" s="23"/>
      <c r="M771" s="24"/>
      <c r="N771" s="5"/>
      <c r="O771" s="5"/>
      <c r="P771" s="5"/>
      <c r="Q771" s="5"/>
      <c r="R771" s="5"/>
      <c r="S771" s="5"/>
      <c r="T771" s="39"/>
      <c r="U771" s="26"/>
      <c r="V771" s="26"/>
      <c r="W771" s="26"/>
      <c r="X771" s="27"/>
      <c r="Y771" s="27"/>
      <c r="Z771" s="27"/>
      <c r="AA771" s="29"/>
      <c r="AB771" s="29"/>
      <c r="AC771" s="29"/>
      <c r="AD771" s="28"/>
      <c r="AE771" s="29"/>
      <c r="AF771" s="29"/>
      <c r="AG771" s="30"/>
      <c r="AH771" s="41"/>
      <c r="AI771" s="41"/>
      <c r="AJ771" s="30"/>
      <c r="AK771" s="30"/>
      <c r="AL771" s="30"/>
      <c r="AM771" s="30"/>
      <c r="AN771" s="32"/>
      <c r="AO771" s="32"/>
      <c r="AQ771" s="39"/>
      <c r="AR771" s="42"/>
    </row>
    <row r="772" spans="1:44">
      <c r="A772" s="16">
        <v>42668</v>
      </c>
      <c r="B772" s="1">
        <f t="shared" si="510"/>
        <v>0</v>
      </c>
      <c r="D772" s="33"/>
      <c r="E772" s="17"/>
      <c r="G772" s="22"/>
      <c r="H772" s="1"/>
      <c r="I772" s="1"/>
      <c r="J772" s="5"/>
      <c r="K772" s="22"/>
      <c r="L772" s="23"/>
      <c r="M772" s="24"/>
      <c r="N772" s="5"/>
      <c r="O772" s="5"/>
      <c r="P772" s="5"/>
      <c r="Q772" s="5"/>
      <c r="R772" s="5"/>
      <c r="S772" s="5"/>
      <c r="T772" s="39"/>
      <c r="U772" s="26"/>
      <c r="V772" s="26"/>
      <c r="W772" s="26"/>
      <c r="X772" s="27"/>
      <c r="Y772" s="27"/>
      <c r="Z772" s="27"/>
      <c r="AA772" s="29"/>
      <c r="AB772" s="29"/>
      <c r="AC772" s="29"/>
      <c r="AD772" s="28"/>
      <c r="AE772" s="29"/>
      <c r="AF772" s="29"/>
      <c r="AG772" s="30"/>
      <c r="AH772" s="41"/>
      <c r="AI772" s="41"/>
      <c r="AJ772" s="30"/>
      <c r="AK772" s="30"/>
      <c r="AL772" s="30"/>
      <c r="AM772" s="30"/>
      <c r="AN772" s="32"/>
      <c r="AO772" s="32"/>
      <c r="AQ772" s="39"/>
      <c r="AR772" s="42"/>
    </row>
    <row r="773" spans="1:44">
      <c r="A773" s="16">
        <v>42669</v>
      </c>
      <c r="B773" s="1">
        <f t="shared" si="510"/>
        <v>0</v>
      </c>
      <c r="D773" s="33"/>
      <c r="E773" s="17"/>
      <c r="G773" s="22"/>
      <c r="H773" s="1"/>
      <c r="I773" s="1"/>
      <c r="J773" s="5"/>
      <c r="K773" s="22"/>
      <c r="L773" s="23"/>
      <c r="M773" s="24"/>
      <c r="N773" s="5"/>
      <c r="O773" s="5"/>
      <c r="P773" s="5"/>
      <c r="Q773" s="5"/>
      <c r="R773" s="5"/>
      <c r="S773" s="5"/>
      <c r="T773" s="39"/>
      <c r="U773" s="26"/>
      <c r="V773" s="26"/>
      <c r="W773" s="26"/>
      <c r="X773" s="27"/>
      <c r="Y773" s="27"/>
      <c r="Z773" s="27"/>
      <c r="AA773" s="29"/>
      <c r="AB773" s="29"/>
      <c r="AC773" s="29"/>
      <c r="AD773" s="28"/>
      <c r="AE773" s="29"/>
      <c r="AF773" s="29"/>
      <c r="AG773" s="30"/>
      <c r="AH773" s="41"/>
      <c r="AI773" s="41"/>
      <c r="AJ773" s="30"/>
      <c r="AK773" s="30"/>
      <c r="AL773" s="30"/>
      <c r="AM773" s="30"/>
      <c r="AN773" s="32"/>
      <c r="AO773" s="32"/>
      <c r="AQ773" s="39"/>
      <c r="AR773" s="42"/>
    </row>
    <row r="774" spans="1:44">
      <c r="A774" s="16">
        <v>42670</v>
      </c>
      <c r="B774" s="1">
        <f t="shared" si="510"/>
        <v>0</v>
      </c>
      <c r="D774" s="33"/>
      <c r="E774" s="17"/>
      <c r="G774" s="22"/>
      <c r="H774" s="1"/>
      <c r="I774" s="1"/>
      <c r="J774" s="5"/>
      <c r="K774" s="22"/>
      <c r="L774" s="23"/>
      <c r="M774" s="24"/>
      <c r="N774" s="5"/>
      <c r="O774" s="5"/>
      <c r="P774" s="5"/>
      <c r="Q774" s="5"/>
      <c r="R774" s="5"/>
      <c r="S774" s="5"/>
      <c r="T774" s="39"/>
      <c r="U774" s="26"/>
      <c r="V774" s="26"/>
      <c r="W774" s="26"/>
      <c r="X774" s="27"/>
      <c r="Y774" s="27"/>
      <c r="Z774" s="27"/>
      <c r="AA774" s="29"/>
      <c r="AB774" s="29"/>
      <c r="AC774" s="29"/>
      <c r="AD774" s="28"/>
      <c r="AE774" s="29"/>
      <c r="AF774" s="29"/>
      <c r="AG774" s="30"/>
      <c r="AH774" s="41"/>
      <c r="AI774" s="41"/>
      <c r="AJ774" s="30"/>
      <c r="AK774" s="30"/>
      <c r="AL774" s="30"/>
      <c r="AM774" s="30"/>
      <c r="AN774" s="32"/>
      <c r="AO774" s="32"/>
      <c r="AQ774" s="39"/>
      <c r="AR774" s="42"/>
    </row>
    <row r="775" spans="1:44">
      <c r="A775" s="16">
        <v>42671</v>
      </c>
      <c r="B775" s="1">
        <f t="shared" si="510"/>
        <v>0</v>
      </c>
      <c r="D775" s="33"/>
      <c r="E775" s="17"/>
      <c r="G775" s="22"/>
      <c r="H775" s="1"/>
      <c r="I775" s="1"/>
      <c r="J775" s="5"/>
      <c r="K775" s="22"/>
      <c r="L775" s="23"/>
      <c r="M775" s="24"/>
      <c r="N775" s="5"/>
      <c r="O775" s="5"/>
      <c r="P775" s="5"/>
      <c r="Q775" s="5"/>
      <c r="R775" s="5"/>
      <c r="S775" s="5"/>
      <c r="T775" s="39"/>
      <c r="U775" s="26"/>
      <c r="V775" s="26"/>
      <c r="W775" s="26"/>
      <c r="X775" s="27"/>
      <c r="Y775" s="27"/>
      <c r="Z775" s="27"/>
      <c r="AA775" s="29"/>
      <c r="AB775" s="29"/>
      <c r="AC775" s="29"/>
      <c r="AD775" s="28"/>
      <c r="AE775" s="29"/>
      <c r="AF775" s="29"/>
      <c r="AG775" s="30"/>
      <c r="AH775" s="41"/>
      <c r="AI775" s="41"/>
      <c r="AJ775" s="30"/>
      <c r="AK775" s="30"/>
      <c r="AL775" s="30"/>
      <c r="AM775" s="30"/>
      <c r="AN775" s="32"/>
      <c r="AO775" s="32"/>
      <c r="AQ775" s="39"/>
      <c r="AR775" s="42"/>
    </row>
    <row r="776" spans="1:44">
      <c r="A776" s="16">
        <v>42672</v>
      </c>
      <c r="B776" s="1">
        <f t="shared" si="510"/>
        <v>0</v>
      </c>
      <c r="D776" s="33"/>
      <c r="E776" s="17"/>
      <c r="G776" s="22"/>
      <c r="H776" s="1"/>
      <c r="I776" s="1"/>
      <c r="J776" s="5"/>
      <c r="K776" s="22"/>
      <c r="L776" s="23"/>
      <c r="M776" s="24"/>
      <c r="N776" s="5"/>
      <c r="O776" s="5"/>
      <c r="P776" s="5"/>
      <c r="Q776" s="5"/>
      <c r="R776" s="5"/>
      <c r="S776" s="5"/>
      <c r="T776" s="39"/>
      <c r="U776" s="26"/>
      <c r="V776" s="26"/>
      <c r="W776" s="26"/>
      <c r="X776" s="27"/>
      <c r="Y776" s="27"/>
      <c r="Z776" s="27"/>
      <c r="AA776" s="29"/>
      <c r="AB776" s="29"/>
      <c r="AC776" s="29"/>
      <c r="AD776" s="28"/>
      <c r="AE776" s="29"/>
      <c r="AF776" s="29"/>
      <c r="AG776" s="30"/>
      <c r="AH776" s="41"/>
      <c r="AI776" s="41"/>
      <c r="AJ776" s="30"/>
      <c r="AK776" s="30"/>
      <c r="AL776" s="30"/>
      <c r="AM776" s="30"/>
      <c r="AN776" s="32"/>
      <c r="AO776" s="32"/>
      <c r="AQ776" s="39"/>
      <c r="AR776" s="42"/>
    </row>
    <row r="777" spans="1:44">
      <c r="A777" s="16">
        <v>42673</v>
      </c>
      <c r="B777" s="1">
        <f t="shared" si="510"/>
        <v>0</v>
      </c>
      <c r="D777" s="33"/>
      <c r="E777" s="17"/>
      <c r="G777" s="22"/>
      <c r="H777" s="1"/>
      <c r="I777" s="1"/>
      <c r="J777" s="5"/>
      <c r="K777" s="22"/>
      <c r="L777" s="23"/>
      <c r="M777" s="24"/>
      <c r="N777" s="5"/>
      <c r="O777" s="5"/>
      <c r="P777" s="5"/>
      <c r="Q777" s="5"/>
      <c r="R777" s="5"/>
      <c r="S777" s="5"/>
      <c r="T777" s="39"/>
      <c r="U777" s="26"/>
      <c r="V777" s="26"/>
      <c r="W777" s="26"/>
      <c r="X777" s="27"/>
      <c r="Y777" s="27"/>
      <c r="Z777" s="27"/>
      <c r="AA777" s="29"/>
      <c r="AB777" s="29"/>
      <c r="AC777" s="29"/>
      <c r="AD777" s="28"/>
      <c r="AE777" s="29"/>
      <c r="AF777" s="29"/>
      <c r="AG777" s="30"/>
      <c r="AH777" s="41"/>
      <c r="AI777" s="41"/>
      <c r="AJ777" s="30"/>
      <c r="AK777" s="30"/>
      <c r="AL777" s="30"/>
      <c r="AM777" s="30"/>
      <c r="AN777" s="32"/>
      <c r="AO777" s="32"/>
      <c r="AQ777" s="39"/>
      <c r="AR777" s="42"/>
    </row>
    <row r="778" spans="1:44">
      <c r="A778" s="16">
        <v>42674</v>
      </c>
      <c r="B778" s="1">
        <f t="shared" si="510"/>
        <v>0</v>
      </c>
      <c r="D778" s="33"/>
      <c r="E778" s="17"/>
      <c r="G778" s="22"/>
      <c r="H778" s="1"/>
      <c r="I778" s="1"/>
      <c r="J778" s="5"/>
      <c r="K778" s="22"/>
      <c r="L778" s="23"/>
      <c r="M778" s="24"/>
      <c r="N778" s="5"/>
      <c r="O778" s="5"/>
      <c r="P778" s="5"/>
      <c r="Q778" s="5"/>
      <c r="R778" s="5"/>
      <c r="S778" s="5"/>
      <c r="T778" s="39"/>
      <c r="U778" s="26"/>
      <c r="V778" s="26"/>
      <c r="W778" s="26"/>
      <c r="X778" s="27"/>
      <c r="Y778" s="27"/>
      <c r="Z778" s="27"/>
      <c r="AA778" s="29"/>
      <c r="AB778" s="29"/>
      <c r="AC778" s="29"/>
      <c r="AD778" s="28"/>
      <c r="AE778" s="29"/>
      <c r="AF778" s="29"/>
      <c r="AG778" s="30"/>
      <c r="AH778" s="41"/>
      <c r="AI778" s="41"/>
      <c r="AJ778" s="30"/>
      <c r="AK778" s="30"/>
      <c r="AL778" s="30"/>
      <c r="AM778" s="30"/>
      <c r="AN778" s="32"/>
      <c r="AO778" s="32"/>
      <c r="AQ778" s="39"/>
      <c r="AR778" s="42"/>
    </row>
    <row r="779" spans="1:44">
      <c r="A779" s="16">
        <v>42675</v>
      </c>
      <c r="B779" s="1">
        <f t="shared" si="510"/>
        <v>0</v>
      </c>
      <c r="D779" s="33"/>
      <c r="E779" s="17"/>
      <c r="G779" s="22"/>
      <c r="H779" s="1"/>
      <c r="I779" s="1"/>
      <c r="J779" s="5"/>
      <c r="K779" s="22"/>
      <c r="L779" s="23"/>
      <c r="M779" s="24"/>
      <c r="N779" s="5"/>
      <c r="O779" s="5"/>
      <c r="P779" s="5"/>
      <c r="Q779" s="5"/>
      <c r="R779" s="5"/>
      <c r="S779" s="5"/>
      <c r="T779" s="39"/>
      <c r="U779" s="26"/>
      <c r="V779" s="26"/>
      <c r="W779" s="26"/>
      <c r="X779" s="27"/>
      <c r="Y779" s="27"/>
      <c r="Z779" s="27"/>
      <c r="AA779" s="29"/>
      <c r="AB779" s="29"/>
      <c r="AC779" s="29"/>
      <c r="AD779" s="28"/>
      <c r="AE779" s="29"/>
      <c r="AF779" s="29"/>
      <c r="AG779" s="30"/>
      <c r="AH779" s="41"/>
      <c r="AI779" s="41"/>
      <c r="AJ779" s="30"/>
      <c r="AK779" s="30"/>
      <c r="AL779" s="30"/>
      <c r="AM779" s="30"/>
      <c r="AN779" s="32"/>
      <c r="AO779" s="32"/>
      <c r="AQ779" s="39"/>
      <c r="AR779" s="42"/>
    </row>
    <row r="780" spans="1:44">
      <c r="A780" s="16">
        <v>42676</v>
      </c>
      <c r="B780" s="1">
        <f t="shared" si="510"/>
        <v>0</v>
      </c>
      <c r="D780" s="33"/>
      <c r="E780" s="17"/>
      <c r="G780" s="22"/>
      <c r="H780" s="1"/>
      <c r="I780" s="1"/>
      <c r="J780" s="5"/>
      <c r="K780" s="22"/>
      <c r="L780" s="23"/>
      <c r="M780" s="24"/>
      <c r="N780" s="5"/>
      <c r="O780" s="5"/>
      <c r="P780" s="5"/>
      <c r="Q780" s="5"/>
      <c r="R780" s="5"/>
      <c r="S780" s="5"/>
      <c r="T780" s="39"/>
      <c r="U780" s="26"/>
      <c r="V780" s="26"/>
      <c r="W780" s="26"/>
      <c r="X780" s="27"/>
      <c r="Y780" s="27"/>
      <c r="Z780" s="27"/>
      <c r="AA780" s="29"/>
      <c r="AB780" s="29"/>
      <c r="AC780" s="29"/>
      <c r="AD780" s="28"/>
      <c r="AE780" s="29"/>
      <c r="AF780" s="29"/>
      <c r="AG780" s="30"/>
      <c r="AH780" s="41"/>
      <c r="AI780" s="41"/>
      <c r="AJ780" s="30"/>
      <c r="AK780" s="30"/>
      <c r="AL780" s="30"/>
      <c r="AM780" s="30"/>
      <c r="AN780" s="32"/>
      <c r="AO780" s="32"/>
      <c r="AQ780" s="39"/>
      <c r="AR780" s="42"/>
    </row>
    <row r="781" spans="1:44">
      <c r="A781" s="16">
        <v>42677</v>
      </c>
      <c r="B781" s="1">
        <f t="shared" si="510"/>
        <v>0</v>
      </c>
      <c r="D781" s="33"/>
      <c r="E781" s="17"/>
      <c r="G781" s="22"/>
      <c r="H781" s="1"/>
      <c r="I781" s="1"/>
      <c r="J781" s="5"/>
      <c r="K781" s="22"/>
      <c r="L781" s="23"/>
      <c r="M781" s="24"/>
      <c r="N781" s="5"/>
      <c r="O781" s="5"/>
      <c r="P781" s="5"/>
      <c r="Q781" s="5"/>
      <c r="R781" s="5"/>
      <c r="S781" s="5"/>
      <c r="T781" s="39"/>
      <c r="U781" s="26"/>
      <c r="V781" s="26"/>
      <c r="W781" s="26"/>
      <c r="X781" s="27"/>
      <c r="Y781" s="27"/>
      <c r="Z781" s="27"/>
      <c r="AA781" s="29"/>
      <c r="AB781" s="29"/>
      <c r="AC781" s="29"/>
      <c r="AD781" s="28"/>
      <c r="AE781" s="29"/>
      <c r="AF781" s="29"/>
      <c r="AG781" s="30"/>
      <c r="AH781" s="41"/>
      <c r="AI781" s="41"/>
      <c r="AJ781" s="30"/>
      <c r="AK781" s="30"/>
      <c r="AL781" s="30"/>
      <c r="AM781" s="30"/>
      <c r="AN781" s="32"/>
      <c r="AO781" s="32"/>
      <c r="AQ781" s="39"/>
      <c r="AR781" s="42"/>
    </row>
    <row r="782" spans="1:44">
      <c r="A782" s="16">
        <v>42678</v>
      </c>
      <c r="B782" s="1">
        <f t="shared" si="510"/>
        <v>0</v>
      </c>
      <c r="D782" s="33"/>
      <c r="E782" s="17"/>
      <c r="G782" s="22"/>
      <c r="H782" s="1"/>
      <c r="I782" s="1"/>
      <c r="J782" s="5"/>
      <c r="K782" s="22"/>
      <c r="L782" s="23"/>
      <c r="M782" s="24"/>
      <c r="N782" s="5"/>
      <c r="O782" s="5"/>
      <c r="P782" s="5"/>
      <c r="Q782" s="5"/>
      <c r="R782" s="5"/>
      <c r="S782" s="5"/>
      <c r="T782" s="39"/>
      <c r="U782" s="26"/>
      <c r="V782" s="26"/>
      <c r="W782" s="26"/>
      <c r="X782" s="27"/>
      <c r="Y782" s="27"/>
      <c r="Z782" s="27"/>
      <c r="AA782" s="29"/>
      <c r="AB782" s="29"/>
      <c r="AC782" s="29"/>
      <c r="AD782" s="28"/>
      <c r="AE782" s="29"/>
      <c r="AF782" s="29"/>
      <c r="AG782" s="30"/>
      <c r="AH782" s="41"/>
      <c r="AI782" s="41"/>
      <c r="AJ782" s="30"/>
      <c r="AK782" s="30"/>
      <c r="AL782" s="30"/>
      <c r="AM782" s="30"/>
      <c r="AN782" s="32"/>
      <c r="AO782" s="32"/>
      <c r="AQ782" s="39"/>
      <c r="AR782" s="42"/>
    </row>
    <row r="783" spans="1:44">
      <c r="A783" s="16">
        <v>42679</v>
      </c>
      <c r="B783" s="1">
        <f t="shared" si="510"/>
        <v>0</v>
      </c>
      <c r="D783" s="33"/>
      <c r="E783" s="17"/>
      <c r="G783" s="22"/>
      <c r="H783" s="1"/>
      <c r="I783" s="1"/>
      <c r="J783" s="5"/>
      <c r="K783" s="22"/>
      <c r="L783" s="23"/>
      <c r="M783" s="24"/>
      <c r="N783" s="5"/>
      <c r="O783" s="5"/>
      <c r="P783" s="5"/>
      <c r="Q783" s="5"/>
      <c r="R783" s="5"/>
      <c r="S783" s="5"/>
      <c r="T783" s="39"/>
      <c r="U783" s="26"/>
      <c r="V783" s="26"/>
      <c r="W783" s="26"/>
      <c r="X783" s="27"/>
      <c r="Y783" s="27"/>
      <c r="Z783" s="27"/>
      <c r="AA783" s="29"/>
      <c r="AB783" s="29"/>
      <c r="AC783" s="29"/>
      <c r="AD783" s="28"/>
      <c r="AE783" s="29"/>
      <c r="AF783" s="29"/>
      <c r="AG783" s="30"/>
      <c r="AH783" s="41"/>
      <c r="AI783" s="41"/>
      <c r="AJ783" s="30"/>
      <c r="AK783" s="30"/>
      <c r="AL783" s="30"/>
      <c r="AM783" s="30"/>
      <c r="AN783" s="32"/>
      <c r="AO783" s="32"/>
      <c r="AQ783" s="39"/>
      <c r="AR783" s="42"/>
    </row>
    <row r="784" spans="1:44">
      <c r="A784" s="16">
        <v>42680</v>
      </c>
      <c r="B784" s="1">
        <f t="shared" si="510"/>
        <v>0</v>
      </c>
      <c r="D784" s="33"/>
      <c r="E784" s="17"/>
      <c r="G784" s="22"/>
      <c r="H784" s="1"/>
      <c r="I784" s="1"/>
      <c r="J784" s="5"/>
      <c r="K784" s="22"/>
      <c r="L784" s="23"/>
      <c r="M784" s="24"/>
      <c r="N784" s="5"/>
      <c r="O784" s="5"/>
      <c r="P784" s="5"/>
      <c r="Q784" s="5"/>
      <c r="R784" s="5"/>
      <c r="S784" s="5"/>
      <c r="T784" s="39"/>
      <c r="U784" s="26"/>
      <c r="V784" s="26"/>
      <c r="W784" s="26"/>
      <c r="X784" s="27"/>
      <c r="Y784" s="27"/>
      <c r="Z784" s="27"/>
      <c r="AA784" s="29"/>
      <c r="AB784" s="29"/>
      <c r="AC784" s="29"/>
      <c r="AD784" s="28"/>
      <c r="AE784" s="29"/>
      <c r="AF784" s="29"/>
      <c r="AG784" s="30"/>
      <c r="AH784" s="41"/>
      <c r="AI784" s="41"/>
      <c r="AJ784" s="30"/>
      <c r="AK784" s="30"/>
      <c r="AL784" s="30"/>
      <c r="AM784" s="30"/>
      <c r="AN784" s="32"/>
      <c r="AO784" s="32"/>
      <c r="AQ784" s="39"/>
      <c r="AR784" s="42"/>
    </row>
    <row r="785" spans="1:44">
      <c r="A785" s="16">
        <v>42681</v>
      </c>
      <c r="B785" s="1">
        <f t="shared" si="510"/>
        <v>0</v>
      </c>
      <c r="D785" s="33"/>
      <c r="E785" s="17"/>
      <c r="G785" s="22"/>
      <c r="H785" s="1"/>
      <c r="I785" s="1"/>
      <c r="J785" s="5"/>
      <c r="K785" s="22"/>
      <c r="L785" s="23"/>
      <c r="M785" s="24"/>
      <c r="N785" s="5"/>
      <c r="O785" s="5"/>
      <c r="P785" s="5"/>
      <c r="Q785" s="5"/>
      <c r="R785" s="5"/>
      <c r="S785" s="5"/>
      <c r="T785" s="39"/>
      <c r="U785" s="26"/>
      <c r="V785" s="26"/>
      <c r="W785" s="26"/>
      <c r="X785" s="27"/>
      <c r="Y785" s="27"/>
      <c r="Z785" s="27"/>
      <c r="AA785" s="29"/>
      <c r="AB785" s="29"/>
      <c r="AC785" s="29"/>
      <c r="AD785" s="28"/>
      <c r="AE785" s="29"/>
      <c r="AF785" s="29"/>
      <c r="AG785" s="30"/>
      <c r="AH785" s="41"/>
      <c r="AI785" s="41"/>
      <c r="AJ785" s="30"/>
      <c r="AK785" s="30"/>
      <c r="AL785" s="30"/>
      <c r="AM785" s="30"/>
      <c r="AN785" s="32"/>
      <c r="AO785" s="32"/>
      <c r="AQ785" s="39"/>
      <c r="AR785" s="42"/>
    </row>
    <row r="786" spans="1:44">
      <c r="A786" s="16">
        <v>42682</v>
      </c>
      <c r="B786" s="1">
        <f t="shared" si="510"/>
        <v>0</v>
      </c>
      <c r="D786" s="33"/>
      <c r="E786" s="17"/>
      <c r="G786" s="22"/>
      <c r="H786" s="1"/>
      <c r="I786" s="1"/>
      <c r="J786" s="5"/>
      <c r="K786" s="22"/>
      <c r="L786" s="23"/>
      <c r="M786" s="24"/>
      <c r="N786" s="5"/>
      <c r="O786" s="5"/>
      <c r="P786" s="5"/>
      <c r="Q786" s="5"/>
      <c r="R786" s="5"/>
      <c r="S786" s="5"/>
      <c r="T786" s="39"/>
      <c r="U786" s="26"/>
      <c r="V786" s="26"/>
      <c r="W786" s="26"/>
      <c r="X786" s="27"/>
      <c r="Y786" s="27"/>
      <c r="Z786" s="27"/>
      <c r="AA786" s="29"/>
      <c r="AB786" s="29"/>
      <c r="AC786" s="29"/>
      <c r="AD786" s="28"/>
      <c r="AE786" s="29"/>
      <c r="AF786" s="29"/>
      <c r="AG786" s="30"/>
      <c r="AH786" s="41"/>
      <c r="AI786" s="41"/>
      <c r="AJ786" s="30"/>
      <c r="AK786" s="30"/>
      <c r="AL786" s="30"/>
      <c r="AM786" s="30"/>
      <c r="AN786" s="32"/>
      <c r="AO786" s="32"/>
      <c r="AQ786" s="39"/>
      <c r="AR786" s="42"/>
    </row>
    <row r="787" spans="1:44">
      <c r="A787" s="16">
        <v>42683</v>
      </c>
      <c r="B787" s="1">
        <f t="shared" si="510"/>
        <v>0</v>
      </c>
      <c r="D787" s="33"/>
      <c r="E787" s="17"/>
      <c r="G787" s="22"/>
      <c r="H787" s="1"/>
      <c r="I787" s="1"/>
      <c r="J787" s="5"/>
      <c r="K787" s="22"/>
      <c r="L787" s="23"/>
      <c r="M787" s="24"/>
      <c r="N787" s="5"/>
      <c r="O787" s="5"/>
      <c r="P787" s="5"/>
      <c r="Q787" s="5"/>
      <c r="R787" s="5"/>
      <c r="S787" s="5"/>
      <c r="T787" s="39"/>
      <c r="U787" s="26"/>
      <c r="V787" s="26"/>
      <c r="W787" s="26"/>
      <c r="X787" s="27"/>
      <c r="Y787" s="27"/>
      <c r="Z787" s="27"/>
      <c r="AA787" s="29"/>
      <c r="AB787" s="29"/>
      <c r="AC787" s="29"/>
      <c r="AD787" s="28"/>
      <c r="AE787" s="29"/>
      <c r="AF787" s="29"/>
      <c r="AG787" s="30"/>
      <c r="AH787" s="41"/>
      <c r="AI787" s="41"/>
      <c r="AJ787" s="30"/>
      <c r="AK787" s="30"/>
      <c r="AL787" s="30"/>
      <c r="AM787" s="30"/>
      <c r="AN787" s="32"/>
      <c r="AO787" s="32"/>
      <c r="AQ787" s="39"/>
      <c r="AR787" s="42"/>
    </row>
    <row r="788" spans="1:44">
      <c r="A788" s="16">
        <v>42684</v>
      </c>
      <c r="B788" s="1">
        <f t="shared" si="510"/>
        <v>0</v>
      </c>
      <c r="D788" s="33"/>
      <c r="E788" s="17"/>
      <c r="G788" s="22"/>
      <c r="H788" s="1"/>
      <c r="I788" s="1"/>
      <c r="J788" s="5"/>
      <c r="K788" s="22"/>
      <c r="L788" s="23"/>
      <c r="M788" s="24"/>
      <c r="N788" s="5"/>
      <c r="O788" s="5"/>
      <c r="P788" s="5"/>
      <c r="Q788" s="5"/>
      <c r="R788" s="5"/>
      <c r="S788" s="5"/>
      <c r="T788" s="39"/>
      <c r="U788" s="26"/>
      <c r="V788" s="26"/>
      <c r="W788" s="26"/>
      <c r="X788" s="27"/>
      <c r="Y788" s="27"/>
      <c r="Z788" s="27"/>
      <c r="AA788" s="29"/>
      <c r="AB788" s="29"/>
      <c r="AC788" s="29"/>
      <c r="AD788" s="28"/>
      <c r="AE788" s="29"/>
      <c r="AF788" s="29"/>
      <c r="AG788" s="30"/>
      <c r="AH788" s="41"/>
      <c r="AI788" s="41"/>
      <c r="AJ788" s="30"/>
      <c r="AK788" s="30"/>
      <c r="AL788" s="30"/>
      <c r="AM788" s="30"/>
      <c r="AN788" s="32"/>
      <c r="AO788" s="32"/>
      <c r="AQ788" s="39"/>
      <c r="AR788" s="42"/>
    </row>
    <row r="789" spans="1:44">
      <c r="A789" s="16">
        <v>42685</v>
      </c>
      <c r="B789" s="1">
        <f t="shared" si="510"/>
        <v>0</v>
      </c>
      <c r="D789" s="33"/>
      <c r="E789" s="17"/>
      <c r="G789" s="22"/>
      <c r="H789" s="1"/>
      <c r="I789" s="1"/>
      <c r="J789" s="5"/>
      <c r="K789" s="22"/>
      <c r="L789" s="23"/>
      <c r="M789" s="24"/>
      <c r="N789" s="5"/>
      <c r="O789" s="5"/>
      <c r="P789" s="5"/>
      <c r="Q789" s="5"/>
      <c r="R789" s="5"/>
      <c r="S789" s="5"/>
      <c r="T789" s="39"/>
      <c r="U789" s="26"/>
      <c r="V789" s="26"/>
      <c r="W789" s="26"/>
      <c r="X789" s="27"/>
      <c r="Y789" s="27"/>
      <c r="Z789" s="27"/>
      <c r="AA789" s="29"/>
      <c r="AB789" s="29"/>
      <c r="AC789" s="29"/>
      <c r="AD789" s="28"/>
      <c r="AE789" s="29"/>
      <c r="AF789" s="29"/>
      <c r="AG789" s="30"/>
      <c r="AH789" s="41"/>
      <c r="AI789" s="41"/>
      <c r="AJ789" s="30"/>
      <c r="AK789" s="30"/>
      <c r="AL789" s="30"/>
      <c r="AM789" s="30"/>
      <c r="AN789" s="32"/>
      <c r="AO789" s="32"/>
      <c r="AQ789" s="39"/>
      <c r="AR789" s="42"/>
    </row>
    <row r="790" spans="1:44">
      <c r="A790" s="16">
        <v>42686</v>
      </c>
      <c r="B790" s="1">
        <f t="shared" si="510"/>
        <v>0</v>
      </c>
      <c r="D790" s="33"/>
      <c r="E790" s="17"/>
      <c r="G790" s="22"/>
      <c r="H790" s="1"/>
      <c r="I790" s="1"/>
      <c r="J790" s="5"/>
      <c r="K790" s="22"/>
      <c r="L790" s="23"/>
      <c r="M790" s="24"/>
      <c r="N790" s="5"/>
      <c r="O790" s="5"/>
      <c r="P790" s="5"/>
      <c r="Q790" s="5"/>
      <c r="R790" s="5"/>
      <c r="S790" s="5"/>
      <c r="T790" s="39"/>
      <c r="U790" s="26"/>
      <c r="V790" s="26"/>
      <c r="W790" s="26"/>
      <c r="X790" s="27"/>
      <c r="Y790" s="27"/>
      <c r="Z790" s="27"/>
      <c r="AA790" s="29"/>
      <c r="AB790" s="29"/>
      <c r="AC790" s="29"/>
      <c r="AD790" s="28"/>
      <c r="AE790" s="29"/>
      <c r="AF790" s="29"/>
      <c r="AG790" s="30"/>
      <c r="AH790" s="41"/>
      <c r="AI790" s="41"/>
      <c r="AJ790" s="30"/>
      <c r="AK790" s="30"/>
      <c r="AL790" s="30"/>
      <c r="AM790" s="30"/>
      <c r="AN790" s="32"/>
      <c r="AO790" s="32"/>
      <c r="AQ790" s="39"/>
      <c r="AR790" s="42"/>
    </row>
    <row r="791" spans="1:44">
      <c r="A791" s="16">
        <v>42687</v>
      </c>
      <c r="B791" s="1">
        <f t="shared" si="510"/>
        <v>0</v>
      </c>
      <c r="D791" s="33"/>
      <c r="E791" s="17"/>
      <c r="G791" s="22"/>
      <c r="H791" s="1"/>
      <c r="I791" s="1"/>
      <c r="J791" s="5"/>
      <c r="K791" s="22"/>
      <c r="L791" s="23"/>
      <c r="M791" s="24"/>
      <c r="N791" s="5"/>
      <c r="O791" s="5"/>
      <c r="P791" s="5"/>
      <c r="Q791" s="5"/>
      <c r="R791" s="5"/>
      <c r="S791" s="5"/>
      <c r="T791" s="39"/>
      <c r="U791" s="26"/>
      <c r="V791" s="26"/>
      <c r="W791" s="26"/>
      <c r="X791" s="27"/>
      <c r="Y791" s="27"/>
      <c r="Z791" s="27"/>
      <c r="AA791" s="29"/>
      <c r="AB791" s="29"/>
      <c r="AC791" s="29"/>
      <c r="AD791" s="28"/>
      <c r="AE791" s="29"/>
      <c r="AF791" s="29"/>
      <c r="AG791" s="30"/>
      <c r="AH791" s="41"/>
      <c r="AI791" s="41"/>
      <c r="AJ791" s="30"/>
      <c r="AK791" s="30"/>
      <c r="AL791" s="30"/>
      <c r="AM791" s="30"/>
      <c r="AN791" s="32"/>
      <c r="AO791" s="32"/>
      <c r="AQ791" s="39"/>
      <c r="AR791" s="42"/>
    </row>
    <row r="792" spans="1:44">
      <c r="A792" s="16">
        <v>42688</v>
      </c>
      <c r="B792" s="1">
        <f t="shared" si="510"/>
        <v>0</v>
      </c>
      <c r="D792" s="33"/>
      <c r="E792" s="17"/>
      <c r="G792" s="22"/>
      <c r="H792" s="1"/>
      <c r="I792" s="1"/>
      <c r="J792" s="5"/>
      <c r="K792" s="22"/>
      <c r="L792" s="23"/>
      <c r="M792" s="24"/>
      <c r="N792" s="5"/>
      <c r="O792" s="5"/>
      <c r="P792" s="5"/>
      <c r="Q792" s="5"/>
      <c r="R792" s="5"/>
      <c r="S792" s="5"/>
      <c r="T792" s="39"/>
      <c r="U792" s="26"/>
      <c r="V792" s="26"/>
      <c r="W792" s="26"/>
      <c r="X792" s="27"/>
      <c r="Y792" s="27"/>
      <c r="Z792" s="27"/>
      <c r="AA792" s="29"/>
      <c r="AB792" s="29"/>
      <c r="AC792" s="29"/>
      <c r="AD792" s="28"/>
      <c r="AE792" s="29"/>
      <c r="AF792" s="29"/>
      <c r="AG792" s="30"/>
      <c r="AH792" s="41"/>
      <c r="AI792" s="41"/>
      <c r="AJ792" s="30"/>
      <c r="AK792" s="30"/>
      <c r="AL792" s="30"/>
      <c r="AM792" s="30"/>
      <c r="AN792" s="32"/>
      <c r="AO792" s="32"/>
      <c r="AQ792" s="39"/>
      <c r="AR792" s="42"/>
    </row>
    <row r="793" spans="1:44">
      <c r="A793" s="16">
        <v>42689</v>
      </c>
      <c r="B793" s="1">
        <f t="shared" si="510"/>
        <v>0</v>
      </c>
      <c r="D793" s="33"/>
      <c r="E793" s="17"/>
      <c r="G793" s="22"/>
      <c r="H793" s="1"/>
      <c r="I793" s="1"/>
      <c r="J793" s="5"/>
      <c r="K793" s="22"/>
      <c r="L793" s="23"/>
      <c r="M793" s="24"/>
      <c r="N793" s="5"/>
      <c r="O793" s="5"/>
      <c r="P793" s="5"/>
      <c r="Q793" s="5"/>
      <c r="R793" s="5"/>
      <c r="S793" s="5"/>
      <c r="T793" s="39"/>
      <c r="U793" s="26"/>
      <c r="V793" s="26"/>
      <c r="W793" s="26"/>
      <c r="X793" s="27"/>
      <c r="Y793" s="27"/>
      <c r="Z793" s="27"/>
      <c r="AA793" s="29"/>
      <c r="AB793" s="29"/>
      <c r="AC793" s="29"/>
      <c r="AD793" s="28"/>
      <c r="AE793" s="29"/>
      <c r="AF793" s="29"/>
      <c r="AG793" s="30"/>
      <c r="AH793" s="41"/>
      <c r="AI793" s="41"/>
      <c r="AJ793" s="30"/>
      <c r="AK793" s="30"/>
      <c r="AL793" s="30"/>
      <c r="AM793" s="30"/>
      <c r="AN793" s="32"/>
      <c r="AO793" s="32"/>
      <c r="AQ793" s="39"/>
      <c r="AR793" s="42"/>
    </row>
    <row r="794" spans="1:44">
      <c r="A794" s="16">
        <v>42690</v>
      </c>
      <c r="B794" s="1">
        <f t="shared" si="510"/>
        <v>0</v>
      </c>
      <c r="D794" s="33"/>
      <c r="E794" s="17"/>
      <c r="G794" s="22"/>
      <c r="H794" s="1"/>
      <c r="I794" s="1"/>
      <c r="J794" s="5"/>
      <c r="K794" s="22"/>
      <c r="L794" s="23"/>
      <c r="M794" s="24"/>
      <c r="N794" s="5"/>
      <c r="O794" s="5"/>
      <c r="P794" s="5"/>
      <c r="Q794" s="5"/>
      <c r="R794" s="5"/>
      <c r="S794" s="5"/>
      <c r="T794" s="39"/>
      <c r="U794" s="26"/>
      <c r="V794" s="26"/>
      <c r="W794" s="26"/>
      <c r="X794" s="27"/>
      <c r="Y794" s="27"/>
      <c r="Z794" s="27"/>
      <c r="AA794" s="29"/>
      <c r="AB794" s="29"/>
      <c r="AC794" s="29"/>
      <c r="AD794" s="28"/>
      <c r="AE794" s="29"/>
      <c r="AF794" s="29"/>
      <c r="AG794" s="30"/>
      <c r="AH794" s="41"/>
      <c r="AI794" s="41"/>
      <c r="AJ794" s="30"/>
      <c r="AK794" s="30"/>
      <c r="AL794" s="30"/>
      <c r="AM794" s="30"/>
      <c r="AN794" s="32"/>
      <c r="AO794" s="32"/>
      <c r="AQ794" s="39"/>
      <c r="AR794" s="42"/>
    </row>
    <row r="795" spans="1:44">
      <c r="A795" s="16">
        <v>42691</v>
      </c>
      <c r="B795" s="1">
        <f t="shared" si="510"/>
        <v>0</v>
      </c>
      <c r="D795" s="33"/>
      <c r="E795" s="17"/>
      <c r="G795" s="22"/>
      <c r="H795" s="1"/>
      <c r="I795" s="1"/>
      <c r="J795" s="5"/>
      <c r="K795" s="22"/>
      <c r="L795" s="23"/>
      <c r="M795" s="24"/>
      <c r="N795" s="5"/>
      <c r="O795" s="5"/>
      <c r="P795" s="5"/>
      <c r="Q795" s="5"/>
      <c r="R795" s="5"/>
      <c r="S795" s="5"/>
      <c r="T795" s="39"/>
      <c r="U795" s="26"/>
      <c r="V795" s="26"/>
      <c r="W795" s="26"/>
      <c r="X795" s="27"/>
      <c r="Y795" s="27"/>
      <c r="Z795" s="27"/>
      <c r="AA795" s="29"/>
      <c r="AB795" s="29"/>
      <c r="AC795" s="29"/>
      <c r="AD795" s="28"/>
      <c r="AE795" s="29"/>
      <c r="AF795" s="29"/>
      <c r="AG795" s="30"/>
      <c r="AH795" s="41"/>
      <c r="AI795" s="41"/>
      <c r="AJ795" s="30"/>
      <c r="AK795" s="30"/>
      <c r="AL795" s="30"/>
      <c r="AM795" s="30"/>
      <c r="AN795" s="32"/>
      <c r="AO795" s="32"/>
      <c r="AQ795" s="39"/>
      <c r="AR795" s="42"/>
    </row>
    <row r="796" spans="1:44">
      <c r="A796" s="16">
        <v>42692</v>
      </c>
      <c r="B796" s="1">
        <f t="shared" si="510"/>
        <v>0</v>
      </c>
      <c r="D796" s="33"/>
      <c r="E796" s="17"/>
      <c r="G796" s="22"/>
      <c r="H796" s="1"/>
      <c r="I796" s="1"/>
      <c r="J796" s="5"/>
      <c r="K796" s="22"/>
      <c r="L796" s="23"/>
      <c r="M796" s="24"/>
      <c r="N796" s="5"/>
      <c r="O796" s="5"/>
      <c r="P796" s="5"/>
      <c r="Q796" s="5"/>
      <c r="R796" s="5"/>
      <c r="S796" s="5"/>
      <c r="T796" s="39"/>
      <c r="U796" s="26"/>
      <c r="V796" s="26"/>
      <c r="W796" s="26"/>
      <c r="X796" s="27"/>
      <c r="Y796" s="27"/>
      <c r="Z796" s="27"/>
      <c r="AA796" s="29"/>
      <c r="AB796" s="29"/>
      <c r="AC796" s="29"/>
      <c r="AD796" s="28"/>
      <c r="AE796" s="29"/>
      <c r="AF796" s="29"/>
      <c r="AG796" s="30"/>
      <c r="AH796" s="41"/>
      <c r="AI796" s="41"/>
      <c r="AJ796" s="30"/>
      <c r="AK796" s="30"/>
      <c r="AL796" s="30"/>
      <c r="AM796" s="30"/>
      <c r="AN796" s="32"/>
      <c r="AO796" s="32"/>
      <c r="AQ796" s="39"/>
      <c r="AR796" s="42"/>
    </row>
    <row r="797" spans="1:44">
      <c r="A797" s="16">
        <v>42693</v>
      </c>
      <c r="B797" s="1">
        <f t="shared" si="510"/>
        <v>0</v>
      </c>
      <c r="D797" s="33"/>
      <c r="E797" s="17"/>
      <c r="G797" s="22"/>
      <c r="H797" s="1"/>
      <c r="I797" s="1"/>
      <c r="J797" s="5"/>
      <c r="K797" s="22"/>
      <c r="L797" s="23"/>
      <c r="M797" s="24"/>
      <c r="N797" s="5"/>
      <c r="O797" s="5"/>
      <c r="P797" s="5"/>
      <c r="Q797" s="5"/>
      <c r="R797" s="5"/>
      <c r="S797" s="5"/>
      <c r="T797" s="39"/>
      <c r="U797" s="26"/>
      <c r="V797" s="26"/>
      <c r="W797" s="26"/>
      <c r="X797" s="27"/>
      <c r="Y797" s="27"/>
      <c r="Z797" s="27"/>
      <c r="AA797" s="29"/>
      <c r="AB797" s="29"/>
      <c r="AC797" s="29"/>
      <c r="AD797" s="28"/>
      <c r="AE797" s="29"/>
      <c r="AF797" s="29"/>
      <c r="AG797" s="30"/>
      <c r="AH797" s="41"/>
      <c r="AI797" s="41"/>
      <c r="AJ797" s="30"/>
      <c r="AK797" s="30"/>
      <c r="AL797" s="30"/>
      <c r="AM797" s="30"/>
      <c r="AN797" s="32"/>
      <c r="AO797" s="32"/>
      <c r="AQ797" s="39"/>
      <c r="AR797" s="42"/>
    </row>
    <row r="798" spans="1:44">
      <c r="A798" s="16">
        <v>42694</v>
      </c>
      <c r="B798" s="1">
        <f t="shared" si="510"/>
        <v>0</v>
      </c>
      <c r="D798" s="33"/>
      <c r="E798" s="17"/>
      <c r="G798" s="22"/>
      <c r="H798" s="1"/>
      <c r="I798" s="1"/>
      <c r="J798" s="5"/>
      <c r="K798" s="22"/>
      <c r="L798" s="23"/>
      <c r="M798" s="24"/>
      <c r="N798" s="5"/>
      <c r="O798" s="5"/>
      <c r="P798" s="5"/>
      <c r="Q798" s="5"/>
      <c r="R798" s="5"/>
      <c r="S798" s="5"/>
      <c r="T798" s="39"/>
      <c r="U798" s="26"/>
      <c r="V798" s="26"/>
      <c r="W798" s="26"/>
      <c r="X798" s="27"/>
      <c r="Y798" s="27"/>
      <c r="Z798" s="27"/>
      <c r="AA798" s="29"/>
      <c r="AB798" s="29"/>
      <c r="AC798" s="29"/>
      <c r="AD798" s="28"/>
      <c r="AE798" s="29"/>
      <c r="AF798" s="29"/>
      <c r="AG798" s="30"/>
      <c r="AH798" s="41"/>
      <c r="AI798" s="41"/>
      <c r="AJ798" s="30"/>
      <c r="AK798" s="30"/>
      <c r="AL798" s="30"/>
      <c r="AM798" s="30"/>
      <c r="AN798" s="32"/>
      <c r="AO798" s="32"/>
      <c r="AQ798" s="39"/>
      <c r="AR798" s="42"/>
    </row>
    <row r="799" spans="1:44">
      <c r="A799" s="16">
        <v>42695</v>
      </c>
      <c r="B799" s="1">
        <f t="shared" si="510"/>
        <v>0</v>
      </c>
      <c r="D799" s="33"/>
      <c r="E799" s="17"/>
      <c r="G799" s="22"/>
      <c r="H799" s="1"/>
      <c r="I799" s="1"/>
      <c r="J799" s="5"/>
      <c r="K799" s="22"/>
      <c r="L799" s="23"/>
      <c r="M799" s="24"/>
      <c r="N799" s="5"/>
      <c r="O799" s="5"/>
      <c r="P799" s="5"/>
      <c r="Q799" s="5"/>
      <c r="R799" s="5"/>
      <c r="S799" s="5"/>
      <c r="T799" s="39"/>
      <c r="U799" s="26"/>
      <c r="V799" s="26"/>
      <c r="W799" s="26"/>
      <c r="X799" s="27"/>
      <c r="Y799" s="27"/>
      <c r="Z799" s="27"/>
      <c r="AA799" s="29"/>
      <c r="AB799" s="29"/>
      <c r="AC799" s="29"/>
      <c r="AD799" s="28"/>
      <c r="AE799" s="29"/>
      <c r="AF799" s="29"/>
      <c r="AG799" s="30"/>
      <c r="AH799" s="41"/>
      <c r="AI799" s="41"/>
      <c r="AJ799" s="30"/>
      <c r="AK799" s="30"/>
      <c r="AL799" s="30"/>
      <c r="AM799" s="30"/>
      <c r="AN799" s="32"/>
      <c r="AO799" s="32"/>
      <c r="AQ799" s="39"/>
      <c r="AR799" s="42"/>
    </row>
    <row r="800" spans="1:44">
      <c r="A800" s="16">
        <v>42696</v>
      </c>
      <c r="B800" s="1">
        <f t="shared" si="510"/>
        <v>0</v>
      </c>
      <c r="D800" s="33"/>
      <c r="E800" s="17"/>
      <c r="G800" s="22"/>
      <c r="H800" s="1"/>
      <c r="I800" s="1"/>
      <c r="J800" s="5"/>
      <c r="K800" s="22"/>
      <c r="L800" s="23"/>
      <c r="M800" s="24"/>
      <c r="N800" s="5"/>
      <c r="O800" s="5"/>
      <c r="P800" s="5"/>
      <c r="Q800" s="5"/>
      <c r="R800" s="5"/>
      <c r="S800" s="5"/>
      <c r="T800" s="39"/>
      <c r="U800" s="26"/>
      <c r="V800" s="26"/>
      <c r="W800" s="26"/>
      <c r="X800" s="27"/>
      <c r="Y800" s="27"/>
      <c r="Z800" s="27"/>
      <c r="AA800" s="29"/>
      <c r="AB800" s="29"/>
      <c r="AC800" s="29"/>
      <c r="AD800" s="28"/>
      <c r="AE800" s="29"/>
      <c r="AF800" s="29"/>
      <c r="AG800" s="30"/>
      <c r="AH800" s="41"/>
      <c r="AI800" s="41"/>
      <c r="AJ800" s="30"/>
      <c r="AK800" s="30"/>
      <c r="AL800" s="30"/>
      <c r="AM800" s="30"/>
      <c r="AN800" s="32"/>
      <c r="AO800" s="32"/>
      <c r="AQ800" s="39"/>
      <c r="AR800" s="42"/>
    </row>
    <row r="801" spans="1:44">
      <c r="A801" s="16">
        <v>42697</v>
      </c>
      <c r="B801" s="1">
        <f t="shared" si="510"/>
        <v>0</v>
      </c>
      <c r="D801" s="33"/>
      <c r="E801" s="17"/>
      <c r="G801" s="22"/>
      <c r="H801" s="1"/>
      <c r="I801" s="1"/>
      <c r="J801" s="5"/>
      <c r="K801" s="22"/>
      <c r="L801" s="23"/>
      <c r="M801" s="24"/>
      <c r="N801" s="5"/>
      <c r="O801" s="5"/>
      <c r="P801" s="5"/>
      <c r="Q801" s="5"/>
      <c r="R801" s="5"/>
      <c r="S801" s="5"/>
      <c r="T801" s="39"/>
      <c r="U801" s="26"/>
      <c r="V801" s="26"/>
      <c r="W801" s="26"/>
      <c r="X801" s="27"/>
      <c r="Y801" s="27"/>
      <c r="Z801" s="27"/>
      <c r="AA801" s="29"/>
      <c r="AB801" s="29"/>
      <c r="AC801" s="29"/>
      <c r="AD801" s="28"/>
      <c r="AE801" s="29"/>
      <c r="AF801" s="29"/>
      <c r="AG801" s="30"/>
      <c r="AH801" s="41"/>
      <c r="AI801" s="41"/>
      <c r="AJ801" s="30"/>
      <c r="AK801" s="30"/>
      <c r="AL801" s="30"/>
      <c r="AM801" s="30"/>
      <c r="AN801" s="32"/>
      <c r="AO801" s="32"/>
      <c r="AQ801" s="39"/>
      <c r="AR801" s="42"/>
    </row>
  </sheetData>
  <mergeCells count="9">
    <mergeCell ref="AH1:AI1"/>
    <mergeCell ref="AA1:AC1"/>
    <mergeCell ref="A1:A2"/>
    <mergeCell ref="U1:W1"/>
    <mergeCell ref="L1:M1"/>
    <mergeCell ref="G1:K1"/>
    <mergeCell ref="AF1:AG1"/>
    <mergeCell ref="N1:S1"/>
    <mergeCell ref="AD1:AE1"/>
  </mergeCells>
  <phoneticPr fontId="12" type="noConversion"/>
  <printOptions horizontalCentered="1"/>
  <pageMargins left="0.25" right="0.25" top="0.5" bottom="0.5" header="0" footer="0"/>
  <pageSetup paperSize="3" scale="51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F25" workbookViewId="0">
      <selection activeCell="P56" sqref="P56"/>
    </sheetView>
  </sheetViews>
  <sheetFormatPr baseColWidth="10" defaultRowHeight="15" x14ac:dyDescent="0"/>
  <cols>
    <col min="22" max="22" width="10.83203125" customWidth="1"/>
  </cols>
  <sheetData/>
  <phoneticPr fontId="12" type="noConversion"/>
  <printOptions horizontalCentered="1"/>
  <pageMargins left="0.25" right="0.25" top="0.5" bottom="0.25" header="0" footer="0"/>
  <pageSetup paperSize="3" scale="6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8"/>
  <sheetViews>
    <sheetView topLeftCell="A2" workbookViewId="0">
      <pane xSplit="2" ySplit="1" topLeftCell="C740" activePane="bottomRight" state="frozenSplit"/>
      <selection activeCell="G3" sqref="G3"/>
      <selection pane="topRight" activeCell="G2" sqref="G2"/>
      <selection pane="bottomLeft" activeCell="A3" sqref="A3"/>
      <selection pane="bottomRight" activeCell="C741" sqref="C741"/>
    </sheetView>
  </sheetViews>
  <sheetFormatPr baseColWidth="10" defaultRowHeight="15" x14ac:dyDescent="0"/>
  <cols>
    <col min="1" max="1" width="15.6640625" style="4" bestFit="1" customWidth="1"/>
    <col min="2" max="2" width="10.83203125" style="4"/>
    <col min="3" max="3" width="13.33203125" style="85" customWidth="1"/>
    <col min="4" max="4" width="13" style="4" bestFit="1" customWidth="1"/>
    <col min="5" max="10" width="10.83203125" style="4"/>
    <col min="11" max="11" width="14.33203125" style="4" customWidth="1"/>
    <col min="12" max="16384" width="10.83203125" style="4"/>
  </cols>
  <sheetData>
    <row r="1" spans="1:13">
      <c r="A1" s="105" t="s">
        <v>3</v>
      </c>
      <c r="B1" s="85" t="s">
        <v>29</v>
      </c>
      <c r="C1" s="75"/>
      <c r="E1" s="6"/>
      <c r="F1" s="6"/>
      <c r="G1" s="6"/>
      <c r="H1" s="6"/>
      <c r="I1" s="6"/>
      <c r="J1" s="6"/>
    </row>
    <row r="2" spans="1:13">
      <c r="A2" s="105"/>
      <c r="B2" s="85" t="s">
        <v>30</v>
      </c>
      <c r="C2" s="76" t="s">
        <v>64</v>
      </c>
      <c r="D2" s="75" t="s">
        <v>65</v>
      </c>
      <c r="E2" s="6" t="s">
        <v>26</v>
      </c>
      <c r="F2" s="6" t="s">
        <v>33</v>
      </c>
      <c r="G2" s="6" t="s">
        <v>27</v>
      </c>
      <c r="H2" s="7" t="s">
        <v>43</v>
      </c>
      <c r="I2" s="7" t="s">
        <v>40</v>
      </c>
      <c r="J2" s="7" t="s">
        <v>31</v>
      </c>
      <c r="K2" s="6" t="s">
        <v>41</v>
      </c>
      <c r="L2" s="6"/>
      <c r="M2" s="6"/>
    </row>
    <row r="3" spans="1:13">
      <c r="A3" s="77">
        <v>41899</v>
      </c>
      <c r="B3" s="78">
        <v>2010000</v>
      </c>
      <c r="C3" s="79">
        <v>211</v>
      </c>
      <c r="D3" s="82">
        <f>B3/C3/1000</f>
        <v>9.5260663507109005</v>
      </c>
      <c r="E3" s="4">
        <v>175</v>
      </c>
      <c r="F3" s="4">
        <v>2443</v>
      </c>
      <c r="G3" s="4">
        <v>5.51</v>
      </c>
      <c r="H3" s="80"/>
      <c r="I3" s="80">
        <f t="shared" ref="I3:I66" si="0">F3/C3</f>
        <v>11.578199052132701</v>
      </c>
      <c r="J3" s="81">
        <f t="shared" ref="J3:J66" si="1">F3/E3</f>
        <v>13.96</v>
      </c>
      <c r="K3" s="82">
        <f>D3/G3</f>
        <v>1.7288686661907262</v>
      </c>
      <c r="L3" s="82"/>
      <c r="M3" s="82"/>
    </row>
    <row r="4" spans="1:13">
      <c r="A4" s="77">
        <v>41900</v>
      </c>
      <c r="B4" s="78">
        <v>1911000</v>
      </c>
      <c r="C4" s="79">
        <v>220</v>
      </c>
      <c r="D4" s="82">
        <f t="shared" ref="D4:D67" si="2">B4/C4/1000</f>
        <v>8.6863636363636356</v>
      </c>
      <c r="E4" s="4">
        <v>170</v>
      </c>
      <c r="F4" s="4">
        <v>2704</v>
      </c>
      <c r="G4" s="4">
        <v>5.21</v>
      </c>
      <c r="H4" s="80"/>
      <c r="I4" s="80">
        <f t="shared" si="0"/>
        <v>12.290909090909091</v>
      </c>
      <c r="J4" s="81">
        <f t="shared" si="1"/>
        <v>15.905882352941177</v>
      </c>
      <c r="K4" s="82">
        <f t="shared" ref="K4:K67" si="3">D4/G4</f>
        <v>1.6672482987262256</v>
      </c>
      <c r="L4" s="82"/>
      <c r="M4" s="82"/>
    </row>
    <row r="5" spans="1:13">
      <c r="A5" s="77">
        <v>41901</v>
      </c>
      <c r="B5" s="78">
        <v>2130000</v>
      </c>
      <c r="C5" s="79">
        <v>217</v>
      </c>
      <c r="D5" s="82">
        <f t="shared" si="2"/>
        <v>9.8156682027649769</v>
      </c>
      <c r="E5" s="4">
        <v>206</v>
      </c>
      <c r="F5" s="4">
        <v>3068</v>
      </c>
      <c r="G5" s="4">
        <v>5.53</v>
      </c>
      <c r="H5" s="80"/>
      <c r="I5" s="80">
        <f t="shared" si="0"/>
        <v>14.138248847926267</v>
      </c>
      <c r="J5" s="81">
        <f t="shared" si="1"/>
        <v>14.893203883495145</v>
      </c>
      <c r="K5" s="82">
        <f t="shared" si="3"/>
        <v>1.774985208456596</v>
      </c>
      <c r="L5" s="82"/>
      <c r="M5" s="82"/>
    </row>
    <row r="6" spans="1:13">
      <c r="A6" s="77">
        <v>41902</v>
      </c>
      <c r="B6" s="78">
        <v>1600000</v>
      </c>
      <c r="C6" s="79">
        <v>192</v>
      </c>
      <c r="D6" s="82">
        <f t="shared" si="2"/>
        <v>8.3333333333333339</v>
      </c>
      <c r="E6" s="4">
        <v>130</v>
      </c>
      <c r="F6" s="4">
        <v>2009</v>
      </c>
      <c r="G6" s="4">
        <v>4.96</v>
      </c>
      <c r="H6" s="80"/>
      <c r="I6" s="80">
        <f t="shared" si="0"/>
        <v>10.463541666666666</v>
      </c>
      <c r="J6" s="81">
        <f t="shared" si="1"/>
        <v>15.453846153846154</v>
      </c>
      <c r="K6" s="82">
        <f t="shared" si="3"/>
        <v>1.6801075268817205</v>
      </c>
      <c r="L6" s="82"/>
      <c r="M6" s="82"/>
    </row>
    <row r="7" spans="1:13">
      <c r="A7" s="77">
        <v>41903</v>
      </c>
      <c r="B7" s="78">
        <v>1440000</v>
      </c>
      <c r="C7" s="79">
        <v>176</v>
      </c>
      <c r="D7" s="82">
        <f t="shared" si="2"/>
        <v>8.1818181818181817</v>
      </c>
      <c r="E7" s="4">
        <v>88</v>
      </c>
      <c r="F7" s="4">
        <v>1905</v>
      </c>
      <c r="G7" s="4">
        <v>4.87</v>
      </c>
      <c r="H7" s="80"/>
      <c r="I7" s="80">
        <f t="shared" si="0"/>
        <v>10.823863636363637</v>
      </c>
      <c r="J7" s="81">
        <f t="shared" si="1"/>
        <v>21.647727272727273</v>
      </c>
      <c r="K7" s="82">
        <f t="shared" si="3"/>
        <v>1.6800448011946985</v>
      </c>
      <c r="L7" s="82"/>
      <c r="M7" s="82"/>
    </row>
    <row r="8" spans="1:13">
      <c r="A8" s="77">
        <v>41904</v>
      </c>
      <c r="B8" s="78">
        <v>1750000</v>
      </c>
      <c r="C8" s="79">
        <v>203</v>
      </c>
      <c r="D8" s="82">
        <f t="shared" si="2"/>
        <v>8.6206896551724128</v>
      </c>
      <c r="E8" s="4">
        <v>93</v>
      </c>
      <c r="F8" s="4">
        <v>2083</v>
      </c>
      <c r="G8" s="4">
        <v>4.9800000000000004</v>
      </c>
      <c r="H8" s="80"/>
      <c r="I8" s="80">
        <f t="shared" si="0"/>
        <v>10.261083743842365</v>
      </c>
      <c r="J8" s="81">
        <f t="shared" si="1"/>
        <v>22.397849462365592</v>
      </c>
      <c r="K8" s="82">
        <f t="shared" si="3"/>
        <v>1.7310621797534964</v>
      </c>
      <c r="L8" s="82"/>
      <c r="M8" s="82"/>
    </row>
    <row r="9" spans="1:13">
      <c r="A9" s="77">
        <v>41905</v>
      </c>
      <c r="B9" s="78">
        <v>2100000</v>
      </c>
      <c r="C9" s="79">
        <v>220</v>
      </c>
      <c r="D9" s="82">
        <f t="shared" si="2"/>
        <v>9.5454545454545467</v>
      </c>
      <c r="E9" s="4">
        <v>181</v>
      </c>
      <c r="F9" s="4">
        <v>2630</v>
      </c>
      <c r="G9" s="4">
        <v>5.5</v>
      </c>
      <c r="H9" s="80"/>
      <c r="I9" s="80">
        <f t="shared" si="0"/>
        <v>11.954545454545455</v>
      </c>
      <c r="J9" s="81">
        <f t="shared" si="1"/>
        <v>14.530386740331492</v>
      </c>
      <c r="K9" s="82">
        <f t="shared" si="3"/>
        <v>1.7355371900826448</v>
      </c>
      <c r="L9" s="82"/>
      <c r="M9" s="82"/>
    </row>
    <row r="10" spans="1:13">
      <c r="A10" s="77">
        <v>41906</v>
      </c>
      <c r="B10" s="78">
        <v>1946000</v>
      </c>
      <c r="C10" s="79">
        <v>205</v>
      </c>
      <c r="D10" s="82">
        <f t="shared" si="2"/>
        <v>9.4926829268292678</v>
      </c>
      <c r="E10" s="4">
        <v>161</v>
      </c>
      <c r="F10" s="4">
        <v>2730</v>
      </c>
      <c r="G10" s="4">
        <v>5.37</v>
      </c>
      <c r="H10" s="80"/>
      <c r="I10" s="80">
        <f t="shared" si="0"/>
        <v>13.317073170731707</v>
      </c>
      <c r="J10" s="81">
        <f t="shared" si="1"/>
        <v>16.956521739130434</v>
      </c>
      <c r="K10" s="82">
        <f t="shared" si="3"/>
        <v>1.7677249398192305</v>
      </c>
      <c r="L10" s="82"/>
      <c r="M10" s="82"/>
    </row>
    <row r="11" spans="1:13">
      <c r="A11" s="77">
        <v>41907</v>
      </c>
      <c r="B11" s="78">
        <v>1966000</v>
      </c>
      <c r="C11" s="79">
        <v>224</v>
      </c>
      <c r="D11" s="82">
        <f t="shared" si="2"/>
        <v>8.7767857142857135</v>
      </c>
      <c r="E11" s="4">
        <v>152</v>
      </c>
      <c r="F11" s="4">
        <v>2352</v>
      </c>
      <c r="G11" s="4">
        <v>5.08</v>
      </c>
      <c r="H11" s="80"/>
      <c r="I11" s="80">
        <f t="shared" si="0"/>
        <v>10.5</v>
      </c>
      <c r="J11" s="81">
        <f t="shared" si="1"/>
        <v>15.473684210526315</v>
      </c>
      <c r="K11" s="82">
        <f t="shared" si="3"/>
        <v>1.7277137232845892</v>
      </c>
      <c r="L11" s="82"/>
      <c r="M11" s="82"/>
    </row>
    <row r="12" spans="1:13">
      <c r="A12" s="77">
        <v>41908</v>
      </c>
      <c r="B12" s="78">
        <v>1940000</v>
      </c>
      <c r="C12" s="79">
        <v>213</v>
      </c>
      <c r="D12" s="82">
        <f t="shared" si="2"/>
        <v>9.1079812206572761</v>
      </c>
      <c r="E12" s="4">
        <v>182</v>
      </c>
      <c r="F12" s="4">
        <v>2542</v>
      </c>
      <c r="G12" s="4">
        <v>5.35</v>
      </c>
      <c r="H12" s="80"/>
      <c r="I12" s="80">
        <f t="shared" si="0"/>
        <v>11.934272300469484</v>
      </c>
      <c r="J12" s="81">
        <f t="shared" si="1"/>
        <v>13.967032967032967</v>
      </c>
      <c r="K12" s="82">
        <f t="shared" si="3"/>
        <v>1.7024263963845376</v>
      </c>
      <c r="L12" s="82"/>
      <c r="M12" s="82"/>
    </row>
    <row r="13" spans="1:13">
      <c r="A13" s="77">
        <v>41909</v>
      </c>
      <c r="B13" s="78">
        <v>1400000</v>
      </c>
      <c r="C13" s="79">
        <v>179</v>
      </c>
      <c r="D13" s="82">
        <f t="shared" si="2"/>
        <v>7.8212290502793298</v>
      </c>
      <c r="E13" s="4">
        <v>122</v>
      </c>
      <c r="F13" s="4">
        <v>1558</v>
      </c>
      <c r="G13" s="83">
        <v>4.75</v>
      </c>
      <c r="H13" s="80"/>
      <c r="I13" s="80">
        <f t="shared" si="0"/>
        <v>8.7039106145251388</v>
      </c>
      <c r="J13" s="81">
        <f t="shared" si="1"/>
        <v>12.770491803278688</v>
      </c>
      <c r="K13" s="82">
        <f t="shared" si="3"/>
        <v>1.6465745369009115</v>
      </c>
      <c r="L13" s="82"/>
      <c r="M13" s="82"/>
    </row>
    <row r="14" spans="1:13">
      <c r="A14" s="77">
        <v>41910</v>
      </c>
      <c r="B14" s="78">
        <v>1470000</v>
      </c>
      <c r="C14" s="79">
        <v>176</v>
      </c>
      <c r="D14" s="82">
        <f t="shared" si="2"/>
        <v>8.3522727272727284</v>
      </c>
      <c r="E14" s="4">
        <v>115</v>
      </c>
      <c r="F14" s="4">
        <v>1640</v>
      </c>
      <c r="G14" s="83">
        <v>5.1400000000000006</v>
      </c>
      <c r="H14" s="80"/>
      <c r="I14" s="80">
        <f t="shared" si="0"/>
        <v>9.3181818181818183</v>
      </c>
      <c r="J14" s="81">
        <f t="shared" si="1"/>
        <v>14.260869565217391</v>
      </c>
      <c r="K14" s="82">
        <f t="shared" si="3"/>
        <v>1.6249557835160948</v>
      </c>
      <c r="L14" s="82"/>
      <c r="M14" s="82"/>
    </row>
    <row r="15" spans="1:13">
      <c r="A15" s="77">
        <v>41911</v>
      </c>
      <c r="B15" s="78">
        <v>1958000</v>
      </c>
      <c r="C15" s="79">
        <v>216</v>
      </c>
      <c r="D15" s="82">
        <f t="shared" si="2"/>
        <v>9.0648148148148149</v>
      </c>
      <c r="E15" s="4">
        <v>121</v>
      </c>
      <c r="F15" s="4">
        <v>2701</v>
      </c>
      <c r="G15" s="83">
        <v>5.3199999999999994</v>
      </c>
      <c r="H15" s="80"/>
      <c r="I15" s="80">
        <f t="shared" si="0"/>
        <v>12.50462962962963</v>
      </c>
      <c r="J15" s="81">
        <f t="shared" si="1"/>
        <v>22.322314049586776</v>
      </c>
      <c r="K15" s="82">
        <f t="shared" si="3"/>
        <v>1.7039125591757174</v>
      </c>
      <c r="L15" s="82"/>
      <c r="M15" s="82"/>
    </row>
    <row r="16" spans="1:13">
      <c r="A16" s="77">
        <v>41912</v>
      </c>
      <c r="B16" s="78">
        <v>1948000</v>
      </c>
      <c r="C16" s="79">
        <v>217</v>
      </c>
      <c r="D16" s="82">
        <f t="shared" si="2"/>
        <v>8.9769585253456228</v>
      </c>
      <c r="E16" s="4">
        <v>177</v>
      </c>
      <c r="F16" s="4">
        <v>2396</v>
      </c>
      <c r="G16" s="83">
        <v>5.35</v>
      </c>
      <c r="H16" s="80"/>
      <c r="I16" s="80">
        <f t="shared" si="0"/>
        <v>11.041474654377881</v>
      </c>
      <c r="J16" s="81">
        <f t="shared" si="1"/>
        <v>13.536723163841808</v>
      </c>
      <c r="K16" s="82">
        <f t="shared" si="3"/>
        <v>1.6779361729617988</v>
      </c>
      <c r="L16" s="82"/>
      <c r="M16" s="82"/>
    </row>
    <row r="17" spans="1:13">
      <c r="A17" s="77">
        <v>41913</v>
      </c>
      <c r="B17" s="78">
        <v>1932000</v>
      </c>
      <c r="C17" s="79">
        <v>216</v>
      </c>
      <c r="D17" s="82">
        <f t="shared" si="2"/>
        <v>8.9444444444444446</v>
      </c>
      <c r="E17" s="4">
        <v>207</v>
      </c>
      <c r="F17" s="4">
        <v>2396</v>
      </c>
      <c r="G17" s="83">
        <v>5.27</v>
      </c>
      <c r="H17" s="80"/>
      <c r="I17" s="80">
        <f t="shared" si="0"/>
        <v>11.092592592592593</v>
      </c>
      <c r="J17" s="81">
        <f t="shared" si="1"/>
        <v>11.57487922705314</v>
      </c>
      <c r="K17" s="82">
        <f t="shared" si="3"/>
        <v>1.697238034998946</v>
      </c>
      <c r="L17" s="82"/>
      <c r="M17" s="82"/>
    </row>
    <row r="18" spans="1:13">
      <c r="A18" s="77">
        <v>41914</v>
      </c>
      <c r="B18" s="78">
        <v>2044000</v>
      </c>
      <c r="C18" s="79">
        <v>215</v>
      </c>
      <c r="D18" s="82">
        <f t="shared" si="2"/>
        <v>9.506976744186046</v>
      </c>
      <c r="E18" s="4">
        <v>185</v>
      </c>
      <c r="F18" s="4">
        <v>2617</v>
      </c>
      <c r="G18" s="83">
        <v>5.53</v>
      </c>
      <c r="H18" s="80"/>
      <c r="I18" s="80">
        <f t="shared" si="0"/>
        <v>12.172093023255814</v>
      </c>
      <c r="J18" s="81">
        <f t="shared" si="1"/>
        <v>14.145945945945947</v>
      </c>
      <c r="K18" s="82">
        <f t="shared" si="3"/>
        <v>1.7191639682072415</v>
      </c>
      <c r="L18" s="82"/>
      <c r="M18" s="82"/>
    </row>
    <row r="19" spans="1:13">
      <c r="A19" s="77">
        <v>41915</v>
      </c>
      <c r="B19" s="78">
        <v>1982000</v>
      </c>
      <c r="C19" s="79">
        <v>209</v>
      </c>
      <c r="D19" s="82">
        <f t="shared" si="2"/>
        <v>9.4832535885167477</v>
      </c>
      <c r="E19" s="4">
        <v>168</v>
      </c>
      <c r="F19" s="4">
        <v>2616</v>
      </c>
      <c r="G19" s="83">
        <v>5.56</v>
      </c>
      <c r="H19" s="80"/>
      <c r="I19" s="80">
        <f t="shared" si="0"/>
        <v>12.516746411483254</v>
      </c>
      <c r="J19" s="81">
        <f t="shared" si="1"/>
        <v>15.571428571428571</v>
      </c>
      <c r="K19" s="82">
        <f t="shared" si="3"/>
        <v>1.7056211490138036</v>
      </c>
      <c r="L19" s="82"/>
      <c r="M19" s="82"/>
    </row>
    <row r="20" spans="1:13">
      <c r="A20" s="77">
        <v>41916</v>
      </c>
      <c r="B20" s="78">
        <v>1325000</v>
      </c>
      <c r="C20" s="79">
        <v>168</v>
      </c>
      <c r="D20" s="82">
        <f t="shared" si="2"/>
        <v>7.8869047619047619</v>
      </c>
      <c r="E20" s="4">
        <v>145</v>
      </c>
      <c r="F20" s="4">
        <v>1826</v>
      </c>
      <c r="G20" s="83">
        <v>4.79</v>
      </c>
      <c r="H20" s="80"/>
      <c r="I20" s="80">
        <f t="shared" si="0"/>
        <v>10.869047619047619</v>
      </c>
      <c r="J20" s="81">
        <f t="shared" si="1"/>
        <v>12.593103448275862</v>
      </c>
      <c r="K20" s="82">
        <f t="shared" si="3"/>
        <v>1.6465354408986976</v>
      </c>
      <c r="L20" s="82"/>
      <c r="M20" s="82"/>
    </row>
    <row r="21" spans="1:13">
      <c r="A21" s="77">
        <v>41917</v>
      </c>
      <c r="B21" s="78">
        <v>1205000</v>
      </c>
      <c r="C21" s="79">
        <v>168</v>
      </c>
      <c r="D21" s="82">
        <f t="shared" si="2"/>
        <v>7.1726190476190474</v>
      </c>
      <c r="E21" s="4">
        <v>91</v>
      </c>
      <c r="F21" s="4">
        <v>1602</v>
      </c>
      <c r="G21" s="83">
        <v>4.4800000000000004</v>
      </c>
      <c r="H21" s="80"/>
      <c r="I21" s="80">
        <f t="shared" si="0"/>
        <v>9.5357142857142865</v>
      </c>
      <c r="J21" s="81">
        <f t="shared" si="1"/>
        <v>17.604395604395606</v>
      </c>
      <c r="K21" s="82">
        <f t="shared" si="3"/>
        <v>1.6010310374149659</v>
      </c>
      <c r="L21" s="82"/>
      <c r="M21" s="82"/>
    </row>
    <row r="22" spans="1:13">
      <c r="A22" s="77">
        <v>41918</v>
      </c>
      <c r="B22" s="78">
        <v>1457000</v>
      </c>
      <c r="C22" s="79">
        <v>186</v>
      </c>
      <c r="D22" s="82">
        <f t="shared" si="2"/>
        <v>7.833333333333333</v>
      </c>
      <c r="E22" s="4">
        <v>98</v>
      </c>
      <c r="F22" s="4">
        <v>1909</v>
      </c>
      <c r="G22" s="83">
        <v>4.71</v>
      </c>
      <c r="H22" s="80"/>
      <c r="I22" s="80">
        <f t="shared" si="0"/>
        <v>10.263440860215054</v>
      </c>
      <c r="J22" s="81">
        <f t="shared" si="1"/>
        <v>19.479591836734695</v>
      </c>
      <c r="K22" s="82">
        <f t="shared" si="3"/>
        <v>1.6631280962491153</v>
      </c>
      <c r="L22" s="82"/>
      <c r="M22" s="82"/>
    </row>
    <row r="23" spans="1:13">
      <c r="A23" s="77">
        <v>41919</v>
      </c>
      <c r="B23" s="78">
        <v>1874000</v>
      </c>
      <c r="C23" s="79">
        <v>211</v>
      </c>
      <c r="D23" s="82">
        <f t="shared" si="2"/>
        <v>8.8815165876777247</v>
      </c>
      <c r="E23" s="4">
        <v>151</v>
      </c>
      <c r="F23" s="4">
        <v>2403</v>
      </c>
      <c r="G23" s="83">
        <v>5.23</v>
      </c>
      <c r="H23" s="80"/>
      <c r="I23" s="80">
        <f t="shared" si="0"/>
        <v>11.388625592417062</v>
      </c>
      <c r="J23" s="81">
        <f t="shared" si="1"/>
        <v>15.913907284768213</v>
      </c>
      <c r="K23" s="82">
        <f t="shared" si="3"/>
        <v>1.6981867280454539</v>
      </c>
      <c r="L23" s="82"/>
      <c r="M23" s="82"/>
    </row>
    <row r="24" spans="1:13">
      <c r="A24" s="77">
        <v>41920</v>
      </c>
      <c r="B24" s="78">
        <v>1920000</v>
      </c>
      <c r="C24" s="79">
        <v>215</v>
      </c>
      <c r="D24" s="82">
        <f t="shared" si="2"/>
        <v>8.9302325581395348</v>
      </c>
      <c r="E24" s="4">
        <v>156</v>
      </c>
      <c r="F24" s="4">
        <v>2110</v>
      </c>
      <c r="G24" s="83">
        <v>5.26</v>
      </c>
      <c r="H24" s="80"/>
      <c r="I24" s="80">
        <f t="shared" si="0"/>
        <v>9.8139534883720927</v>
      </c>
      <c r="J24" s="81">
        <f t="shared" si="1"/>
        <v>13.525641025641026</v>
      </c>
      <c r="K24" s="82">
        <f t="shared" si="3"/>
        <v>1.6977628437527634</v>
      </c>
      <c r="L24" s="82"/>
      <c r="M24" s="82"/>
    </row>
    <row r="25" spans="1:13">
      <c r="A25" s="77">
        <v>41921</v>
      </c>
      <c r="B25" s="78">
        <v>1936000</v>
      </c>
      <c r="C25" s="79">
        <v>215</v>
      </c>
      <c r="D25" s="82">
        <f t="shared" si="2"/>
        <v>9.0046511627906991</v>
      </c>
      <c r="E25" s="4">
        <v>171</v>
      </c>
      <c r="F25" s="4">
        <v>2454</v>
      </c>
      <c r="G25" s="83">
        <v>5.38</v>
      </c>
      <c r="H25" s="80"/>
      <c r="I25" s="80">
        <f t="shared" si="0"/>
        <v>11.413953488372092</v>
      </c>
      <c r="J25" s="81">
        <f t="shared" si="1"/>
        <v>14.350877192982455</v>
      </c>
      <c r="K25" s="82">
        <f t="shared" si="3"/>
        <v>1.6737269819313567</v>
      </c>
      <c r="L25" s="82"/>
      <c r="M25" s="82"/>
    </row>
    <row r="26" spans="1:13">
      <c r="A26" s="77">
        <v>41922</v>
      </c>
      <c r="B26" s="78">
        <v>1920000</v>
      </c>
      <c r="C26" s="79">
        <v>213</v>
      </c>
      <c r="D26" s="82">
        <f t="shared" si="2"/>
        <v>9.0140845070422522</v>
      </c>
      <c r="E26" s="4">
        <v>197</v>
      </c>
      <c r="F26" s="4">
        <v>2634</v>
      </c>
      <c r="G26" s="83">
        <v>5.31</v>
      </c>
      <c r="H26" s="80"/>
      <c r="I26" s="80">
        <f t="shared" si="0"/>
        <v>12.366197183098592</v>
      </c>
      <c r="J26" s="81">
        <f t="shared" si="1"/>
        <v>13.370558375634518</v>
      </c>
      <c r="K26" s="82">
        <f t="shared" si="3"/>
        <v>1.6975677037744357</v>
      </c>
      <c r="L26" s="82"/>
      <c r="M26" s="82"/>
    </row>
    <row r="27" spans="1:13">
      <c r="A27" s="77">
        <v>41923</v>
      </c>
      <c r="B27" s="78">
        <v>1666000</v>
      </c>
      <c r="C27" s="79">
        <v>195</v>
      </c>
      <c r="D27" s="82">
        <f t="shared" si="2"/>
        <v>8.5435897435897434</v>
      </c>
      <c r="E27" s="4">
        <v>126</v>
      </c>
      <c r="F27" s="4">
        <v>1703</v>
      </c>
      <c r="G27" s="83">
        <v>5</v>
      </c>
      <c r="H27" s="80"/>
      <c r="I27" s="80">
        <f t="shared" si="0"/>
        <v>8.7333333333333325</v>
      </c>
      <c r="J27" s="81">
        <f t="shared" si="1"/>
        <v>13.515873015873016</v>
      </c>
      <c r="K27" s="82">
        <f t="shared" si="3"/>
        <v>1.7087179487179487</v>
      </c>
      <c r="L27" s="82"/>
      <c r="M27" s="82"/>
    </row>
    <row r="28" spans="1:13">
      <c r="A28" s="77">
        <v>41924</v>
      </c>
      <c r="B28" s="78">
        <v>1613000</v>
      </c>
      <c r="C28" s="79">
        <v>184</v>
      </c>
      <c r="D28" s="82">
        <f t="shared" si="2"/>
        <v>8.766304347826086</v>
      </c>
      <c r="E28" s="4">
        <v>89</v>
      </c>
      <c r="F28" s="4">
        <v>1849</v>
      </c>
      <c r="G28" s="83">
        <v>5.24</v>
      </c>
      <c r="H28" s="80"/>
      <c r="I28" s="80">
        <f t="shared" si="0"/>
        <v>10.048913043478262</v>
      </c>
      <c r="J28" s="81">
        <f t="shared" si="1"/>
        <v>20.775280898876403</v>
      </c>
      <c r="K28" s="82">
        <f t="shared" si="3"/>
        <v>1.6729588450049782</v>
      </c>
      <c r="L28" s="82"/>
      <c r="M28" s="82"/>
    </row>
    <row r="29" spans="1:13">
      <c r="A29" s="77">
        <v>41925</v>
      </c>
      <c r="B29" s="78">
        <v>2005000</v>
      </c>
      <c r="C29" s="79">
        <v>220</v>
      </c>
      <c r="D29" s="82">
        <f t="shared" si="2"/>
        <v>9.1136363636363633</v>
      </c>
      <c r="E29" s="4">
        <v>143</v>
      </c>
      <c r="F29" s="4">
        <v>2207</v>
      </c>
      <c r="G29" s="83">
        <v>5.33</v>
      </c>
      <c r="H29" s="80"/>
      <c r="I29" s="80">
        <f t="shared" si="0"/>
        <v>10.031818181818181</v>
      </c>
      <c r="J29" s="81">
        <f t="shared" si="1"/>
        <v>15.433566433566433</v>
      </c>
      <c r="K29" s="82">
        <f t="shared" si="3"/>
        <v>1.7098754903632951</v>
      </c>
      <c r="L29" s="82"/>
      <c r="M29" s="82"/>
    </row>
    <row r="30" spans="1:13">
      <c r="A30" s="77">
        <v>41926</v>
      </c>
      <c r="B30" s="78">
        <v>2004000</v>
      </c>
      <c r="C30" s="79">
        <v>220</v>
      </c>
      <c r="D30" s="82">
        <f t="shared" si="2"/>
        <v>9.1090909090909093</v>
      </c>
      <c r="E30" s="4">
        <v>196</v>
      </c>
      <c r="F30" s="4">
        <v>2454</v>
      </c>
      <c r="G30" s="83">
        <v>5.33</v>
      </c>
      <c r="H30" s="80"/>
      <c r="I30" s="80">
        <f t="shared" si="0"/>
        <v>11.154545454545454</v>
      </c>
      <c r="J30" s="81">
        <f t="shared" si="1"/>
        <v>12.520408163265307</v>
      </c>
      <c r="K30" s="82">
        <f t="shared" si="3"/>
        <v>1.7090226846324408</v>
      </c>
      <c r="L30" s="82"/>
      <c r="M30" s="82"/>
    </row>
    <row r="31" spans="1:13">
      <c r="A31" s="77">
        <v>41927</v>
      </c>
      <c r="B31" s="78">
        <v>2235000</v>
      </c>
      <c r="C31" s="79">
        <v>231</v>
      </c>
      <c r="D31" s="82">
        <f t="shared" si="2"/>
        <v>9.6753246753246742</v>
      </c>
      <c r="E31" s="4">
        <v>180</v>
      </c>
      <c r="F31" s="4">
        <v>2277</v>
      </c>
      <c r="G31" s="83">
        <v>5.53</v>
      </c>
      <c r="H31" s="80"/>
      <c r="I31" s="80">
        <f t="shared" si="0"/>
        <v>9.8571428571428577</v>
      </c>
      <c r="J31" s="81">
        <f t="shared" si="1"/>
        <v>12.65</v>
      </c>
      <c r="K31" s="82">
        <f t="shared" si="3"/>
        <v>1.7496066320659447</v>
      </c>
      <c r="L31" s="82"/>
      <c r="M31" s="82"/>
    </row>
    <row r="32" spans="1:13">
      <c r="A32" s="77">
        <v>41928</v>
      </c>
      <c r="B32" s="78">
        <v>2088000</v>
      </c>
      <c r="C32" s="79">
        <v>221</v>
      </c>
      <c r="D32" s="82">
        <f t="shared" si="2"/>
        <v>9.4479638009049776</v>
      </c>
      <c r="E32" s="4">
        <v>172</v>
      </c>
      <c r="F32" s="4">
        <v>2311</v>
      </c>
      <c r="G32" s="83">
        <v>5.54</v>
      </c>
      <c r="H32" s="80"/>
      <c r="I32" s="80">
        <f t="shared" si="0"/>
        <v>10.457013574660634</v>
      </c>
      <c r="J32" s="81">
        <f t="shared" si="1"/>
        <v>13.436046511627907</v>
      </c>
      <c r="K32" s="82">
        <f t="shared" si="3"/>
        <v>1.7054086283221981</v>
      </c>
      <c r="L32" s="82"/>
      <c r="M32" s="82"/>
    </row>
    <row r="33" spans="1:13">
      <c r="A33" s="77">
        <v>41929</v>
      </c>
      <c r="B33" s="78">
        <v>2030000</v>
      </c>
      <c r="C33" s="79">
        <v>213</v>
      </c>
      <c r="D33" s="82">
        <f t="shared" si="2"/>
        <v>9.5305164319248838</v>
      </c>
      <c r="E33" s="4">
        <v>160</v>
      </c>
      <c r="F33" s="4">
        <v>2827</v>
      </c>
      <c r="G33" s="83">
        <v>5.47</v>
      </c>
      <c r="H33" s="80"/>
      <c r="I33" s="80">
        <f t="shared" si="0"/>
        <v>13.272300469483568</v>
      </c>
      <c r="J33" s="81">
        <f t="shared" si="1"/>
        <v>17.668749999999999</v>
      </c>
      <c r="K33" s="82">
        <f t="shared" si="3"/>
        <v>1.7423247590356279</v>
      </c>
      <c r="L33" s="82"/>
      <c r="M33" s="82"/>
    </row>
    <row r="34" spans="1:13">
      <c r="A34" s="77">
        <v>41930</v>
      </c>
      <c r="B34" s="78">
        <v>1961000</v>
      </c>
      <c r="C34" s="79">
        <v>206</v>
      </c>
      <c r="D34" s="82">
        <f t="shared" si="2"/>
        <v>9.5194174757281562</v>
      </c>
      <c r="E34" s="4">
        <v>121</v>
      </c>
      <c r="F34" s="4">
        <v>2169</v>
      </c>
      <c r="G34" s="83">
        <v>5</v>
      </c>
      <c r="H34" s="80"/>
      <c r="I34" s="80">
        <f t="shared" si="0"/>
        <v>10.529126213592233</v>
      </c>
      <c r="J34" s="81">
        <f t="shared" si="1"/>
        <v>17.925619834710744</v>
      </c>
      <c r="K34" s="82">
        <f t="shared" si="3"/>
        <v>1.9038834951456312</v>
      </c>
      <c r="L34" s="82"/>
      <c r="M34" s="82"/>
    </row>
    <row r="35" spans="1:13">
      <c r="A35" s="77">
        <v>41931</v>
      </c>
      <c r="B35" s="78">
        <v>1682000</v>
      </c>
      <c r="C35" s="79">
        <v>195</v>
      </c>
      <c r="D35" s="82">
        <f t="shared" si="2"/>
        <v>8.6256410256410252</v>
      </c>
      <c r="E35" s="4">
        <v>80</v>
      </c>
      <c r="F35" s="4">
        <v>1675</v>
      </c>
      <c r="G35" s="83">
        <v>5.0599999999999996</v>
      </c>
      <c r="H35" s="80"/>
      <c r="I35" s="80">
        <f t="shared" si="0"/>
        <v>8.5897435897435894</v>
      </c>
      <c r="J35" s="81">
        <f t="shared" si="1"/>
        <v>20.9375</v>
      </c>
      <c r="K35" s="82">
        <f t="shared" si="3"/>
        <v>1.7046721394547482</v>
      </c>
      <c r="L35" s="82"/>
      <c r="M35" s="82"/>
    </row>
    <row r="36" spans="1:13">
      <c r="A36" s="77">
        <v>41932</v>
      </c>
      <c r="B36" s="78">
        <v>2005000</v>
      </c>
      <c r="C36" s="79">
        <v>223</v>
      </c>
      <c r="D36" s="82">
        <f t="shared" si="2"/>
        <v>8.9910313901345287</v>
      </c>
      <c r="E36" s="4">
        <v>109</v>
      </c>
      <c r="F36" s="4">
        <v>2236</v>
      </c>
      <c r="G36" s="83">
        <v>5.08</v>
      </c>
      <c r="H36" s="80"/>
      <c r="I36" s="80">
        <f t="shared" si="0"/>
        <v>10.026905829596412</v>
      </c>
      <c r="J36" s="81">
        <f t="shared" si="1"/>
        <v>20.513761467889907</v>
      </c>
      <c r="K36" s="82">
        <f t="shared" si="3"/>
        <v>1.7698880689241199</v>
      </c>
      <c r="L36" s="82"/>
      <c r="M36" s="82"/>
    </row>
    <row r="37" spans="1:13">
      <c r="A37" s="77">
        <v>41933</v>
      </c>
      <c r="B37" s="78">
        <v>2025000</v>
      </c>
      <c r="C37" s="79">
        <v>217</v>
      </c>
      <c r="D37" s="82">
        <f t="shared" si="2"/>
        <v>9.3317972350230409</v>
      </c>
      <c r="E37" s="4">
        <v>189</v>
      </c>
      <c r="F37" s="4">
        <v>2683</v>
      </c>
      <c r="G37" s="83">
        <v>5.36</v>
      </c>
      <c r="H37" s="80"/>
      <c r="I37" s="80">
        <f t="shared" si="0"/>
        <v>12.364055299539171</v>
      </c>
      <c r="J37" s="81">
        <f t="shared" si="1"/>
        <v>14.195767195767196</v>
      </c>
      <c r="K37" s="82">
        <f t="shared" si="3"/>
        <v>1.7410069468326568</v>
      </c>
      <c r="L37" s="82"/>
      <c r="M37" s="82"/>
    </row>
    <row r="38" spans="1:13">
      <c r="A38" s="77">
        <v>41934</v>
      </c>
      <c r="B38" s="78">
        <v>2051000</v>
      </c>
      <c r="C38" s="79">
        <v>219</v>
      </c>
      <c r="D38" s="82">
        <f t="shared" si="2"/>
        <v>9.3652968036529671</v>
      </c>
      <c r="E38" s="4">
        <v>181</v>
      </c>
      <c r="F38" s="4">
        <v>2701</v>
      </c>
      <c r="G38" s="83">
        <v>5.37</v>
      </c>
      <c r="H38" s="80"/>
      <c r="I38" s="80">
        <f t="shared" si="0"/>
        <v>12.333333333333334</v>
      </c>
      <c r="J38" s="81">
        <f t="shared" si="1"/>
        <v>14.922651933701658</v>
      </c>
      <c r="K38" s="82">
        <f t="shared" si="3"/>
        <v>1.7440031291718747</v>
      </c>
      <c r="L38" s="82"/>
      <c r="M38" s="82"/>
    </row>
    <row r="39" spans="1:13">
      <c r="A39" s="77">
        <v>41935</v>
      </c>
      <c r="B39" s="78">
        <v>2049000</v>
      </c>
      <c r="C39" s="79">
        <v>218</v>
      </c>
      <c r="D39" s="82">
        <f t="shared" si="2"/>
        <v>9.3990825688073407</v>
      </c>
      <c r="E39" s="4">
        <v>177</v>
      </c>
      <c r="F39" s="4">
        <v>2712</v>
      </c>
      <c r="G39" s="83">
        <v>5.35</v>
      </c>
      <c r="H39" s="80"/>
      <c r="I39" s="80">
        <f t="shared" si="0"/>
        <v>12.440366972477063</v>
      </c>
      <c r="J39" s="81">
        <f t="shared" si="1"/>
        <v>15.322033898305085</v>
      </c>
      <c r="K39" s="82">
        <f t="shared" si="3"/>
        <v>1.7568378633284749</v>
      </c>
      <c r="L39" s="82"/>
      <c r="M39" s="82"/>
    </row>
    <row r="40" spans="1:13">
      <c r="A40" s="77">
        <v>41936</v>
      </c>
      <c r="B40" s="78">
        <v>1960000</v>
      </c>
      <c r="C40" s="79">
        <v>210</v>
      </c>
      <c r="D40" s="82">
        <f t="shared" si="2"/>
        <v>9.3333333333333339</v>
      </c>
      <c r="E40" s="4">
        <v>170</v>
      </c>
      <c r="F40" s="4">
        <v>2655</v>
      </c>
      <c r="G40" s="83">
        <v>5.39</v>
      </c>
      <c r="H40" s="80"/>
      <c r="I40" s="80">
        <f t="shared" si="0"/>
        <v>12.642857142857142</v>
      </c>
      <c r="J40" s="81">
        <f t="shared" si="1"/>
        <v>15.617647058823529</v>
      </c>
      <c r="K40" s="82">
        <f t="shared" si="3"/>
        <v>1.7316017316017318</v>
      </c>
      <c r="L40" s="82"/>
      <c r="M40" s="82"/>
    </row>
    <row r="41" spans="1:13">
      <c r="A41" s="77">
        <v>41937</v>
      </c>
      <c r="B41" s="78">
        <v>1444000</v>
      </c>
      <c r="C41" s="79">
        <v>173</v>
      </c>
      <c r="D41" s="82">
        <f t="shared" si="2"/>
        <v>8.3468208092485554</v>
      </c>
      <c r="E41" s="4">
        <v>137</v>
      </c>
      <c r="F41" s="4">
        <v>1763</v>
      </c>
      <c r="G41" s="83">
        <v>4.92</v>
      </c>
      <c r="H41" s="80"/>
      <c r="I41" s="80">
        <f t="shared" si="0"/>
        <v>10.190751445086706</v>
      </c>
      <c r="J41" s="81">
        <f t="shared" si="1"/>
        <v>12.868613138686131</v>
      </c>
      <c r="K41" s="82">
        <f t="shared" si="3"/>
        <v>1.6965082945627146</v>
      </c>
      <c r="L41" s="82"/>
      <c r="M41" s="82"/>
    </row>
    <row r="42" spans="1:13">
      <c r="A42" s="77">
        <v>41938</v>
      </c>
      <c r="B42" s="78">
        <v>1262000</v>
      </c>
      <c r="C42" s="79">
        <v>165</v>
      </c>
      <c r="D42" s="82">
        <f t="shared" si="2"/>
        <v>7.6484848484848484</v>
      </c>
      <c r="E42" s="4">
        <v>62</v>
      </c>
      <c r="F42" s="4">
        <v>1218</v>
      </c>
      <c r="G42" s="83">
        <v>4.63</v>
      </c>
      <c r="H42" s="80"/>
      <c r="I42" s="80">
        <f t="shared" si="0"/>
        <v>7.3818181818181818</v>
      </c>
      <c r="J42" s="81">
        <f t="shared" si="1"/>
        <v>19.64516129032258</v>
      </c>
      <c r="K42" s="82">
        <f t="shared" si="3"/>
        <v>1.6519405720269651</v>
      </c>
      <c r="L42" s="82"/>
      <c r="M42" s="82"/>
    </row>
    <row r="43" spans="1:13">
      <c r="A43" s="77">
        <v>41939</v>
      </c>
      <c r="B43" s="78">
        <v>1981000</v>
      </c>
      <c r="C43" s="79">
        <v>211</v>
      </c>
      <c r="D43" s="82">
        <f t="shared" si="2"/>
        <v>9.3886255924170623</v>
      </c>
      <c r="E43" s="4">
        <v>138</v>
      </c>
      <c r="F43" s="4">
        <v>2086</v>
      </c>
      <c r="G43" s="83">
        <v>5.34</v>
      </c>
      <c r="H43" s="80"/>
      <c r="I43" s="80">
        <f t="shared" si="0"/>
        <v>9.8862559241706158</v>
      </c>
      <c r="J43" s="81">
        <f t="shared" si="1"/>
        <v>15.115942028985508</v>
      </c>
      <c r="K43" s="82">
        <f t="shared" si="3"/>
        <v>1.7581695865949556</v>
      </c>
      <c r="L43" s="82"/>
      <c r="M43" s="82"/>
    </row>
    <row r="44" spans="1:13">
      <c r="A44" s="77">
        <v>41940</v>
      </c>
      <c r="B44" s="78">
        <v>2094000</v>
      </c>
      <c r="C44" s="79">
        <v>214</v>
      </c>
      <c r="D44" s="82">
        <f t="shared" si="2"/>
        <v>9.7850467289719614</v>
      </c>
      <c r="E44" s="4">
        <v>162</v>
      </c>
      <c r="F44" s="4">
        <v>2438</v>
      </c>
      <c r="G44" s="83">
        <v>5.59</v>
      </c>
      <c r="H44" s="80"/>
      <c r="I44" s="80">
        <f t="shared" si="0"/>
        <v>11.392523364485982</v>
      </c>
      <c r="J44" s="81">
        <f t="shared" si="1"/>
        <v>15.049382716049383</v>
      </c>
      <c r="K44" s="82">
        <f t="shared" si="3"/>
        <v>1.7504555865781684</v>
      </c>
      <c r="L44" s="82"/>
      <c r="M44" s="82"/>
    </row>
    <row r="45" spans="1:13">
      <c r="A45" s="77">
        <v>41941</v>
      </c>
      <c r="B45" s="78">
        <v>2008000</v>
      </c>
      <c r="C45" s="79">
        <v>216</v>
      </c>
      <c r="D45" s="82">
        <f t="shared" si="2"/>
        <v>9.2962962962962958</v>
      </c>
      <c r="E45" s="4">
        <v>158</v>
      </c>
      <c r="F45" s="4">
        <v>2482</v>
      </c>
      <c r="G45" s="83">
        <v>5.3</v>
      </c>
      <c r="H45" s="80"/>
      <c r="I45" s="80">
        <f t="shared" si="0"/>
        <v>11.49074074074074</v>
      </c>
      <c r="J45" s="81">
        <f t="shared" si="1"/>
        <v>15.708860759493671</v>
      </c>
      <c r="K45" s="82">
        <f t="shared" si="3"/>
        <v>1.7540181691125087</v>
      </c>
      <c r="L45" s="82"/>
      <c r="M45" s="82"/>
    </row>
    <row r="46" spans="1:13">
      <c r="A46" s="77">
        <v>41942</v>
      </c>
      <c r="B46" s="78">
        <v>1925000</v>
      </c>
      <c r="C46" s="79">
        <v>216</v>
      </c>
      <c r="D46" s="82">
        <f t="shared" si="2"/>
        <v>8.9120370370370363</v>
      </c>
      <c r="E46" s="4">
        <v>141</v>
      </c>
      <c r="F46" s="4">
        <v>2059</v>
      </c>
      <c r="G46" s="83">
        <v>5.0999999999999996</v>
      </c>
      <c r="H46" s="80"/>
      <c r="I46" s="80">
        <f t="shared" si="0"/>
        <v>9.5324074074074066</v>
      </c>
      <c r="J46" s="81">
        <f t="shared" si="1"/>
        <v>14.602836879432624</v>
      </c>
      <c r="K46" s="82">
        <f t="shared" si="3"/>
        <v>1.7474582425562817</v>
      </c>
      <c r="L46" s="82"/>
      <c r="M46" s="82"/>
    </row>
    <row r="47" spans="1:13">
      <c r="A47" s="77">
        <v>41943</v>
      </c>
      <c r="B47" s="78">
        <v>1980000</v>
      </c>
      <c r="C47" s="79">
        <v>213</v>
      </c>
      <c r="D47" s="82">
        <f t="shared" si="2"/>
        <v>9.295774647887324</v>
      </c>
      <c r="E47" s="4">
        <v>166</v>
      </c>
      <c r="F47" s="4">
        <v>2464</v>
      </c>
      <c r="G47" s="83">
        <v>5.35</v>
      </c>
      <c r="H47" s="80"/>
      <c r="I47" s="80">
        <f t="shared" si="0"/>
        <v>11.568075117370892</v>
      </c>
      <c r="J47" s="81">
        <f t="shared" si="1"/>
        <v>14.843373493975903</v>
      </c>
      <c r="K47" s="82">
        <f t="shared" si="3"/>
        <v>1.7375279715677243</v>
      </c>
      <c r="L47" s="82"/>
      <c r="M47" s="82"/>
    </row>
    <row r="48" spans="1:13">
      <c r="A48" s="77">
        <v>41944</v>
      </c>
      <c r="B48" s="78">
        <v>1540000</v>
      </c>
      <c r="C48" s="79">
        <v>182</v>
      </c>
      <c r="D48" s="82">
        <f t="shared" si="2"/>
        <v>8.4615384615384617</v>
      </c>
      <c r="E48" s="4">
        <v>121</v>
      </c>
      <c r="F48" s="4">
        <v>1865</v>
      </c>
      <c r="G48" s="83">
        <v>4.97</v>
      </c>
      <c r="H48" s="80"/>
      <c r="I48" s="80">
        <f t="shared" si="0"/>
        <v>10.247252747252746</v>
      </c>
      <c r="J48" s="81">
        <f t="shared" si="1"/>
        <v>15.413223140495868</v>
      </c>
      <c r="K48" s="82">
        <f t="shared" si="3"/>
        <v>1.7025228292833927</v>
      </c>
      <c r="L48" s="82"/>
      <c r="M48" s="82"/>
    </row>
    <row r="49" spans="1:13">
      <c r="A49" s="77">
        <v>41945</v>
      </c>
      <c r="B49" s="78">
        <v>1449000</v>
      </c>
      <c r="C49" s="79">
        <v>179</v>
      </c>
      <c r="D49" s="82">
        <f t="shared" si="2"/>
        <v>8.094972067039107</v>
      </c>
      <c r="E49" s="4">
        <v>69</v>
      </c>
      <c r="F49" s="4">
        <v>1470</v>
      </c>
      <c r="G49" s="83">
        <v>4.87</v>
      </c>
      <c r="H49" s="80"/>
      <c r="I49" s="80">
        <f t="shared" si="0"/>
        <v>8.2122905027932962</v>
      </c>
      <c r="J49" s="81">
        <f t="shared" si="1"/>
        <v>21.304347826086957</v>
      </c>
      <c r="K49" s="82">
        <f t="shared" si="3"/>
        <v>1.6622119234166544</v>
      </c>
      <c r="L49" s="82"/>
      <c r="M49" s="82"/>
    </row>
    <row r="50" spans="1:13">
      <c r="A50" s="77">
        <v>41946</v>
      </c>
      <c r="B50" s="78">
        <v>1901000</v>
      </c>
      <c r="C50" s="79">
        <v>218</v>
      </c>
      <c r="D50" s="82">
        <f t="shared" si="2"/>
        <v>8.7201834862385308</v>
      </c>
      <c r="E50" s="4">
        <v>141</v>
      </c>
      <c r="F50" s="4">
        <v>2042</v>
      </c>
      <c r="G50" s="83">
        <v>5.0199999999999996</v>
      </c>
      <c r="H50" s="80"/>
      <c r="I50" s="80">
        <f t="shared" si="0"/>
        <v>9.3669724770642198</v>
      </c>
      <c r="J50" s="81">
        <f t="shared" si="1"/>
        <v>14.4822695035461</v>
      </c>
      <c r="K50" s="82">
        <f t="shared" si="3"/>
        <v>1.7370883438722173</v>
      </c>
    </row>
    <row r="51" spans="1:13">
      <c r="A51" s="77">
        <v>41947</v>
      </c>
      <c r="B51" s="78">
        <v>2178000</v>
      </c>
      <c r="C51" s="79">
        <v>225</v>
      </c>
      <c r="D51" s="82">
        <f t="shared" si="2"/>
        <v>9.68</v>
      </c>
      <c r="E51" s="4">
        <v>193</v>
      </c>
      <c r="F51" s="4">
        <v>2389</v>
      </c>
      <c r="G51" s="83">
        <v>5.52</v>
      </c>
      <c r="H51" s="80"/>
      <c r="I51" s="80">
        <f t="shared" si="0"/>
        <v>10.617777777777778</v>
      </c>
      <c r="J51" s="81">
        <f t="shared" si="1"/>
        <v>12.378238341968911</v>
      </c>
      <c r="K51" s="82">
        <f t="shared" si="3"/>
        <v>1.7536231884057971</v>
      </c>
    </row>
    <row r="52" spans="1:13">
      <c r="A52" s="77">
        <v>41948</v>
      </c>
      <c r="B52" s="78">
        <v>1933000</v>
      </c>
      <c r="C52" s="79">
        <v>217</v>
      </c>
      <c r="D52" s="82">
        <f t="shared" si="2"/>
        <v>8.9078341013824875</v>
      </c>
      <c r="E52" s="4">
        <v>167</v>
      </c>
      <c r="F52" s="4">
        <v>2197</v>
      </c>
      <c r="G52" s="83">
        <v>5.18</v>
      </c>
      <c r="H52" s="80"/>
      <c r="I52" s="80">
        <f t="shared" si="0"/>
        <v>10.124423963133641</v>
      </c>
      <c r="J52" s="81">
        <f t="shared" si="1"/>
        <v>13.155688622754491</v>
      </c>
      <c r="K52" s="82">
        <f t="shared" si="3"/>
        <v>1.7196590929309823</v>
      </c>
    </row>
    <row r="53" spans="1:13">
      <c r="A53" s="77">
        <v>41949</v>
      </c>
      <c r="B53" s="78">
        <v>2021000</v>
      </c>
      <c r="C53" s="79">
        <v>214</v>
      </c>
      <c r="D53" s="82">
        <f t="shared" si="2"/>
        <v>9.4439252336448583</v>
      </c>
      <c r="E53" s="4">
        <v>166</v>
      </c>
      <c r="F53" s="4">
        <v>2353</v>
      </c>
      <c r="G53" s="83">
        <v>5.47</v>
      </c>
      <c r="H53" s="80"/>
      <c r="I53" s="80">
        <f t="shared" si="0"/>
        <v>10.995327102803738</v>
      </c>
      <c r="J53" s="81">
        <f t="shared" si="1"/>
        <v>14.174698795180722</v>
      </c>
      <c r="K53" s="82">
        <f t="shared" si="3"/>
        <v>1.7264945582531734</v>
      </c>
    </row>
    <row r="54" spans="1:13">
      <c r="A54" s="77">
        <v>41950</v>
      </c>
      <c r="B54" s="78">
        <v>1913000</v>
      </c>
      <c r="C54" s="79">
        <v>207</v>
      </c>
      <c r="D54" s="82">
        <f t="shared" si="2"/>
        <v>9.2415458937198078</v>
      </c>
      <c r="E54" s="4">
        <v>161</v>
      </c>
      <c r="F54" s="4">
        <v>2362</v>
      </c>
      <c r="G54" s="83">
        <v>5.35</v>
      </c>
      <c r="H54" s="80"/>
      <c r="I54" s="80">
        <f t="shared" si="0"/>
        <v>11.410628019323671</v>
      </c>
      <c r="J54" s="81">
        <f t="shared" si="1"/>
        <v>14.670807453416149</v>
      </c>
      <c r="K54" s="82">
        <f t="shared" si="3"/>
        <v>1.7273917558354781</v>
      </c>
    </row>
    <row r="55" spans="1:13">
      <c r="A55" s="77">
        <v>41951</v>
      </c>
      <c r="B55" s="78">
        <v>1442000</v>
      </c>
      <c r="C55" s="79">
        <v>174</v>
      </c>
      <c r="D55" s="82">
        <f t="shared" si="2"/>
        <v>8.2873563218390807</v>
      </c>
      <c r="E55" s="4">
        <v>132</v>
      </c>
      <c r="F55" s="4">
        <v>1671</v>
      </c>
      <c r="G55" s="83">
        <v>4.93</v>
      </c>
      <c r="H55" s="80"/>
      <c r="I55" s="80">
        <f t="shared" si="0"/>
        <v>9.6034482758620694</v>
      </c>
      <c r="J55" s="81">
        <f t="shared" si="1"/>
        <v>12.659090909090908</v>
      </c>
      <c r="K55" s="82">
        <f t="shared" si="3"/>
        <v>1.6810053391154323</v>
      </c>
    </row>
    <row r="56" spans="1:13">
      <c r="A56" s="77">
        <v>41952</v>
      </c>
      <c r="B56" s="78">
        <v>1329000</v>
      </c>
      <c r="C56" s="79">
        <v>166</v>
      </c>
      <c r="D56" s="82">
        <f t="shared" si="2"/>
        <v>8.0060240963855414</v>
      </c>
      <c r="E56" s="4">
        <v>80</v>
      </c>
      <c r="F56" s="4">
        <v>1438</v>
      </c>
      <c r="G56" s="83">
        <v>4.84</v>
      </c>
      <c r="H56" s="80"/>
      <c r="I56" s="80">
        <f t="shared" si="0"/>
        <v>8.6626506024096379</v>
      </c>
      <c r="J56" s="81">
        <f t="shared" si="1"/>
        <v>17.975000000000001</v>
      </c>
      <c r="K56" s="82">
        <f t="shared" si="3"/>
        <v>1.6541372099970126</v>
      </c>
    </row>
    <row r="57" spans="1:13">
      <c r="A57" s="77">
        <v>41953</v>
      </c>
      <c r="B57" s="78">
        <v>1920000</v>
      </c>
      <c r="C57" s="79">
        <v>219</v>
      </c>
      <c r="D57" s="82">
        <f t="shared" si="2"/>
        <v>8.7671232876712324</v>
      </c>
      <c r="E57" s="4">
        <v>119</v>
      </c>
      <c r="F57" s="4">
        <v>2360</v>
      </c>
      <c r="G57" s="83">
        <v>5.14</v>
      </c>
      <c r="H57" s="80"/>
      <c r="I57" s="80">
        <f t="shared" si="0"/>
        <v>10.776255707762557</v>
      </c>
      <c r="J57" s="81">
        <f t="shared" si="1"/>
        <v>19.831932773109244</v>
      </c>
      <c r="K57" s="82">
        <f t="shared" si="3"/>
        <v>1.705666009274559</v>
      </c>
    </row>
    <row r="58" spans="1:13">
      <c r="A58" s="77">
        <v>41954</v>
      </c>
      <c r="B58" s="78">
        <v>2021000</v>
      </c>
      <c r="C58" s="79">
        <v>214</v>
      </c>
      <c r="D58" s="82">
        <f t="shared" si="2"/>
        <v>9.4439252336448583</v>
      </c>
      <c r="E58" s="4">
        <v>164</v>
      </c>
      <c r="F58" s="4">
        <v>2392</v>
      </c>
      <c r="G58" s="83">
        <v>5.46</v>
      </c>
      <c r="H58" s="80"/>
      <c r="I58" s="80">
        <f t="shared" si="0"/>
        <v>11.177570093457945</v>
      </c>
      <c r="J58" s="81">
        <f t="shared" si="1"/>
        <v>14.585365853658537</v>
      </c>
      <c r="K58" s="82">
        <f t="shared" si="3"/>
        <v>1.729656636198692</v>
      </c>
    </row>
    <row r="59" spans="1:13">
      <c r="A59" s="77">
        <v>41955</v>
      </c>
      <c r="B59" s="78">
        <v>1881000</v>
      </c>
      <c r="C59" s="79">
        <v>212</v>
      </c>
      <c r="D59" s="82">
        <f t="shared" si="2"/>
        <v>8.8726415094339632</v>
      </c>
      <c r="E59" s="4">
        <v>173</v>
      </c>
      <c r="F59" s="4">
        <v>2479</v>
      </c>
      <c r="G59" s="83">
        <v>5.12</v>
      </c>
      <c r="H59" s="80"/>
      <c r="I59" s="80">
        <f t="shared" si="0"/>
        <v>11.693396226415095</v>
      </c>
      <c r="J59" s="81">
        <f t="shared" si="1"/>
        <v>14.329479768786127</v>
      </c>
      <c r="K59" s="82">
        <f t="shared" si="3"/>
        <v>1.7329377948113209</v>
      </c>
    </row>
    <row r="60" spans="1:13">
      <c r="A60" s="77">
        <v>41956</v>
      </c>
      <c r="B60" s="78">
        <v>1945000</v>
      </c>
      <c r="C60" s="79">
        <v>212</v>
      </c>
      <c r="D60" s="82">
        <f t="shared" si="2"/>
        <v>9.1745283018867916</v>
      </c>
      <c r="E60" s="4">
        <v>169</v>
      </c>
      <c r="F60" s="4">
        <v>2593</v>
      </c>
      <c r="G60" s="83">
        <v>5.3</v>
      </c>
      <c r="H60" s="80"/>
      <c r="I60" s="80">
        <f t="shared" si="0"/>
        <v>12.231132075471699</v>
      </c>
      <c r="J60" s="81">
        <f t="shared" si="1"/>
        <v>15.34319526627219</v>
      </c>
      <c r="K60" s="82">
        <f t="shared" si="3"/>
        <v>1.7310430758276967</v>
      </c>
    </row>
    <row r="61" spans="1:13">
      <c r="A61" s="77">
        <v>41957</v>
      </c>
      <c r="B61" s="78">
        <v>1945000</v>
      </c>
      <c r="C61" s="79">
        <v>207</v>
      </c>
      <c r="D61" s="82">
        <f t="shared" si="2"/>
        <v>9.3961352657004831</v>
      </c>
      <c r="E61" s="4">
        <v>170</v>
      </c>
      <c r="F61" s="4">
        <v>2563</v>
      </c>
      <c r="G61" s="83">
        <v>5.38</v>
      </c>
      <c r="H61" s="80"/>
      <c r="I61" s="80">
        <f t="shared" si="0"/>
        <v>12.381642512077295</v>
      </c>
      <c r="J61" s="81">
        <f t="shared" si="1"/>
        <v>15.076470588235294</v>
      </c>
      <c r="K61" s="82">
        <f t="shared" si="3"/>
        <v>1.7464935438104987</v>
      </c>
    </row>
    <row r="62" spans="1:13">
      <c r="A62" s="77">
        <v>41958</v>
      </c>
      <c r="B62" s="78">
        <v>1705000</v>
      </c>
      <c r="C62" s="79">
        <v>189</v>
      </c>
      <c r="D62" s="82">
        <f t="shared" si="2"/>
        <v>9.0211640211640205</v>
      </c>
      <c r="E62" s="4">
        <v>124</v>
      </c>
      <c r="F62" s="4">
        <v>2236</v>
      </c>
      <c r="G62" s="83">
        <v>5.22</v>
      </c>
      <c r="H62" s="80"/>
      <c r="I62" s="80">
        <f t="shared" si="0"/>
        <v>11.830687830687831</v>
      </c>
      <c r="J62" s="81">
        <f t="shared" si="1"/>
        <v>18.032258064516128</v>
      </c>
      <c r="K62" s="82">
        <f t="shared" si="3"/>
        <v>1.7281923412191611</v>
      </c>
    </row>
    <row r="63" spans="1:13">
      <c r="A63" s="77">
        <v>41959</v>
      </c>
      <c r="B63" s="78">
        <v>1506000</v>
      </c>
      <c r="C63" s="79">
        <v>176</v>
      </c>
      <c r="D63" s="82">
        <f t="shared" si="2"/>
        <v>8.5568181818181817</v>
      </c>
      <c r="E63" s="4">
        <v>75</v>
      </c>
      <c r="F63" s="4">
        <v>1811</v>
      </c>
      <c r="G63" s="83">
        <v>5.16</v>
      </c>
      <c r="H63" s="4">
        <v>7.43</v>
      </c>
      <c r="I63" s="80">
        <f t="shared" si="0"/>
        <v>10.289772727272727</v>
      </c>
      <c r="J63" s="81">
        <f t="shared" si="1"/>
        <v>24.146666666666668</v>
      </c>
      <c r="K63" s="82">
        <f t="shared" si="3"/>
        <v>1.6582980972515855</v>
      </c>
    </row>
    <row r="64" spans="1:13">
      <c r="A64" s="77">
        <v>41960</v>
      </c>
      <c r="B64" s="78">
        <v>2248000</v>
      </c>
      <c r="C64" s="79">
        <v>223</v>
      </c>
      <c r="D64" s="82">
        <f t="shared" si="2"/>
        <v>10.080717488789238</v>
      </c>
      <c r="E64" s="4">
        <v>145</v>
      </c>
      <c r="F64" s="4">
        <v>2876</v>
      </c>
      <c r="G64" s="83">
        <v>5.83</v>
      </c>
      <c r="H64" s="4">
        <v>9.14</v>
      </c>
      <c r="I64" s="80">
        <f t="shared" si="0"/>
        <v>12.896860986547086</v>
      </c>
      <c r="J64" s="81">
        <f t="shared" si="1"/>
        <v>19.834482758620691</v>
      </c>
      <c r="K64" s="82">
        <f t="shared" si="3"/>
        <v>1.7291110615418934</v>
      </c>
    </row>
    <row r="65" spans="1:11">
      <c r="A65" s="77">
        <v>41961</v>
      </c>
      <c r="B65" s="78">
        <v>2093000</v>
      </c>
      <c r="C65" s="79">
        <v>223</v>
      </c>
      <c r="D65" s="82">
        <f t="shared" si="2"/>
        <v>9.3856502242152473</v>
      </c>
      <c r="E65" s="4">
        <v>160</v>
      </c>
      <c r="F65" s="4">
        <v>2930</v>
      </c>
      <c r="G65" s="83">
        <v>5.46</v>
      </c>
      <c r="H65" s="4">
        <v>8.5399999999999991</v>
      </c>
      <c r="I65" s="80">
        <f t="shared" si="0"/>
        <v>13.139013452914797</v>
      </c>
      <c r="J65" s="81">
        <f t="shared" si="1"/>
        <v>18.3125</v>
      </c>
      <c r="K65" s="82">
        <f t="shared" si="3"/>
        <v>1.7189835575485801</v>
      </c>
    </row>
    <row r="66" spans="1:11">
      <c r="A66" s="77">
        <v>41962</v>
      </c>
      <c r="B66" s="78">
        <v>2226000</v>
      </c>
      <c r="C66" s="79">
        <v>231</v>
      </c>
      <c r="D66" s="82">
        <f t="shared" si="2"/>
        <v>9.6363636363636367</v>
      </c>
      <c r="E66" s="4">
        <v>166</v>
      </c>
      <c r="F66" s="4">
        <v>2408</v>
      </c>
      <c r="G66" s="83">
        <v>5.41</v>
      </c>
      <c r="H66" s="4">
        <v>8.41</v>
      </c>
      <c r="I66" s="80">
        <f t="shared" si="0"/>
        <v>10.424242424242424</v>
      </c>
      <c r="J66" s="81">
        <f t="shared" si="1"/>
        <v>14.506024096385541</v>
      </c>
      <c r="K66" s="82">
        <f t="shared" si="3"/>
        <v>1.7812132414720214</v>
      </c>
    </row>
    <row r="67" spans="1:11">
      <c r="A67" s="77">
        <v>41963</v>
      </c>
      <c r="B67" s="78">
        <v>2201000</v>
      </c>
      <c r="C67" s="79">
        <v>223</v>
      </c>
      <c r="D67" s="82">
        <f t="shared" si="2"/>
        <v>9.8699551569506738</v>
      </c>
      <c r="E67" s="4">
        <v>180</v>
      </c>
      <c r="F67" s="4">
        <v>2721</v>
      </c>
      <c r="G67" s="83">
        <v>5.64</v>
      </c>
      <c r="H67" s="4">
        <v>9.08</v>
      </c>
      <c r="I67" s="80">
        <f t="shared" ref="I67:I130" si="4">F67/C67</f>
        <v>12.201793721973095</v>
      </c>
      <c r="J67" s="81">
        <f t="shared" ref="J67:J130" si="5">F67/E67</f>
        <v>15.116666666666667</v>
      </c>
      <c r="K67" s="82">
        <f t="shared" si="3"/>
        <v>1.7499920491047296</v>
      </c>
    </row>
    <row r="68" spans="1:11">
      <c r="A68" s="77">
        <v>41964</v>
      </c>
      <c r="B68" s="78">
        <v>2035000</v>
      </c>
      <c r="C68" s="79">
        <v>215</v>
      </c>
      <c r="D68" s="82">
        <f t="shared" ref="D68:D131" si="6">B68/C68/1000</f>
        <v>9.4651162790697665</v>
      </c>
      <c r="E68" s="4">
        <v>157</v>
      </c>
      <c r="F68" s="4">
        <v>2156</v>
      </c>
      <c r="G68" s="83">
        <v>5.44</v>
      </c>
      <c r="H68" s="4">
        <v>8.44</v>
      </c>
      <c r="I68" s="80">
        <f t="shared" si="4"/>
        <v>10.027906976744186</v>
      </c>
      <c r="J68" s="81">
        <f t="shared" si="5"/>
        <v>13.732484076433121</v>
      </c>
      <c r="K68" s="82">
        <f t="shared" ref="K68:K131" si="7">D68/G68</f>
        <v>1.739911080711354</v>
      </c>
    </row>
    <row r="69" spans="1:11">
      <c r="A69" s="77">
        <v>41965</v>
      </c>
      <c r="B69" s="78">
        <v>1654000</v>
      </c>
      <c r="C69" s="79">
        <v>183</v>
      </c>
      <c r="D69" s="82">
        <f t="shared" si="6"/>
        <v>9.0382513661202193</v>
      </c>
      <c r="E69" s="4">
        <v>126</v>
      </c>
      <c r="F69" s="4">
        <v>1930</v>
      </c>
      <c r="G69" s="83">
        <v>5.27</v>
      </c>
      <c r="H69" s="4">
        <v>8.01</v>
      </c>
      <c r="I69" s="80">
        <f t="shared" si="4"/>
        <v>10.546448087431694</v>
      </c>
      <c r="J69" s="81">
        <f t="shared" si="5"/>
        <v>15.317460317460318</v>
      </c>
      <c r="K69" s="82">
        <f t="shared" si="7"/>
        <v>1.7150382098899848</v>
      </c>
    </row>
    <row r="70" spans="1:11">
      <c r="A70" s="77">
        <v>41966</v>
      </c>
      <c r="B70" s="78">
        <v>1478000</v>
      </c>
      <c r="C70" s="79">
        <v>174</v>
      </c>
      <c r="D70" s="82">
        <f t="shared" si="6"/>
        <v>8.4942528735632195</v>
      </c>
      <c r="E70" s="4">
        <v>73</v>
      </c>
      <c r="F70" s="4">
        <v>1762</v>
      </c>
      <c r="G70" s="83">
        <v>5.05</v>
      </c>
      <c r="H70" s="4">
        <v>7.37</v>
      </c>
      <c r="I70" s="80">
        <f t="shared" si="4"/>
        <v>10.126436781609195</v>
      </c>
      <c r="J70" s="81">
        <f t="shared" si="5"/>
        <v>24.136986301369863</v>
      </c>
      <c r="K70" s="82">
        <f t="shared" si="7"/>
        <v>1.6820302719927167</v>
      </c>
    </row>
    <row r="71" spans="1:11">
      <c r="A71" s="77">
        <v>41967</v>
      </c>
      <c r="B71" s="78">
        <v>2173000</v>
      </c>
      <c r="C71" s="79">
        <v>225</v>
      </c>
      <c r="D71" s="82">
        <f t="shared" si="6"/>
        <v>9.6577777777777776</v>
      </c>
      <c r="E71" s="4">
        <v>130</v>
      </c>
      <c r="F71" s="4">
        <v>2404</v>
      </c>
      <c r="G71" s="83">
        <v>5.53</v>
      </c>
      <c r="H71" s="4">
        <v>8.84</v>
      </c>
      <c r="I71" s="80">
        <f t="shared" si="4"/>
        <v>10.684444444444445</v>
      </c>
      <c r="J71" s="81">
        <f t="shared" si="5"/>
        <v>18.492307692307691</v>
      </c>
      <c r="K71" s="82">
        <f t="shared" si="7"/>
        <v>1.7464335945348601</v>
      </c>
    </row>
    <row r="72" spans="1:11">
      <c r="A72" s="77">
        <v>41968</v>
      </c>
      <c r="B72" s="78">
        <v>2274000</v>
      </c>
      <c r="C72" s="79">
        <v>222</v>
      </c>
      <c r="D72" s="82">
        <f t="shared" si="6"/>
        <v>10.243243243243244</v>
      </c>
      <c r="E72" s="4">
        <v>166</v>
      </c>
      <c r="F72" s="4">
        <v>2837</v>
      </c>
      <c r="G72" s="83">
        <v>5.82</v>
      </c>
      <c r="H72" s="4">
        <v>9.27</v>
      </c>
      <c r="I72" s="80">
        <f t="shared" si="4"/>
        <v>12.77927927927928</v>
      </c>
      <c r="J72" s="81">
        <f t="shared" si="5"/>
        <v>17.090361445783131</v>
      </c>
      <c r="K72" s="82">
        <f t="shared" si="7"/>
        <v>1.7600074301105229</v>
      </c>
    </row>
    <row r="73" spans="1:11">
      <c r="A73" s="77">
        <v>41969</v>
      </c>
      <c r="B73" s="78">
        <v>2341000</v>
      </c>
      <c r="C73" s="79">
        <v>227</v>
      </c>
      <c r="D73" s="82">
        <f t="shared" si="6"/>
        <v>10.312775330396477</v>
      </c>
      <c r="E73" s="4">
        <v>156</v>
      </c>
      <c r="F73" s="4">
        <v>2374</v>
      </c>
      <c r="G73" s="83">
        <v>5.78</v>
      </c>
      <c r="H73" s="4">
        <v>9.2799999999999994</v>
      </c>
      <c r="I73" s="80">
        <f t="shared" si="4"/>
        <v>10.458149779735683</v>
      </c>
      <c r="J73" s="81">
        <f t="shared" si="5"/>
        <v>15.217948717948717</v>
      </c>
      <c r="K73" s="82">
        <f t="shared" si="7"/>
        <v>1.7842171851897017</v>
      </c>
    </row>
    <row r="74" spans="1:11">
      <c r="A74" s="77">
        <v>41970</v>
      </c>
      <c r="B74" s="78">
        <v>2371000</v>
      </c>
      <c r="C74" s="79">
        <v>228</v>
      </c>
      <c r="D74" s="82">
        <f t="shared" si="6"/>
        <v>10.399122807017545</v>
      </c>
      <c r="E74" s="4">
        <v>154</v>
      </c>
      <c r="F74" s="4">
        <v>2616</v>
      </c>
      <c r="G74" s="83">
        <v>5.81</v>
      </c>
      <c r="H74" s="4">
        <v>9.4</v>
      </c>
      <c r="I74" s="80">
        <f t="shared" si="4"/>
        <v>11.473684210526315</v>
      </c>
      <c r="J74" s="81">
        <f t="shared" si="5"/>
        <v>16.987012987012989</v>
      </c>
      <c r="K74" s="82">
        <f t="shared" si="7"/>
        <v>1.7898662318446721</v>
      </c>
    </row>
    <row r="75" spans="1:11">
      <c r="A75" s="77">
        <v>41971</v>
      </c>
      <c r="B75" s="78">
        <v>2303000</v>
      </c>
      <c r="C75" s="79">
        <v>221</v>
      </c>
      <c r="D75" s="82">
        <f t="shared" si="6"/>
        <v>10.420814479638009</v>
      </c>
      <c r="E75" s="4">
        <v>159</v>
      </c>
      <c r="F75" s="4">
        <v>2766</v>
      </c>
      <c r="G75" s="83">
        <v>5.9</v>
      </c>
      <c r="H75" s="4">
        <v>9.34</v>
      </c>
      <c r="I75" s="80">
        <f t="shared" si="4"/>
        <v>12.515837104072398</v>
      </c>
      <c r="J75" s="81">
        <f t="shared" si="5"/>
        <v>17.39622641509434</v>
      </c>
      <c r="K75" s="82">
        <f t="shared" si="7"/>
        <v>1.7662397423115268</v>
      </c>
    </row>
    <row r="76" spans="1:11">
      <c r="A76" s="77">
        <v>41972</v>
      </c>
      <c r="B76" s="78">
        <v>1753000</v>
      </c>
      <c r="C76" s="79">
        <v>193</v>
      </c>
      <c r="D76" s="82">
        <f t="shared" si="6"/>
        <v>9.0829015544041454</v>
      </c>
      <c r="E76" s="4">
        <v>132</v>
      </c>
      <c r="F76" s="4">
        <v>1935</v>
      </c>
      <c r="G76" s="83">
        <v>5.2</v>
      </c>
      <c r="H76" s="4">
        <v>8.1</v>
      </c>
      <c r="I76" s="80">
        <f t="shared" si="4"/>
        <v>10.025906735751295</v>
      </c>
      <c r="J76" s="81">
        <f t="shared" si="5"/>
        <v>14.659090909090908</v>
      </c>
      <c r="K76" s="82">
        <f t="shared" si="7"/>
        <v>1.7467118373854125</v>
      </c>
    </row>
    <row r="77" spans="1:11">
      <c r="A77" s="77">
        <v>41973</v>
      </c>
      <c r="B77" s="78">
        <v>1627000</v>
      </c>
      <c r="C77" s="79">
        <v>184</v>
      </c>
      <c r="D77" s="82">
        <f t="shared" si="6"/>
        <v>8.8423913043478262</v>
      </c>
      <c r="E77" s="4">
        <v>82</v>
      </c>
      <c r="F77" s="4">
        <v>1528</v>
      </c>
      <c r="G77" s="83">
        <v>5.21</v>
      </c>
      <c r="H77" s="4">
        <v>8.01</v>
      </c>
      <c r="I77" s="80">
        <f t="shared" si="4"/>
        <v>8.304347826086957</v>
      </c>
      <c r="J77" s="81">
        <f t="shared" si="5"/>
        <v>18.634146341463413</v>
      </c>
      <c r="K77" s="82">
        <f t="shared" si="7"/>
        <v>1.6971960277059168</v>
      </c>
    </row>
    <row r="78" spans="1:11">
      <c r="A78" s="77">
        <v>41974</v>
      </c>
      <c r="B78" s="78">
        <v>2223000</v>
      </c>
      <c r="C78" s="79">
        <v>221</v>
      </c>
      <c r="D78" s="82">
        <f t="shared" si="6"/>
        <v>10.058823529411764</v>
      </c>
      <c r="E78" s="4">
        <v>129</v>
      </c>
      <c r="F78" s="4">
        <v>2372</v>
      </c>
      <c r="G78" s="83">
        <v>5.6</v>
      </c>
      <c r="H78" s="4">
        <v>9.2100000000000009</v>
      </c>
      <c r="I78" s="80">
        <f t="shared" si="4"/>
        <v>10.733031674208144</v>
      </c>
      <c r="J78" s="81">
        <f t="shared" si="5"/>
        <v>18.387596899224807</v>
      </c>
      <c r="K78" s="82">
        <f t="shared" si="7"/>
        <v>1.796218487394958</v>
      </c>
    </row>
    <row r="79" spans="1:11">
      <c r="A79" s="77">
        <v>41975</v>
      </c>
      <c r="B79" s="78">
        <v>2202000</v>
      </c>
      <c r="C79" s="79">
        <v>231</v>
      </c>
      <c r="D79" s="82">
        <f t="shared" si="6"/>
        <v>9.5324675324675319</v>
      </c>
      <c r="E79" s="4">
        <v>160</v>
      </c>
      <c r="F79" s="4">
        <v>2545</v>
      </c>
      <c r="G79" s="83">
        <v>5.4</v>
      </c>
      <c r="H79" s="4">
        <v>8.5399999999999991</v>
      </c>
      <c r="I79" s="80">
        <f t="shared" si="4"/>
        <v>11.017316017316018</v>
      </c>
      <c r="J79" s="81">
        <f t="shared" si="5"/>
        <v>15.90625</v>
      </c>
      <c r="K79" s="82">
        <f t="shared" si="7"/>
        <v>1.7652717652717651</v>
      </c>
    </row>
    <row r="80" spans="1:11">
      <c r="A80" s="77">
        <v>41976</v>
      </c>
      <c r="B80" s="78">
        <v>2139000</v>
      </c>
      <c r="C80" s="79">
        <v>230</v>
      </c>
      <c r="D80" s="82">
        <f t="shared" si="6"/>
        <v>9.3000000000000007</v>
      </c>
      <c r="E80" s="4">
        <v>171</v>
      </c>
      <c r="F80" s="4">
        <v>2594</v>
      </c>
      <c r="G80" s="83">
        <v>5.24</v>
      </c>
      <c r="H80" s="4">
        <v>8.3000000000000007</v>
      </c>
      <c r="I80" s="80">
        <f t="shared" si="4"/>
        <v>11.278260869565218</v>
      </c>
      <c r="J80" s="81">
        <f t="shared" si="5"/>
        <v>15.169590643274853</v>
      </c>
      <c r="K80" s="82">
        <f t="shared" si="7"/>
        <v>1.7748091603053435</v>
      </c>
    </row>
    <row r="81" spans="1:11">
      <c r="A81" s="77">
        <v>41977</v>
      </c>
      <c r="B81" s="78">
        <v>2165000</v>
      </c>
      <c r="C81" s="79">
        <v>225</v>
      </c>
      <c r="D81" s="82">
        <f t="shared" si="6"/>
        <v>9.6222222222222218</v>
      </c>
      <c r="E81" s="4">
        <v>158</v>
      </c>
      <c r="F81" s="4">
        <v>2520</v>
      </c>
      <c r="G81" s="83">
        <v>5.42</v>
      </c>
      <c r="H81" s="4">
        <v>9.06</v>
      </c>
      <c r="I81" s="80">
        <f t="shared" si="4"/>
        <v>11.2</v>
      </c>
      <c r="J81" s="81">
        <f t="shared" si="5"/>
        <v>15.949367088607595</v>
      </c>
      <c r="K81" s="82">
        <f t="shared" si="7"/>
        <v>1.7753177531775317</v>
      </c>
    </row>
    <row r="82" spans="1:11">
      <c r="A82" s="77">
        <v>41978</v>
      </c>
      <c r="B82" s="78">
        <v>1907000</v>
      </c>
      <c r="C82" s="79">
        <v>203</v>
      </c>
      <c r="D82" s="82">
        <f t="shared" si="6"/>
        <v>9.3940886699507384</v>
      </c>
      <c r="E82" s="4">
        <v>133</v>
      </c>
      <c r="F82" s="4">
        <v>2033</v>
      </c>
      <c r="G82" s="83">
        <v>5.37</v>
      </c>
      <c r="H82" s="4">
        <v>8.16</v>
      </c>
      <c r="I82" s="80">
        <f t="shared" si="4"/>
        <v>10.014778325123153</v>
      </c>
      <c r="J82" s="81">
        <f t="shared" si="5"/>
        <v>15.285714285714286</v>
      </c>
      <c r="K82" s="82">
        <f t="shared" si="7"/>
        <v>1.7493647430075863</v>
      </c>
    </row>
    <row r="83" spans="1:11">
      <c r="A83" s="77">
        <v>41979</v>
      </c>
      <c r="B83" s="78">
        <v>1467000</v>
      </c>
      <c r="C83" s="79">
        <v>181</v>
      </c>
      <c r="D83" s="82">
        <f t="shared" si="6"/>
        <v>8.1049723756906076</v>
      </c>
      <c r="E83" s="4">
        <v>113</v>
      </c>
      <c r="F83" s="4">
        <v>1605</v>
      </c>
      <c r="G83" s="83">
        <v>4.76</v>
      </c>
      <c r="H83" s="4">
        <v>7.12</v>
      </c>
      <c r="I83" s="80">
        <f t="shared" si="4"/>
        <v>8.8674033149171265</v>
      </c>
      <c r="J83" s="81">
        <f t="shared" si="5"/>
        <v>14.20353982300885</v>
      </c>
      <c r="K83" s="82">
        <f t="shared" si="7"/>
        <v>1.7027252890106319</v>
      </c>
    </row>
    <row r="84" spans="1:11">
      <c r="A84" s="77">
        <v>41980</v>
      </c>
      <c r="B84" s="78">
        <v>1546000</v>
      </c>
      <c r="C84" s="79">
        <v>174</v>
      </c>
      <c r="D84" s="82">
        <f t="shared" si="6"/>
        <v>8.8850574712643677</v>
      </c>
      <c r="E84" s="4">
        <v>75</v>
      </c>
      <c r="F84" s="4">
        <v>2341</v>
      </c>
      <c r="G84" s="83">
        <v>5.26</v>
      </c>
      <c r="H84" s="4">
        <v>8.02</v>
      </c>
      <c r="I84" s="80">
        <f t="shared" si="4"/>
        <v>13.454022988505747</v>
      </c>
      <c r="J84" s="81">
        <f t="shared" si="5"/>
        <v>31.213333333333335</v>
      </c>
      <c r="K84" s="82">
        <f t="shared" si="7"/>
        <v>1.6891744241947468</v>
      </c>
    </row>
    <row r="85" spans="1:11">
      <c r="A85" s="77">
        <v>41981</v>
      </c>
      <c r="B85" s="78">
        <v>2158000</v>
      </c>
      <c r="C85" s="79">
        <v>218</v>
      </c>
      <c r="D85" s="82">
        <f t="shared" si="6"/>
        <v>9.8990825688073407</v>
      </c>
      <c r="E85" s="4">
        <v>116</v>
      </c>
      <c r="F85" s="4">
        <v>2356</v>
      </c>
      <c r="G85" s="83">
        <v>5.61</v>
      </c>
      <c r="H85" s="4">
        <v>9.49</v>
      </c>
      <c r="I85" s="80">
        <f t="shared" si="4"/>
        <v>10.807339449541285</v>
      </c>
      <c r="J85" s="81">
        <f t="shared" si="5"/>
        <v>20.310344827586206</v>
      </c>
      <c r="K85" s="82">
        <f t="shared" si="7"/>
        <v>1.7645423473809876</v>
      </c>
    </row>
    <row r="86" spans="1:11">
      <c r="A86" s="77">
        <v>41982</v>
      </c>
      <c r="B86" s="78">
        <v>2215000</v>
      </c>
      <c r="C86" s="79">
        <v>217</v>
      </c>
      <c r="D86" s="82">
        <f t="shared" si="6"/>
        <v>10.2073732718894</v>
      </c>
      <c r="E86" s="4">
        <v>197</v>
      </c>
      <c r="F86" s="4">
        <v>2215</v>
      </c>
      <c r="G86" s="83">
        <v>5.53</v>
      </c>
      <c r="H86" s="4">
        <v>9.25</v>
      </c>
      <c r="I86" s="80">
        <f t="shared" si="4"/>
        <v>10.2073732718894</v>
      </c>
      <c r="J86" s="81">
        <f t="shared" si="5"/>
        <v>11.243654822335026</v>
      </c>
      <c r="K86" s="82">
        <f t="shared" si="7"/>
        <v>1.8458179515170705</v>
      </c>
    </row>
    <row r="87" spans="1:11">
      <c r="A87" s="77">
        <v>41983</v>
      </c>
      <c r="B87" s="78">
        <v>2007000</v>
      </c>
      <c r="C87" s="79">
        <v>217</v>
      </c>
      <c r="D87" s="82">
        <f t="shared" si="6"/>
        <v>9.2488479262672811</v>
      </c>
      <c r="E87" s="4">
        <v>154</v>
      </c>
      <c r="F87" s="4">
        <v>2391</v>
      </c>
      <c r="G87" s="83">
        <v>5.33</v>
      </c>
      <c r="H87" s="4">
        <v>8.49</v>
      </c>
      <c r="I87" s="80">
        <f t="shared" si="4"/>
        <v>11.018433179723502</v>
      </c>
      <c r="J87" s="81">
        <f t="shared" si="5"/>
        <v>15.525974025974026</v>
      </c>
      <c r="K87" s="82">
        <f t="shared" si="7"/>
        <v>1.735243513370972</v>
      </c>
    </row>
    <row r="88" spans="1:11">
      <c r="A88" s="77">
        <v>41984</v>
      </c>
      <c r="B88" s="78">
        <v>2063000</v>
      </c>
      <c r="C88" s="79">
        <v>214</v>
      </c>
      <c r="D88" s="82">
        <f t="shared" si="6"/>
        <v>9.6401869158878508</v>
      </c>
      <c r="E88" s="4">
        <v>141</v>
      </c>
      <c r="F88" s="4">
        <v>2435</v>
      </c>
      <c r="G88" s="83">
        <v>5.46</v>
      </c>
      <c r="H88" s="4">
        <v>9.2200000000000006</v>
      </c>
      <c r="I88" s="80">
        <f t="shared" si="4"/>
        <v>11.378504672897197</v>
      </c>
      <c r="J88" s="81">
        <f t="shared" si="5"/>
        <v>17.269503546099291</v>
      </c>
      <c r="K88" s="82">
        <f t="shared" si="7"/>
        <v>1.7656019992468592</v>
      </c>
    </row>
    <row r="89" spans="1:11">
      <c r="A89" s="77">
        <v>41985</v>
      </c>
      <c r="B89" s="78">
        <v>1944000</v>
      </c>
      <c r="C89" s="79">
        <v>207</v>
      </c>
      <c r="D89" s="82">
        <f t="shared" si="6"/>
        <v>9.391304347826086</v>
      </c>
      <c r="E89" s="4">
        <v>153</v>
      </c>
      <c r="F89" s="4">
        <v>1808</v>
      </c>
      <c r="G89" s="83">
        <v>5.36</v>
      </c>
      <c r="H89" s="4">
        <v>8.5500000000000007</v>
      </c>
      <c r="I89" s="80">
        <f t="shared" si="4"/>
        <v>8.7342995169082123</v>
      </c>
      <c r="J89" s="81">
        <f t="shared" si="5"/>
        <v>11.816993464052288</v>
      </c>
      <c r="K89" s="82">
        <f t="shared" si="7"/>
        <v>1.752109020116807</v>
      </c>
    </row>
    <row r="90" spans="1:11">
      <c r="A90" s="77">
        <v>41986</v>
      </c>
      <c r="B90" s="78">
        <v>1514000</v>
      </c>
      <c r="C90" s="79">
        <v>176</v>
      </c>
      <c r="D90" s="82">
        <f t="shared" si="6"/>
        <v>8.6022727272727284</v>
      </c>
      <c r="E90" s="4">
        <v>104</v>
      </c>
      <c r="F90" s="4">
        <v>1746</v>
      </c>
      <c r="G90" s="83">
        <v>5.04</v>
      </c>
      <c r="H90" s="4">
        <v>7.56</v>
      </c>
      <c r="I90" s="80">
        <f t="shared" si="4"/>
        <v>9.920454545454545</v>
      </c>
      <c r="J90" s="81">
        <f t="shared" si="5"/>
        <v>16.78846153846154</v>
      </c>
      <c r="K90" s="82">
        <f t="shared" si="7"/>
        <v>1.7068001443001446</v>
      </c>
    </row>
    <row r="91" spans="1:11">
      <c r="A91" s="77">
        <v>41987</v>
      </c>
      <c r="B91" s="78">
        <v>1419000</v>
      </c>
      <c r="C91" s="79">
        <v>167</v>
      </c>
      <c r="D91" s="82">
        <f t="shared" si="6"/>
        <v>8.4970059880239521</v>
      </c>
      <c r="E91" s="4">
        <v>60</v>
      </c>
      <c r="F91" s="4">
        <v>1069</v>
      </c>
      <c r="G91" s="83">
        <v>5.01</v>
      </c>
      <c r="H91" s="4">
        <v>7.44</v>
      </c>
      <c r="I91" s="80">
        <f t="shared" si="4"/>
        <v>6.4011976047904193</v>
      </c>
      <c r="J91" s="81">
        <f t="shared" si="5"/>
        <v>17.816666666666666</v>
      </c>
      <c r="K91" s="82">
        <f t="shared" si="7"/>
        <v>1.6960091792462979</v>
      </c>
    </row>
    <row r="92" spans="1:11">
      <c r="A92" s="77">
        <v>41988</v>
      </c>
      <c r="B92" s="78">
        <v>1923000</v>
      </c>
      <c r="C92" s="79">
        <v>210</v>
      </c>
      <c r="D92" s="82">
        <f t="shared" si="6"/>
        <v>9.1571428571428566</v>
      </c>
      <c r="E92" s="4">
        <v>120</v>
      </c>
      <c r="F92" s="4">
        <v>2322</v>
      </c>
      <c r="G92" s="83">
        <v>5.2</v>
      </c>
      <c r="H92" s="4">
        <v>8.58</v>
      </c>
      <c r="I92" s="80">
        <f t="shared" si="4"/>
        <v>11.057142857142857</v>
      </c>
      <c r="J92" s="81">
        <f t="shared" si="5"/>
        <v>19.350000000000001</v>
      </c>
      <c r="K92" s="82">
        <f t="shared" si="7"/>
        <v>1.7609890109890107</v>
      </c>
    </row>
    <row r="93" spans="1:11">
      <c r="A93" s="77">
        <v>41989</v>
      </c>
      <c r="B93" s="78">
        <v>2035000</v>
      </c>
      <c r="C93" s="79">
        <v>211</v>
      </c>
      <c r="D93" s="82">
        <f t="shared" si="6"/>
        <v>9.6445497630331758</v>
      </c>
      <c r="E93" s="4">
        <v>146</v>
      </c>
      <c r="F93" s="4">
        <v>2128</v>
      </c>
      <c r="G93" s="83">
        <v>5.48</v>
      </c>
      <c r="H93" s="4">
        <v>9.17</v>
      </c>
      <c r="I93" s="80">
        <f t="shared" si="4"/>
        <v>10.085308056872037</v>
      </c>
      <c r="J93" s="81">
        <f t="shared" si="5"/>
        <v>14.575342465753424</v>
      </c>
      <c r="K93" s="82">
        <f t="shared" si="7"/>
        <v>1.7599543363199224</v>
      </c>
    </row>
    <row r="94" spans="1:11">
      <c r="A94" s="77">
        <v>41990</v>
      </c>
      <c r="B94" s="78">
        <v>1677000</v>
      </c>
      <c r="C94" s="79">
        <v>185</v>
      </c>
      <c r="D94" s="82">
        <f t="shared" si="6"/>
        <v>9.0648648648648642</v>
      </c>
      <c r="E94" s="4">
        <v>125</v>
      </c>
      <c r="F94" s="4">
        <v>1556</v>
      </c>
      <c r="G94" s="83">
        <v>5.41</v>
      </c>
      <c r="H94" s="4">
        <v>9.01</v>
      </c>
      <c r="I94" s="80">
        <f t="shared" si="4"/>
        <v>8.4108108108108102</v>
      </c>
      <c r="J94" s="81">
        <f t="shared" si="5"/>
        <v>12.448</v>
      </c>
      <c r="K94" s="82">
        <f t="shared" si="7"/>
        <v>1.6755757606034869</v>
      </c>
    </row>
    <row r="95" spans="1:11">
      <c r="A95" s="77">
        <v>41991</v>
      </c>
      <c r="B95" s="78">
        <v>1926000</v>
      </c>
      <c r="C95" s="79">
        <v>208</v>
      </c>
      <c r="D95" s="82">
        <f t="shared" si="6"/>
        <v>9.259615384615385</v>
      </c>
      <c r="E95" s="4">
        <v>165</v>
      </c>
      <c r="F95" s="4">
        <v>2018</v>
      </c>
      <c r="G95" s="83">
        <v>5.27</v>
      </c>
      <c r="H95" s="4">
        <v>8.52</v>
      </c>
      <c r="I95" s="80">
        <f t="shared" si="4"/>
        <v>9.7019230769230766</v>
      </c>
      <c r="J95" s="81">
        <f t="shared" si="5"/>
        <v>12.23030303030303</v>
      </c>
      <c r="K95" s="82">
        <f t="shared" si="7"/>
        <v>1.7570427674792004</v>
      </c>
    </row>
    <row r="96" spans="1:11">
      <c r="A96" s="77">
        <v>41992</v>
      </c>
      <c r="B96" s="78">
        <v>1742000</v>
      </c>
      <c r="C96" s="79">
        <v>198</v>
      </c>
      <c r="D96" s="82">
        <f t="shared" si="6"/>
        <v>8.7979797979797993</v>
      </c>
      <c r="E96" s="4">
        <v>153</v>
      </c>
      <c r="F96" s="4">
        <v>1922</v>
      </c>
      <c r="G96" s="83">
        <v>5.0199999999999996</v>
      </c>
      <c r="H96" s="4">
        <v>8.2200000000000006</v>
      </c>
      <c r="I96" s="80">
        <f t="shared" si="4"/>
        <v>9.7070707070707076</v>
      </c>
      <c r="J96" s="81">
        <f t="shared" si="5"/>
        <v>12.562091503267974</v>
      </c>
      <c r="K96" s="82">
        <f t="shared" si="7"/>
        <v>1.7525856171274503</v>
      </c>
    </row>
    <row r="97" spans="1:13">
      <c r="A97" s="77">
        <v>41993</v>
      </c>
      <c r="B97" s="78">
        <v>1686000</v>
      </c>
      <c r="C97" s="79">
        <v>183</v>
      </c>
      <c r="D97" s="82">
        <f t="shared" si="6"/>
        <v>9.2131147540983598</v>
      </c>
      <c r="E97" s="4">
        <v>83</v>
      </c>
      <c r="F97" s="4">
        <v>1938</v>
      </c>
      <c r="G97" s="83">
        <v>4.9800000000000004</v>
      </c>
      <c r="H97" s="4">
        <v>7.53</v>
      </c>
      <c r="I97" s="80">
        <f t="shared" si="4"/>
        <v>10.590163934426229</v>
      </c>
      <c r="J97" s="81">
        <f t="shared" si="5"/>
        <v>23.349397590361445</v>
      </c>
      <c r="K97" s="82">
        <f t="shared" si="7"/>
        <v>1.8500230429916384</v>
      </c>
    </row>
    <row r="98" spans="1:13">
      <c r="A98" s="77">
        <v>41994</v>
      </c>
      <c r="B98" s="78">
        <v>1839000</v>
      </c>
      <c r="C98" s="79">
        <v>195</v>
      </c>
      <c r="D98" s="82">
        <f t="shared" si="6"/>
        <v>9.430769230769231</v>
      </c>
      <c r="E98" s="4">
        <v>74</v>
      </c>
      <c r="F98" s="4">
        <v>1781</v>
      </c>
      <c r="G98" s="83">
        <v>5.22</v>
      </c>
      <c r="H98" s="4">
        <v>8.2100000000000009</v>
      </c>
      <c r="I98" s="80">
        <f t="shared" si="4"/>
        <v>9.1333333333333329</v>
      </c>
      <c r="J98" s="81">
        <f t="shared" si="5"/>
        <v>24.067567567567568</v>
      </c>
      <c r="K98" s="82">
        <f t="shared" si="7"/>
        <v>1.8066607721780137</v>
      </c>
    </row>
    <row r="99" spans="1:13">
      <c r="A99" s="77">
        <v>41995</v>
      </c>
      <c r="B99" s="78">
        <v>1993000</v>
      </c>
      <c r="C99" s="79">
        <v>210</v>
      </c>
      <c r="D99" s="82">
        <f t="shared" si="6"/>
        <v>9.4904761904761905</v>
      </c>
      <c r="E99" s="4">
        <v>108</v>
      </c>
      <c r="F99" s="4">
        <v>2087</v>
      </c>
      <c r="G99" s="83">
        <v>5.31</v>
      </c>
      <c r="H99" s="4">
        <v>8.4499999999999993</v>
      </c>
      <c r="I99" s="80">
        <f t="shared" si="4"/>
        <v>9.9380952380952383</v>
      </c>
      <c r="J99" s="81">
        <f t="shared" si="5"/>
        <v>19.324074074074073</v>
      </c>
      <c r="K99" s="82">
        <f t="shared" si="7"/>
        <v>1.7872836516904316</v>
      </c>
    </row>
    <row r="100" spans="1:13">
      <c r="A100" s="77">
        <v>41996</v>
      </c>
      <c r="B100" s="78">
        <v>2033000</v>
      </c>
      <c r="C100" s="79">
        <v>209</v>
      </c>
      <c r="D100" s="82">
        <f t="shared" si="6"/>
        <v>9.7272727272727284</v>
      </c>
      <c r="E100" s="4">
        <v>166</v>
      </c>
      <c r="F100" s="4">
        <v>2708</v>
      </c>
      <c r="G100" s="83">
        <v>5.46</v>
      </c>
      <c r="H100" s="4">
        <v>8.59</v>
      </c>
      <c r="I100" s="80">
        <f t="shared" si="4"/>
        <v>12.956937799043063</v>
      </c>
      <c r="J100" s="81">
        <f t="shared" si="5"/>
        <v>16.313253012048193</v>
      </c>
      <c r="K100" s="82">
        <f t="shared" si="7"/>
        <v>1.7815517815517818</v>
      </c>
    </row>
    <row r="101" spans="1:13">
      <c r="A101" s="77">
        <v>41997</v>
      </c>
      <c r="B101" s="78">
        <v>1851000</v>
      </c>
      <c r="C101" s="79">
        <v>185</v>
      </c>
      <c r="D101" s="82">
        <f t="shared" si="6"/>
        <v>10.005405405405405</v>
      </c>
      <c r="E101" s="4">
        <v>136</v>
      </c>
      <c r="F101" s="4">
        <v>2338</v>
      </c>
      <c r="G101" s="83">
        <v>5.3</v>
      </c>
      <c r="H101" s="4">
        <v>8.1999999999999993</v>
      </c>
      <c r="I101" s="80">
        <f t="shared" si="4"/>
        <v>12.637837837837838</v>
      </c>
      <c r="J101" s="81">
        <f t="shared" si="5"/>
        <v>17.191176470588236</v>
      </c>
      <c r="K101" s="82">
        <f t="shared" si="7"/>
        <v>1.8878123406425293</v>
      </c>
    </row>
    <row r="102" spans="1:13">
      <c r="A102" s="77">
        <v>41998</v>
      </c>
      <c r="B102" s="78">
        <v>1610000</v>
      </c>
      <c r="C102" s="79">
        <v>173</v>
      </c>
      <c r="D102" s="82">
        <f t="shared" si="6"/>
        <v>9.306358381502891</v>
      </c>
      <c r="E102" s="4">
        <v>88</v>
      </c>
      <c r="F102" s="4">
        <v>2037</v>
      </c>
      <c r="G102" s="83">
        <v>5.28</v>
      </c>
      <c r="H102" s="4">
        <v>8.1300000000000008</v>
      </c>
      <c r="I102" s="80">
        <f t="shared" si="4"/>
        <v>11.77456647398844</v>
      </c>
      <c r="J102" s="81">
        <f t="shared" si="5"/>
        <v>23.147727272727273</v>
      </c>
      <c r="K102" s="82">
        <f t="shared" si="7"/>
        <v>1.7625678752846383</v>
      </c>
    </row>
    <row r="103" spans="1:13">
      <c r="A103" s="77">
        <v>41999</v>
      </c>
      <c r="B103" s="78">
        <v>1614000</v>
      </c>
      <c r="C103" s="79">
        <v>178</v>
      </c>
      <c r="D103" s="82">
        <f t="shared" si="6"/>
        <v>9.0674157303370801</v>
      </c>
      <c r="E103" s="4">
        <v>98</v>
      </c>
      <c r="F103" s="4">
        <v>2001</v>
      </c>
      <c r="G103" s="83">
        <v>5.21</v>
      </c>
      <c r="H103" s="4">
        <v>7.58</v>
      </c>
      <c r="I103" s="80">
        <f t="shared" si="4"/>
        <v>11.241573033707866</v>
      </c>
      <c r="J103" s="81">
        <f t="shared" si="5"/>
        <v>20.418367346938776</v>
      </c>
      <c r="K103" s="82">
        <f t="shared" si="7"/>
        <v>1.7403868964178657</v>
      </c>
    </row>
    <row r="104" spans="1:13">
      <c r="A104" s="77">
        <v>42000</v>
      </c>
      <c r="B104" s="78">
        <v>1541000</v>
      </c>
      <c r="C104" s="79">
        <v>177</v>
      </c>
      <c r="D104" s="82">
        <f t="shared" si="6"/>
        <v>8.7062146892655363</v>
      </c>
      <c r="E104" s="4">
        <v>76</v>
      </c>
      <c r="F104" s="4">
        <v>1544</v>
      </c>
      <c r="G104" s="83">
        <v>5.0599999999999996</v>
      </c>
      <c r="H104" s="4">
        <v>7.38</v>
      </c>
      <c r="I104" s="80">
        <f t="shared" si="4"/>
        <v>8.72316384180791</v>
      </c>
      <c r="J104" s="81">
        <f t="shared" si="5"/>
        <v>20.315789473684209</v>
      </c>
      <c r="K104" s="82">
        <f t="shared" si="7"/>
        <v>1.7205957883923986</v>
      </c>
    </row>
    <row r="105" spans="1:13">
      <c r="A105" s="77">
        <v>42001</v>
      </c>
      <c r="B105" s="78">
        <v>1611000</v>
      </c>
      <c r="C105" s="79">
        <v>172</v>
      </c>
      <c r="D105" s="82">
        <f t="shared" si="6"/>
        <v>9.3662790697674421</v>
      </c>
      <c r="E105" s="4">
        <v>63</v>
      </c>
      <c r="F105" s="4">
        <v>2086</v>
      </c>
      <c r="G105" s="83">
        <v>5.55</v>
      </c>
      <c r="H105" s="4">
        <v>8.1300000000000008</v>
      </c>
      <c r="I105" s="80">
        <f t="shared" si="4"/>
        <v>12.127906976744185</v>
      </c>
      <c r="J105" s="81">
        <f t="shared" si="5"/>
        <v>33.111111111111114</v>
      </c>
      <c r="K105" s="82">
        <f t="shared" si="7"/>
        <v>1.6876178504085482</v>
      </c>
    </row>
    <row r="106" spans="1:13">
      <c r="A106" s="77">
        <v>42002</v>
      </c>
      <c r="B106" s="78">
        <v>2378000</v>
      </c>
      <c r="C106" s="79">
        <v>224</v>
      </c>
      <c r="D106" s="82">
        <f t="shared" si="6"/>
        <v>10.616071428571429</v>
      </c>
      <c r="E106" s="4">
        <v>85</v>
      </c>
      <c r="F106" s="4">
        <v>2902</v>
      </c>
      <c r="G106" s="83">
        <v>6.05</v>
      </c>
      <c r="H106" s="4">
        <v>9.2799999999999994</v>
      </c>
      <c r="I106" s="80">
        <f t="shared" si="4"/>
        <v>12.955357142857142</v>
      </c>
      <c r="J106" s="81">
        <f t="shared" si="5"/>
        <v>34.141176470588235</v>
      </c>
      <c r="K106" s="82">
        <f t="shared" si="7"/>
        <v>1.7547225501770958</v>
      </c>
    </row>
    <row r="107" spans="1:13">
      <c r="A107" s="77">
        <v>42003</v>
      </c>
      <c r="B107" s="78">
        <v>2299000</v>
      </c>
      <c r="C107" s="79">
        <v>228</v>
      </c>
      <c r="D107" s="82">
        <f t="shared" si="6"/>
        <v>10.083333333333334</v>
      </c>
      <c r="E107" s="4">
        <v>100</v>
      </c>
      <c r="F107" s="4">
        <v>2631</v>
      </c>
      <c r="G107" s="83">
        <v>5.7</v>
      </c>
      <c r="H107" s="4">
        <v>9.14</v>
      </c>
      <c r="I107" s="80">
        <f t="shared" si="4"/>
        <v>11.539473684210526</v>
      </c>
      <c r="J107" s="81">
        <f t="shared" si="5"/>
        <v>26.31</v>
      </c>
      <c r="K107" s="82">
        <f t="shared" si="7"/>
        <v>1.7690058479532165</v>
      </c>
    </row>
    <row r="108" spans="1:13">
      <c r="A108" s="77">
        <v>42004</v>
      </c>
      <c r="B108" s="78">
        <v>2125000</v>
      </c>
      <c r="C108" s="79">
        <v>207</v>
      </c>
      <c r="D108" s="82">
        <f t="shared" si="6"/>
        <v>10.265700483091786</v>
      </c>
      <c r="E108" s="4">
        <v>106</v>
      </c>
      <c r="F108" s="4">
        <v>2396</v>
      </c>
      <c r="G108" s="83">
        <v>5.78</v>
      </c>
      <c r="H108" s="4">
        <v>9.1999999999999993</v>
      </c>
      <c r="I108" s="80">
        <f t="shared" si="4"/>
        <v>11.57487922705314</v>
      </c>
      <c r="J108" s="81">
        <f t="shared" si="5"/>
        <v>22.60377358490566</v>
      </c>
      <c r="K108" s="82">
        <f t="shared" si="7"/>
        <v>1.7760727479397553</v>
      </c>
    </row>
    <row r="109" spans="1:13">
      <c r="A109" s="77">
        <v>42005</v>
      </c>
      <c r="B109" s="78">
        <v>1630000</v>
      </c>
      <c r="C109" s="79">
        <v>182</v>
      </c>
      <c r="D109" s="82">
        <f t="shared" si="6"/>
        <v>8.9560439560439562</v>
      </c>
      <c r="E109" s="4">
        <v>94</v>
      </c>
      <c r="F109" s="4">
        <v>2169</v>
      </c>
      <c r="G109" s="83">
        <v>5</v>
      </c>
      <c r="H109" s="4">
        <v>8.1300000000000008</v>
      </c>
      <c r="I109" s="80">
        <f t="shared" si="4"/>
        <v>11.917582417582418</v>
      </c>
      <c r="J109" s="81">
        <f t="shared" si="5"/>
        <v>23.074468085106382</v>
      </c>
      <c r="K109" s="82">
        <f t="shared" si="7"/>
        <v>1.7912087912087913</v>
      </c>
    </row>
    <row r="110" spans="1:13">
      <c r="A110" s="77">
        <v>42006</v>
      </c>
      <c r="B110" s="78">
        <v>2062000</v>
      </c>
      <c r="C110" s="79">
        <v>210</v>
      </c>
      <c r="D110" s="82">
        <f t="shared" si="6"/>
        <v>9.8190476190476179</v>
      </c>
      <c r="E110" s="4">
        <v>80</v>
      </c>
      <c r="F110" s="4">
        <v>2062</v>
      </c>
      <c r="G110" s="83">
        <v>5.28</v>
      </c>
      <c r="H110" s="4">
        <v>8.1199999999999992</v>
      </c>
      <c r="I110" s="80">
        <f t="shared" si="4"/>
        <v>9.8190476190476197</v>
      </c>
      <c r="J110" s="81">
        <f t="shared" si="5"/>
        <v>25.774999999999999</v>
      </c>
      <c r="K110" s="82">
        <f t="shared" si="7"/>
        <v>1.8596681096681094</v>
      </c>
    </row>
    <row r="111" spans="1:13">
      <c r="A111" s="77">
        <v>42007</v>
      </c>
      <c r="B111" s="78">
        <v>1987000</v>
      </c>
      <c r="C111" s="79">
        <v>196</v>
      </c>
      <c r="D111" s="82">
        <f t="shared" si="6"/>
        <v>10.137755102040815</v>
      </c>
      <c r="E111" s="4">
        <v>66</v>
      </c>
      <c r="F111" s="4">
        <v>1987</v>
      </c>
      <c r="G111" s="83">
        <v>5.42</v>
      </c>
      <c r="H111" s="4">
        <v>8.09</v>
      </c>
      <c r="I111" s="80">
        <f t="shared" si="4"/>
        <v>10.137755102040817</v>
      </c>
      <c r="J111" s="81">
        <f t="shared" si="5"/>
        <v>30.106060606060606</v>
      </c>
      <c r="K111" s="82">
        <f t="shared" si="7"/>
        <v>1.8704345206717372</v>
      </c>
    </row>
    <row r="112" spans="1:13">
      <c r="A112" s="77">
        <v>42008</v>
      </c>
      <c r="B112" s="78">
        <v>1832000</v>
      </c>
      <c r="C112" s="79">
        <v>183</v>
      </c>
      <c r="D112" s="82">
        <f t="shared" si="6"/>
        <v>10.010928961748634</v>
      </c>
      <c r="E112" s="4">
        <v>62</v>
      </c>
      <c r="F112" s="4">
        <v>1497</v>
      </c>
      <c r="G112" s="83">
        <v>5.2</v>
      </c>
      <c r="H112" s="4">
        <v>7.39</v>
      </c>
      <c r="I112" s="80">
        <f t="shared" si="4"/>
        <v>8.1803278688524586</v>
      </c>
      <c r="J112" s="81">
        <f t="shared" si="5"/>
        <v>24.14516129032258</v>
      </c>
      <c r="K112" s="82">
        <f t="shared" si="7"/>
        <v>1.9251786464901219</v>
      </c>
      <c r="M112" s="84"/>
    </row>
    <row r="113" spans="1:13">
      <c r="A113" s="77">
        <v>42009</v>
      </c>
      <c r="B113" s="78">
        <v>2255000</v>
      </c>
      <c r="C113" s="79">
        <v>223</v>
      </c>
      <c r="D113" s="82">
        <f t="shared" si="6"/>
        <v>10.112107623318385</v>
      </c>
      <c r="E113" s="4">
        <v>102</v>
      </c>
      <c r="F113" s="4">
        <v>2437</v>
      </c>
      <c r="G113" s="83">
        <v>5.74</v>
      </c>
      <c r="H113" s="4">
        <v>9.1199999999999992</v>
      </c>
      <c r="I113" s="80">
        <f t="shared" si="4"/>
        <v>10.928251121076233</v>
      </c>
      <c r="J113" s="81">
        <f t="shared" si="5"/>
        <v>23.892156862745097</v>
      </c>
      <c r="K113" s="82">
        <f t="shared" si="7"/>
        <v>1.7616912235746316</v>
      </c>
      <c r="M113" s="84"/>
    </row>
    <row r="114" spans="1:13">
      <c r="A114" s="77">
        <v>42010</v>
      </c>
      <c r="B114" s="78">
        <v>2396000</v>
      </c>
      <c r="C114" s="79">
        <v>231</v>
      </c>
      <c r="D114" s="82">
        <f t="shared" si="6"/>
        <v>10.372294372294373</v>
      </c>
      <c r="E114" s="4">
        <v>135</v>
      </c>
      <c r="F114" s="4">
        <v>2454</v>
      </c>
      <c r="G114" s="83">
        <v>5.76</v>
      </c>
      <c r="H114" s="4">
        <v>9.2200000000000006</v>
      </c>
      <c r="I114" s="80">
        <f t="shared" si="4"/>
        <v>10.623376623376624</v>
      </c>
      <c r="J114" s="81">
        <f t="shared" si="5"/>
        <v>18.177777777777777</v>
      </c>
      <c r="K114" s="82">
        <f t="shared" si="7"/>
        <v>1.800745550745551</v>
      </c>
      <c r="M114" s="84"/>
    </row>
    <row r="115" spans="1:13">
      <c r="A115" s="77">
        <v>42011</v>
      </c>
      <c r="B115" s="78">
        <v>2370000</v>
      </c>
      <c r="C115" s="79">
        <v>233</v>
      </c>
      <c r="D115" s="82">
        <f t="shared" si="6"/>
        <v>10.171673819742489</v>
      </c>
      <c r="E115" s="4">
        <v>129</v>
      </c>
      <c r="F115" s="4">
        <v>2791</v>
      </c>
      <c r="G115" s="83">
        <v>5.74</v>
      </c>
      <c r="H115" s="4">
        <v>9.14</v>
      </c>
      <c r="I115" s="80">
        <f t="shared" si="4"/>
        <v>11.978540772532188</v>
      </c>
      <c r="J115" s="81">
        <f t="shared" si="5"/>
        <v>21.635658914728683</v>
      </c>
      <c r="K115" s="82">
        <f t="shared" si="7"/>
        <v>1.772068609711235</v>
      </c>
      <c r="M115" s="84"/>
    </row>
    <row r="116" spans="1:13">
      <c r="A116" s="77">
        <v>42012</v>
      </c>
      <c r="B116" s="78">
        <v>2349000</v>
      </c>
      <c r="C116" s="79">
        <v>234</v>
      </c>
      <c r="D116" s="82">
        <f t="shared" si="6"/>
        <v>10.038461538461538</v>
      </c>
      <c r="E116" s="4">
        <v>149</v>
      </c>
      <c r="F116" s="4">
        <v>2545</v>
      </c>
      <c r="G116" s="83">
        <v>5.68</v>
      </c>
      <c r="H116" s="4">
        <v>9.16</v>
      </c>
      <c r="I116" s="80">
        <f t="shared" si="4"/>
        <v>10.876068376068377</v>
      </c>
      <c r="J116" s="81">
        <f t="shared" si="5"/>
        <v>17.080536912751679</v>
      </c>
      <c r="K116" s="82">
        <f t="shared" si="7"/>
        <v>1.7673347778981583</v>
      </c>
      <c r="M116" s="84"/>
    </row>
    <row r="117" spans="1:13">
      <c r="A117" s="77">
        <v>42013</v>
      </c>
      <c r="B117" s="78">
        <v>1994000</v>
      </c>
      <c r="C117" s="79">
        <v>216</v>
      </c>
      <c r="D117" s="82">
        <f t="shared" si="6"/>
        <v>9.231481481481481</v>
      </c>
      <c r="E117" s="4">
        <v>135</v>
      </c>
      <c r="F117" s="4">
        <v>2164</v>
      </c>
      <c r="G117" s="83">
        <v>5.22</v>
      </c>
      <c r="H117" s="4">
        <v>8.16</v>
      </c>
      <c r="I117" s="80">
        <f t="shared" si="4"/>
        <v>10.018518518518519</v>
      </c>
      <c r="J117" s="81">
        <f t="shared" si="5"/>
        <v>16.029629629629628</v>
      </c>
      <c r="K117" s="82">
        <f t="shared" si="7"/>
        <v>1.7684830424294025</v>
      </c>
      <c r="M117" s="84"/>
    </row>
    <row r="118" spans="1:13">
      <c r="A118" s="77">
        <v>42014</v>
      </c>
      <c r="B118" s="78">
        <v>1787000</v>
      </c>
      <c r="C118" s="79">
        <v>201</v>
      </c>
      <c r="D118" s="82">
        <f t="shared" si="6"/>
        <v>8.8905472636815919</v>
      </c>
      <c r="E118" s="4">
        <v>99</v>
      </c>
      <c r="F118" s="4">
        <v>2021</v>
      </c>
      <c r="G118" s="83">
        <v>5.24</v>
      </c>
      <c r="H118" s="4">
        <v>7.5</v>
      </c>
      <c r="I118" s="80">
        <f t="shared" si="4"/>
        <v>10.054726368159203</v>
      </c>
      <c r="J118" s="81">
        <f t="shared" si="5"/>
        <v>20.414141414141415</v>
      </c>
      <c r="K118" s="82">
        <f t="shared" si="7"/>
        <v>1.6966693251300746</v>
      </c>
      <c r="M118" s="84"/>
    </row>
    <row r="119" spans="1:13">
      <c r="A119" s="77">
        <v>42015</v>
      </c>
      <c r="B119" s="78">
        <v>1685000</v>
      </c>
      <c r="C119" s="79">
        <v>188</v>
      </c>
      <c r="D119" s="82">
        <f t="shared" si="6"/>
        <v>8.962765957446809</v>
      </c>
      <c r="E119" s="4">
        <v>93</v>
      </c>
      <c r="F119" s="4">
        <v>1833</v>
      </c>
      <c r="G119" s="83">
        <v>5.3</v>
      </c>
      <c r="H119" s="4">
        <v>8.0500000000000007</v>
      </c>
      <c r="I119" s="80">
        <f t="shared" si="4"/>
        <v>9.75</v>
      </c>
      <c r="J119" s="81">
        <f t="shared" si="5"/>
        <v>19.70967741935484</v>
      </c>
      <c r="K119" s="82">
        <f t="shared" si="7"/>
        <v>1.6910879164993979</v>
      </c>
      <c r="M119" s="84"/>
    </row>
    <row r="120" spans="1:13">
      <c r="A120" s="77">
        <v>42016</v>
      </c>
      <c r="B120" s="78">
        <v>2174000</v>
      </c>
      <c r="C120" s="79">
        <v>224</v>
      </c>
      <c r="D120" s="82">
        <f t="shared" si="6"/>
        <v>9.7053571428571423</v>
      </c>
      <c r="E120" s="4">
        <v>131</v>
      </c>
      <c r="F120" s="4">
        <v>2101</v>
      </c>
      <c r="G120" s="83">
        <v>5.51</v>
      </c>
      <c r="H120" s="4">
        <v>8.59</v>
      </c>
      <c r="I120" s="80">
        <f t="shared" si="4"/>
        <v>9.3794642857142865</v>
      </c>
      <c r="J120" s="81">
        <f t="shared" si="5"/>
        <v>16.038167938931299</v>
      </c>
      <c r="K120" s="82">
        <f t="shared" si="7"/>
        <v>1.7614078299196265</v>
      </c>
      <c r="M120" s="84"/>
    </row>
    <row r="121" spans="1:13">
      <c r="A121" s="77">
        <v>42017</v>
      </c>
      <c r="B121" s="78">
        <v>2521000</v>
      </c>
      <c r="C121" s="79">
        <v>233</v>
      </c>
      <c r="D121" s="82">
        <f t="shared" si="6"/>
        <v>10.819742489270386</v>
      </c>
      <c r="E121" s="4">
        <v>162</v>
      </c>
      <c r="F121" s="4">
        <v>3107</v>
      </c>
      <c r="G121" s="83">
        <v>6.09</v>
      </c>
      <c r="H121" s="4">
        <v>9.52</v>
      </c>
      <c r="I121" s="80">
        <f t="shared" si="4"/>
        <v>13.334763948497853</v>
      </c>
      <c r="J121" s="81">
        <f t="shared" si="5"/>
        <v>19.179012345679013</v>
      </c>
      <c r="K121" s="82">
        <f t="shared" si="7"/>
        <v>1.7766408028358598</v>
      </c>
      <c r="M121" s="84"/>
    </row>
    <row r="122" spans="1:13">
      <c r="A122" s="77">
        <v>42018</v>
      </c>
      <c r="B122" s="78">
        <v>2360000</v>
      </c>
      <c r="C122" s="79">
        <v>231</v>
      </c>
      <c r="D122" s="82">
        <f t="shared" si="6"/>
        <v>10.216450216450218</v>
      </c>
      <c r="E122" s="4">
        <v>126</v>
      </c>
      <c r="F122" s="4">
        <v>2879</v>
      </c>
      <c r="G122" s="83">
        <v>5.74</v>
      </c>
      <c r="H122" s="4">
        <v>9.14</v>
      </c>
      <c r="I122" s="80">
        <f t="shared" si="4"/>
        <v>12.463203463203463</v>
      </c>
      <c r="J122" s="81">
        <f t="shared" si="5"/>
        <v>22.849206349206348</v>
      </c>
      <c r="K122" s="82">
        <f t="shared" si="7"/>
        <v>1.7798693756881911</v>
      </c>
      <c r="M122" s="84"/>
    </row>
    <row r="123" spans="1:13">
      <c r="A123" s="77">
        <v>42019</v>
      </c>
      <c r="B123" s="78">
        <v>2206000</v>
      </c>
      <c r="C123" s="79">
        <v>229</v>
      </c>
      <c r="D123" s="82">
        <f t="shared" si="6"/>
        <v>9.6331877729257656</v>
      </c>
      <c r="E123" s="4">
        <v>114</v>
      </c>
      <c r="F123" s="4">
        <v>2317</v>
      </c>
      <c r="G123" s="83">
        <v>5.45</v>
      </c>
      <c r="H123" s="4">
        <v>8.17</v>
      </c>
      <c r="I123" s="80">
        <f t="shared" si="4"/>
        <v>10.117903930131005</v>
      </c>
      <c r="J123" s="81">
        <f t="shared" si="5"/>
        <v>20.32456140350877</v>
      </c>
      <c r="K123" s="82">
        <f t="shared" si="7"/>
        <v>1.7675573895276633</v>
      </c>
      <c r="M123" s="84"/>
    </row>
    <row r="124" spans="1:13">
      <c r="A124" s="77">
        <v>42020</v>
      </c>
      <c r="B124" s="78">
        <v>2105000</v>
      </c>
      <c r="C124" s="79">
        <v>225</v>
      </c>
      <c r="D124" s="82">
        <f t="shared" si="6"/>
        <v>9.3555555555555543</v>
      </c>
      <c r="E124" s="4">
        <v>134</v>
      </c>
      <c r="F124" s="4">
        <v>2549</v>
      </c>
      <c r="G124" s="83">
        <v>5.35</v>
      </c>
      <c r="H124" s="4">
        <v>8.5</v>
      </c>
      <c r="I124" s="80">
        <f t="shared" si="4"/>
        <v>11.328888888888889</v>
      </c>
      <c r="J124" s="81">
        <f t="shared" si="5"/>
        <v>19.022388059701491</v>
      </c>
      <c r="K124" s="82">
        <f t="shared" si="7"/>
        <v>1.7487019730010382</v>
      </c>
      <c r="M124" s="84"/>
    </row>
    <row r="125" spans="1:13">
      <c r="A125" s="77">
        <v>42021</v>
      </c>
      <c r="B125" s="78">
        <v>1792000</v>
      </c>
      <c r="C125" s="79">
        <v>199</v>
      </c>
      <c r="D125" s="82">
        <f t="shared" si="6"/>
        <v>9.0050251256281406</v>
      </c>
      <c r="E125" s="4">
        <v>105</v>
      </c>
      <c r="F125" s="4">
        <v>2026</v>
      </c>
      <c r="G125" s="83">
        <v>5.19</v>
      </c>
      <c r="H125" s="4">
        <v>8.0399999999999991</v>
      </c>
      <c r="I125" s="80">
        <f t="shared" si="4"/>
        <v>10.180904522613066</v>
      </c>
      <c r="J125" s="81">
        <f t="shared" si="5"/>
        <v>19.295238095238094</v>
      </c>
      <c r="K125" s="82">
        <f t="shared" si="7"/>
        <v>1.7350722785410675</v>
      </c>
      <c r="M125" s="84"/>
    </row>
    <row r="126" spans="1:13">
      <c r="A126" s="77">
        <v>42022</v>
      </c>
      <c r="B126" s="78">
        <v>1798000</v>
      </c>
      <c r="C126" s="79">
        <v>193</v>
      </c>
      <c r="D126" s="82">
        <f t="shared" si="6"/>
        <v>9.3160621761658042</v>
      </c>
      <c r="E126" s="4">
        <v>74</v>
      </c>
      <c r="F126" s="4">
        <v>2102</v>
      </c>
      <c r="G126" s="83">
        <v>5.34</v>
      </c>
      <c r="H126" s="4">
        <v>8.1199999999999992</v>
      </c>
      <c r="I126" s="80">
        <f t="shared" si="4"/>
        <v>10.891191709844559</v>
      </c>
      <c r="J126" s="81">
        <f t="shared" si="5"/>
        <v>28.405405405405407</v>
      </c>
      <c r="K126" s="82">
        <f t="shared" si="7"/>
        <v>1.7445809318662555</v>
      </c>
      <c r="M126" s="84"/>
    </row>
    <row r="127" spans="1:13">
      <c r="A127" s="77">
        <v>42023</v>
      </c>
      <c r="B127" s="78">
        <v>2485000</v>
      </c>
      <c r="C127" s="79">
        <v>257</v>
      </c>
      <c r="D127" s="82">
        <f t="shared" si="6"/>
        <v>9.6692607003891045</v>
      </c>
      <c r="E127" s="4">
        <v>121</v>
      </c>
      <c r="F127" s="4">
        <v>2647</v>
      </c>
      <c r="G127" s="83">
        <v>5.4</v>
      </c>
      <c r="H127" s="4">
        <v>8.44</v>
      </c>
      <c r="I127" s="80">
        <f t="shared" si="4"/>
        <v>10.299610894941635</v>
      </c>
      <c r="J127" s="81">
        <f t="shared" si="5"/>
        <v>21.876033057851238</v>
      </c>
      <c r="K127" s="82">
        <f t="shared" si="7"/>
        <v>1.7906038334053895</v>
      </c>
      <c r="M127" s="84"/>
    </row>
    <row r="128" spans="1:13">
      <c r="A128" s="77">
        <v>42024</v>
      </c>
      <c r="B128" s="78">
        <v>2156000</v>
      </c>
      <c r="C128" s="79">
        <v>236</v>
      </c>
      <c r="D128" s="82">
        <f t="shared" si="6"/>
        <v>9.1355932203389845</v>
      </c>
      <c r="E128" s="4">
        <v>121</v>
      </c>
      <c r="F128" s="4">
        <v>2272</v>
      </c>
      <c r="G128" s="83">
        <v>5.23</v>
      </c>
      <c r="H128" s="4">
        <v>8.34</v>
      </c>
      <c r="I128" s="80">
        <f t="shared" si="4"/>
        <v>9.6271186440677958</v>
      </c>
      <c r="J128" s="81">
        <f t="shared" si="5"/>
        <v>18.776859504132233</v>
      </c>
      <c r="K128" s="82">
        <f t="shared" si="7"/>
        <v>1.7467673461451212</v>
      </c>
      <c r="M128" s="84"/>
    </row>
    <row r="129" spans="1:13">
      <c r="A129" s="77">
        <v>42025</v>
      </c>
      <c r="B129" s="78">
        <v>2289000</v>
      </c>
      <c r="C129" s="79">
        <v>232</v>
      </c>
      <c r="D129" s="82">
        <f t="shared" si="6"/>
        <v>9.8663793103448274</v>
      </c>
      <c r="E129" s="4">
        <v>149</v>
      </c>
      <c r="F129" s="4">
        <v>2609</v>
      </c>
      <c r="G129" s="83">
        <v>5.61</v>
      </c>
      <c r="H129" s="4">
        <v>8.17</v>
      </c>
      <c r="I129" s="80">
        <f t="shared" si="4"/>
        <v>11.245689655172415</v>
      </c>
      <c r="J129" s="81">
        <f t="shared" si="5"/>
        <v>17.51006711409396</v>
      </c>
      <c r="K129" s="82">
        <f t="shared" si="7"/>
        <v>1.7587128895445323</v>
      </c>
      <c r="M129" s="84"/>
    </row>
    <row r="130" spans="1:13">
      <c r="A130" s="77">
        <v>42026</v>
      </c>
      <c r="B130" s="78">
        <v>2248000</v>
      </c>
      <c r="C130" s="79">
        <v>230</v>
      </c>
      <c r="D130" s="82">
        <f t="shared" si="6"/>
        <v>9.7739130434782595</v>
      </c>
      <c r="E130" s="4">
        <v>145</v>
      </c>
      <c r="F130" s="4">
        <v>3058</v>
      </c>
      <c r="G130" s="83">
        <v>5.53</v>
      </c>
      <c r="H130" s="4">
        <v>9.02</v>
      </c>
      <c r="I130" s="80">
        <f t="shared" si="4"/>
        <v>13.295652173913043</v>
      </c>
      <c r="J130" s="81">
        <f t="shared" si="5"/>
        <v>21.089655172413792</v>
      </c>
      <c r="K130" s="82">
        <f t="shared" si="7"/>
        <v>1.7674345467410957</v>
      </c>
      <c r="M130" s="84"/>
    </row>
    <row r="131" spans="1:13">
      <c r="A131" s="77">
        <v>42027</v>
      </c>
      <c r="B131" s="78">
        <v>2370000</v>
      </c>
      <c r="C131" s="79">
        <v>237</v>
      </c>
      <c r="D131" s="82">
        <f t="shared" si="6"/>
        <v>10</v>
      </c>
      <c r="E131" s="4">
        <v>169</v>
      </c>
      <c r="F131" s="4">
        <v>2921</v>
      </c>
      <c r="G131" s="83">
        <v>5.91</v>
      </c>
      <c r="H131" s="4">
        <v>9.2899999999999991</v>
      </c>
      <c r="I131" s="80">
        <f t="shared" ref="I131:I194" si="8">F131/C131</f>
        <v>12.324894514767932</v>
      </c>
      <c r="J131" s="81">
        <f t="shared" ref="J131:J194" si="9">F131/E131</f>
        <v>17.284023668639055</v>
      </c>
      <c r="K131" s="82">
        <f t="shared" si="7"/>
        <v>1.6920473773265652</v>
      </c>
      <c r="M131" s="84"/>
    </row>
    <row r="132" spans="1:13">
      <c r="A132" s="77">
        <v>42028</v>
      </c>
      <c r="B132" s="78">
        <v>2081000</v>
      </c>
      <c r="C132" s="79">
        <v>205</v>
      </c>
      <c r="D132" s="82">
        <f t="shared" ref="D132:D195" si="10">B132/C132/1000</f>
        <v>10.151219512195123</v>
      </c>
      <c r="E132" s="4">
        <v>105</v>
      </c>
      <c r="F132" s="4">
        <v>2410</v>
      </c>
      <c r="G132" s="83">
        <v>5.8</v>
      </c>
      <c r="H132" s="4">
        <v>8.51</v>
      </c>
      <c r="I132" s="80">
        <f t="shared" si="8"/>
        <v>11.75609756097561</v>
      </c>
      <c r="J132" s="81">
        <f t="shared" si="9"/>
        <v>22.952380952380953</v>
      </c>
      <c r="K132" s="82">
        <f t="shared" ref="K132:K195" si="11">D132/G132</f>
        <v>1.7502102607232972</v>
      </c>
      <c r="M132" s="84"/>
    </row>
    <row r="133" spans="1:13">
      <c r="A133" s="77">
        <v>42029</v>
      </c>
      <c r="B133" s="78">
        <v>1826000</v>
      </c>
      <c r="C133" s="79">
        <v>189</v>
      </c>
      <c r="D133" s="82">
        <f t="shared" si="10"/>
        <v>9.6613756613756614</v>
      </c>
      <c r="E133" s="4">
        <v>64</v>
      </c>
      <c r="F133" s="4">
        <v>2042</v>
      </c>
      <c r="G133" s="83">
        <v>5.62</v>
      </c>
      <c r="H133" s="4">
        <v>8.31</v>
      </c>
      <c r="I133" s="80">
        <f t="shared" si="8"/>
        <v>10.804232804232804</v>
      </c>
      <c r="J133" s="81">
        <f t="shared" si="9"/>
        <v>31.90625</v>
      </c>
      <c r="K133" s="82">
        <f t="shared" si="11"/>
        <v>1.7191059895686229</v>
      </c>
      <c r="M133" s="84"/>
    </row>
    <row r="134" spans="1:13">
      <c r="A134" s="77">
        <v>42030</v>
      </c>
      <c r="B134" s="78">
        <v>2269000</v>
      </c>
      <c r="C134" s="79">
        <v>226</v>
      </c>
      <c r="D134" s="82">
        <f t="shared" si="10"/>
        <v>10.039823008849558</v>
      </c>
      <c r="E134" s="4">
        <v>126</v>
      </c>
      <c r="F134" s="4">
        <v>2384</v>
      </c>
      <c r="G134" s="83">
        <v>5.61</v>
      </c>
      <c r="H134" s="4">
        <v>9.17</v>
      </c>
      <c r="I134" s="80">
        <f t="shared" si="8"/>
        <v>10.548672566371682</v>
      </c>
      <c r="J134" s="81">
        <f t="shared" si="9"/>
        <v>18.920634920634921</v>
      </c>
      <c r="K134" s="82">
        <f t="shared" si="11"/>
        <v>1.7896297698484058</v>
      </c>
      <c r="M134" s="84"/>
    </row>
    <row r="135" spans="1:13">
      <c r="A135" s="77">
        <v>42031</v>
      </c>
      <c r="B135" s="78">
        <v>2669000</v>
      </c>
      <c r="C135" s="79">
        <v>249</v>
      </c>
      <c r="D135" s="82">
        <f t="shared" si="10"/>
        <v>10.718875502008032</v>
      </c>
      <c r="E135" s="4">
        <v>160</v>
      </c>
      <c r="F135" s="4">
        <v>2745</v>
      </c>
      <c r="G135" s="83">
        <v>5.73</v>
      </c>
      <c r="H135" s="4">
        <v>9.32</v>
      </c>
      <c r="I135" s="80">
        <f t="shared" si="8"/>
        <v>11.024096385542169</v>
      </c>
      <c r="J135" s="81">
        <f t="shared" si="9"/>
        <v>17.15625</v>
      </c>
      <c r="K135" s="82">
        <f t="shared" si="11"/>
        <v>1.870658900874002</v>
      </c>
      <c r="M135" s="84"/>
    </row>
    <row r="136" spans="1:13">
      <c r="A136" s="77">
        <v>42032</v>
      </c>
      <c r="B136" s="78">
        <v>2449000</v>
      </c>
      <c r="C136" s="79">
        <v>239</v>
      </c>
      <c r="D136" s="82">
        <f t="shared" si="10"/>
        <v>10.246861924686193</v>
      </c>
      <c r="E136" s="4">
        <v>150</v>
      </c>
      <c r="F136" s="4">
        <v>2253</v>
      </c>
      <c r="G136" s="83">
        <v>5.68</v>
      </c>
      <c r="H136" s="4">
        <v>8.4700000000000006</v>
      </c>
      <c r="I136" s="80">
        <f t="shared" si="8"/>
        <v>9.426778242677825</v>
      </c>
      <c r="J136" s="81">
        <f t="shared" si="9"/>
        <v>15.02</v>
      </c>
      <c r="K136" s="82">
        <f t="shared" si="11"/>
        <v>1.8040249867405271</v>
      </c>
      <c r="M136" s="84"/>
    </row>
    <row r="137" spans="1:13">
      <c r="A137" s="77">
        <v>42033</v>
      </c>
      <c r="B137" s="78">
        <v>2581000</v>
      </c>
      <c r="C137" s="79">
        <v>241</v>
      </c>
      <c r="D137" s="82">
        <f t="shared" si="10"/>
        <v>10.709543568464731</v>
      </c>
      <c r="E137" s="4">
        <v>158</v>
      </c>
      <c r="F137" s="4">
        <v>2626</v>
      </c>
      <c r="G137" s="83">
        <v>5.93</v>
      </c>
      <c r="H137" s="4">
        <v>9.2100000000000009</v>
      </c>
      <c r="I137" s="80">
        <f t="shared" si="8"/>
        <v>10.896265560165975</v>
      </c>
      <c r="J137" s="81">
        <f t="shared" si="9"/>
        <v>16.620253164556964</v>
      </c>
      <c r="K137" s="82">
        <f t="shared" si="11"/>
        <v>1.8059938564021469</v>
      </c>
      <c r="M137" s="84"/>
    </row>
    <row r="138" spans="1:13">
      <c r="A138" s="77">
        <v>42034</v>
      </c>
      <c r="B138" s="78">
        <v>2194000</v>
      </c>
      <c r="C138" s="79">
        <v>224</v>
      </c>
      <c r="D138" s="82">
        <f t="shared" si="10"/>
        <v>9.7946428571428577</v>
      </c>
      <c r="E138" s="4">
        <v>148</v>
      </c>
      <c r="F138" s="4">
        <v>2376</v>
      </c>
      <c r="G138" s="83">
        <v>5.52</v>
      </c>
      <c r="H138" s="4">
        <v>8.3699999999999992</v>
      </c>
      <c r="I138" s="80">
        <f t="shared" si="8"/>
        <v>10.607142857142858</v>
      </c>
      <c r="J138" s="81">
        <f t="shared" si="9"/>
        <v>16.054054054054053</v>
      </c>
      <c r="K138" s="82">
        <f t="shared" si="11"/>
        <v>1.7743918219461701</v>
      </c>
      <c r="M138" s="84"/>
    </row>
    <row r="139" spans="1:13">
      <c r="A139" s="77">
        <v>42035</v>
      </c>
      <c r="B139" s="78">
        <v>1728000</v>
      </c>
      <c r="C139" s="79">
        <v>192</v>
      </c>
      <c r="D139" s="82">
        <f t="shared" si="10"/>
        <v>9</v>
      </c>
      <c r="E139" s="4">
        <v>112</v>
      </c>
      <c r="F139" s="4">
        <v>2137</v>
      </c>
      <c r="G139" s="83">
        <v>5.1100000000000003</v>
      </c>
      <c r="H139" s="4">
        <v>7.36</v>
      </c>
      <c r="I139" s="80">
        <f t="shared" si="8"/>
        <v>11.130208333333334</v>
      </c>
      <c r="J139" s="81">
        <f t="shared" si="9"/>
        <v>19.080357142857142</v>
      </c>
      <c r="K139" s="82">
        <f t="shared" si="11"/>
        <v>1.7612524461839529</v>
      </c>
      <c r="M139" s="84"/>
    </row>
    <row r="140" spans="1:13">
      <c r="A140" s="77">
        <v>42036</v>
      </c>
      <c r="B140" s="78">
        <v>1983000</v>
      </c>
      <c r="C140" s="79">
        <v>202</v>
      </c>
      <c r="D140" s="82">
        <f t="shared" si="10"/>
        <v>9.8168316831683171</v>
      </c>
      <c r="E140" s="4">
        <v>71</v>
      </c>
      <c r="F140" s="4">
        <v>1842</v>
      </c>
      <c r="G140" s="83">
        <v>5.41</v>
      </c>
      <c r="H140" s="4">
        <v>8.08</v>
      </c>
      <c r="I140" s="80">
        <f t="shared" si="8"/>
        <v>9.1188118811881189</v>
      </c>
      <c r="J140" s="81">
        <f t="shared" si="9"/>
        <v>25.943661971830984</v>
      </c>
      <c r="K140" s="82">
        <f t="shared" si="11"/>
        <v>1.8145714756318516</v>
      </c>
      <c r="M140" s="84"/>
    </row>
    <row r="141" spans="1:13">
      <c r="A141" s="77">
        <v>42037</v>
      </c>
      <c r="B141" s="78">
        <v>2425000</v>
      </c>
      <c r="C141" s="79">
        <v>232</v>
      </c>
      <c r="D141" s="82">
        <f t="shared" si="10"/>
        <v>10.452586206896553</v>
      </c>
      <c r="E141" s="4">
        <v>118</v>
      </c>
      <c r="F141" s="4">
        <v>2519</v>
      </c>
      <c r="G141" s="83">
        <v>5.81</v>
      </c>
      <c r="H141" s="4">
        <v>9.2100000000000009</v>
      </c>
      <c r="I141" s="80">
        <f t="shared" si="8"/>
        <v>10.857758620689655</v>
      </c>
      <c r="J141" s="81">
        <f t="shared" si="9"/>
        <v>21.347457627118644</v>
      </c>
      <c r="K141" s="82">
        <f t="shared" si="11"/>
        <v>1.7990681939580988</v>
      </c>
      <c r="M141" s="84"/>
    </row>
    <row r="142" spans="1:13">
      <c r="A142" s="77">
        <v>42038</v>
      </c>
      <c r="B142" s="78">
        <v>2627000</v>
      </c>
      <c r="C142" s="79">
        <v>235</v>
      </c>
      <c r="D142" s="82">
        <f t="shared" si="10"/>
        <v>11.178723404255319</v>
      </c>
      <c r="E142" s="4">
        <v>170</v>
      </c>
      <c r="F142" s="4">
        <v>2616</v>
      </c>
      <c r="G142" s="83">
        <v>6.23</v>
      </c>
      <c r="H142" s="4">
        <v>9.49</v>
      </c>
      <c r="I142" s="80">
        <f t="shared" si="8"/>
        <v>11.13191489361702</v>
      </c>
      <c r="J142" s="81">
        <f t="shared" si="9"/>
        <v>15.388235294117647</v>
      </c>
      <c r="K142" s="82">
        <f t="shared" si="11"/>
        <v>1.7943376250811105</v>
      </c>
      <c r="M142" s="84"/>
    </row>
    <row r="143" spans="1:13">
      <c r="A143" s="77">
        <v>42039</v>
      </c>
      <c r="B143" s="78">
        <v>2635000</v>
      </c>
      <c r="C143" s="79">
        <v>246</v>
      </c>
      <c r="D143" s="82">
        <f t="shared" si="10"/>
        <v>10.71138211382114</v>
      </c>
      <c r="E143" s="4">
        <v>142</v>
      </c>
      <c r="F143" s="4">
        <v>2684</v>
      </c>
      <c r="G143" s="83">
        <v>5.87</v>
      </c>
      <c r="H143" s="4">
        <v>9.26</v>
      </c>
      <c r="I143" s="80">
        <f t="shared" si="8"/>
        <v>10.910569105691057</v>
      </c>
      <c r="J143" s="81">
        <f t="shared" si="9"/>
        <v>18.901408450704224</v>
      </c>
      <c r="K143" s="82">
        <f t="shared" si="11"/>
        <v>1.8247669699865654</v>
      </c>
      <c r="M143" s="84"/>
    </row>
    <row r="144" spans="1:13">
      <c r="A144" s="77">
        <v>42040</v>
      </c>
      <c r="B144" s="78">
        <v>3027000</v>
      </c>
      <c r="C144" s="79">
        <v>266</v>
      </c>
      <c r="D144" s="82">
        <f t="shared" si="10"/>
        <v>11.379699248120302</v>
      </c>
      <c r="E144" s="4">
        <v>149</v>
      </c>
      <c r="F144" s="4">
        <v>2719</v>
      </c>
      <c r="G144" s="83">
        <v>5.92</v>
      </c>
      <c r="H144" s="4">
        <v>9.32</v>
      </c>
      <c r="I144" s="80">
        <f t="shared" si="8"/>
        <v>10.221804511278195</v>
      </c>
      <c r="J144" s="81">
        <f t="shared" si="9"/>
        <v>18.248322147651006</v>
      </c>
      <c r="K144" s="82">
        <f t="shared" si="11"/>
        <v>1.9222464946149158</v>
      </c>
      <c r="M144" s="84"/>
    </row>
    <row r="145" spans="1:13">
      <c r="A145" s="77">
        <v>42041</v>
      </c>
      <c r="B145" s="78">
        <v>2715000</v>
      </c>
      <c r="C145" s="79">
        <v>249</v>
      </c>
      <c r="D145" s="82">
        <f t="shared" si="10"/>
        <v>10.903614457831326</v>
      </c>
      <c r="E145" s="4">
        <v>155</v>
      </c>
      <c r="F145" s="4">
        <v>2887</v>
      </c>
      <c r="G145" s="83">
        <v>5.96</v>
      </c>
      <c r="H145" s="4">
        <v>9.35</v>
      </c>
      <c r="I145" s="80">
        <f t="shared" si="8"/>
        <v>11.594377510040161</v>
      </c>
      <c r="J145" s="81">
        <f t="shared" si="9"/>
        <v>18.625806451612902</v>
      </c>
      <c r="K145" s="82">
        <f t="shared" si="11"/>
        <v>1.8294655130589472</v>
      </c>
      <c r="M145" s="84"/>
    </row>
    <row r="146" spans="1:13">
      <c r="A146" s="77">
        <v>42042</v>
      </c>
      <c r="B146" s="78">
        <v>2071000</v>
      </c>
      <c r="C146" s="79">
        <v>207</v>
      </c>
      <c r="D146" s="82">
        <f t="shared" si="10"/>
        <v>10.004830917874397</v>
      </c>
      <c r="E146" s="4">
        <v>120</v>
      </c>
      <c r="F146" s="4">
        <v>2271</v>
      </c>
      <c r="G146" s="83">
        <v>5.53</v>
      </c>
      <c r="H146" s="4">
        <v>8.2799999999999994</v>
      </c>
      <c r="I146" s="80">
        <f t="shared" si="8"/>
        <v>10.971014492753623</v>
      </c>
      <c r="J146" s="81">
        <f t="shared" si="9"/>
        <v>18.925000000000001</v>
      </c>
      <c r="K146" s="82">
        <f t="shared" si="11"/>
        <v>1.8091918477168891</v>
      </c>
      <c r="M146" s="84"/>
    </row>
    <row r="147" spans="1:13">
      <c r="A147" s="77">
        <v>42043</v>
      </c>
      <c r="B147" s="78">
        <v>2347000</v>
      </c>
      <c r="C147" s="79">
        <v>228</v>
      </c>
      <c r="D147" s="82">
        <f t="shared" si="10"/>
        <v>10.293859649122806</v>
      </c>
      <c r="E147" s="4">
        <v>71</v>
      </c>
      <c r="F147" s="4">
        <v>2096</v>
      </c>
      <c r="G147" s="83">
        <v>5.53</v>
      </c>
      <c r="H147" s="4">
        <v>8.17</v>
      </c>
      <c r="I147" s="80">
        <f t="shared" si="8"/>
        <v>9.192982456140351</v>
      </c>
      <c r="J147" s="81">
        <f t="shared" si="9"/>
        <v>29.52112676056338</v>
      </c>
      <c r="K147" s="82">
        <f t="shared" si="11"/>
        <v>1.8614574410710318</v>
      </c>
      <c r="M147" s="84"/>
    </row>
    <row r="148" spans="1:13">
      <c r="A148" s="77">
        <v>42044</v>
      </c>
      <c r="B148" s="78">
        <v>2395000</v>
      </c>
      <c r="C148" s="79">
        <v>241</v>
      </c>
      <c r="D148" s="82">
        <f t="shared" si="10"/>
        <v>9.9377593360995853</v>
      </c>
      <c r="E148" s="4">
        <v>103</v>
      </c>
      <c r="F148" s="4">
        <v>2412</v>
      </c>
      <c r="G148" s="83">
        <v>5.62</v>
      </c>
      <c r="H148" s="4">
        <v>8.02</v>
      </c>
      <c r="I148" s="80">
        <f t="shared" si="8"/>
        <v>10.008298755186722</v>
      </c>
      <c r="J148" s="81">
        <f t="shared" si="9"/>
        <v>23.417475728155338</v>
      </c>
      <c r="K148" s="82">
        <f t="shared" si="11"/>
        <v>1.7682845793771504</v>
      </c>
      <c r="M148" s="84"/>
    </row>
    <row r="149" spans="1:13">
      <c r="A149" s="77">
        <v>42045</v>
      </c>
      <c r="B149" s="78">
        <v>2362000</v>
      </c>
      <c r="C149" s="79">
        <v>225</v>
      </c>
      <c r="D149" s="82">
        <f t="shared" si="10"/>
        <v>10.497777777777777</v>
      </c>
      <c r="E149" s="4">
        <v>171</v>
      </c>
      <c r="F149" s="4">
        <v>1511</v>
      </c>
      <c r="G149" s="83">
        <v>5.88</v>
      </c>
      <c r="H149" s="4">
        <v>8.5500000000000007</v>
      </c>
      <c r="I149" s="80">
        <f t="shared" si="8"/>
        <v>6.7155555555555555</v>
      </c>
      <c r="J149" s="81">
        <f t="shared" si="9"/>
        <v>8.8362573099415211</v>
      </c>
      <c r="K149" s="82">
        <f t="shared" si="11"/>
        <v>1.7853363567649281</v>
      </c>
      <c r="M149" s="84"/>
    </row>
    <row r="150" spans="1:13">
      <c r="A150" s="77">
        <v>42046</v>
      </c>
      <c r="B150" s="78">
        <v>2101000</v>
      </c>
      <c r="C150" s="79">
        <v>221</v>
      </c>
      <c r="D150" s="82">
        <f t="shared" si="10"/>
        <v>9.5067873303167421</v>
      </c>
      <c r="E150" s="4">
        <v>140</v>
      </c>
      <c r="F150" s="4">
        <v>2551</v>
      </c>
      <c r="G150" s="83">
        <v>5.37</v>
      </c>
      <c r="H150" s="4">
        <v>8.2200000000000006</v>
      </c>
      <c r="I150" s="80">
        <f t="shared" si="8"/>
        <v>11.542986425339366</v>
      </c>
      <c r="J150" s="81">
        <f t="shared" si="9"/>
        <v>18.221428571428572</v>
      </c>
      <c r="K150" s="82">
        <f t="shared" si="11"/>
        <v>1.7703514581595423</v>
      </c>
      <c r="M150" s="84"/>
    </row>
    <row r="151" spans="1:13">
      <c r="A151" s="77">
        <v>42047</v>
      </c>
      <c r="B151" s="78">
        <v>2476000</v>
      </c>
      <c r="C151" s="79">
        <v>219</v>
      </c>
      <c r="D151" s="82">
        <f t="shared" si="10"/>
        <v>11.30593607305936</v>
      </c>
      <c r="E151" s="4">
        <v>149</v>
      </c>
      <c r="F151" s="4">
        <v>2540</v>
      </c>
      <c r="G151" s="83">
        <v>6.33</v>
      </c>
      <c r="H151" s="4">
        <v>9.25</v>
      </c>
      <c r="I151" s="80">
        <f t="shared" si="8"/>
        <v>11.598173515981735</v>
      </c>
      <c r="J151" s="81">
        <f t="shared" si="9"/>
        <v>17.046979865771814</v>
      </c>
      <c r="K151" s="82">
        <f t="shared" si="11"/>
        <v>1.7860878472447645</v>
      </c>
      <c r="M151" s="84"/>
    </row>
    <row r="152" spans="1:13">
      <c r="A152" s="77">
        <v>42048</v>
      </c>
      <c r="B152" s="78">
        <v>2196000</v>
      </c>
      <c r="C152" s="79">
        <v>212</v>
      </c>
      <c r="D152" s="82">
        <f t="shared" si="10"/>
        <v>10.358490566037736</v>
      </c>
      <c r="E152" s="4">
        <v>165</v>
      </c>
      <c r="F152" s="4">
        <v>2415</v>
      </c>
      <c r="G152" s="83">
        <v>5.81</v>
      </c>
      <c r="H152" s="4">
        <v>8.56</v>
      </c>
      <c r="I152" s="80">
        <f t="shared" si="8"/>
        <v>11.391509433962264</v>
      </c>
      <c r="J152" s="81">
        <f t="shared" si="9"/>
        <v>14.636363636363637</v>
      </c>
      <c r="K152" s="82">
        <f t="shared" si="11"/>
        <v>1.7828727308154451</v>
      </c>
      <c r="M152" s="84"/>
    </row>
    <row r="153" spans="1:13">
      <c r="A153" s="77">
        <v>42049</v>
      </c>
      <c r="B153" s="78">
        <v>1698000</v>
      </c>
      <c r="C153" s="79">
        <v>181</v>
      </c>
      <c r="D153" s="82">
        <f t="shared" si="10"/>
        <v>9.3812154696132595</v>
      </c>
      <c r="E153" s="4">
        <v>107</v>
      </c>
      <c r="F153" s="4">
        <v>2051</v>
      </c>
      <c r="G153" s="83">
        <v>5.33</v>
      </c>
      <c r="H153" s="4">
        <v>8.0500000000000007</v>
      </c>
      <c r="I153" s="80">
        <f t="shared" si="8"/>
        <v>11.331491712707182</v>
      </c>
      <c r="J153" s="81">
        <f t="shared" si="9"/>
        <v>19.168224299065422</v>
      </c>
      <c r="K153" s="82">
        <f t="shared" si="11"/>
        <v>1.7600779492707803</v>
      </c>
      <c r="M153" s="84"/>
    </row>
    <row r="154" spans="1:13">
      <c r="A154" s="77">
        <v>42050</v>
      </c>
      <c r="B154" s="78">
        <v>1760000</v>
      </c>
      <c r="C154" s="79">
        <v>179</v>
      </c>
      <c r="D154" s="82">
        <f t="shared" si="10"/>
        <v>9.8324022346368718</v>
      </c>
      <c r="E154" s="4">
        <v>70</v>
      </c>
      <c r="F154" s="4">
        <v>1837</v>
      </c>
      <c r="G154" s="83">
        <v>5.68</v>
      </c>
      <c r="H154" s="4">
        <v>8.1999999999999993</v>
      </c>
      <c r="I154" s="80">
        <f t="shared" si="8"/>
        <v>10.262569832402235</v>
      </c>
      <c r="J154" s="81">
        <f t="shared" si="9"/>
        <v>26.242857142857144</v>
      </c>
      <c r="K154" s="82">
        <f t="shared" si="11"/>
        <v>1.7310567314501535</v>
      </c>
      <c r="M154" s="84"/>
    </row>
    <row r="155" spans="1:13">
      <c r="A155" s="77">
        <v>42051</v>
      </c>
      <c r="B155" s="78">
        <v>2336000</v>
      </c>
      <c r="C155" s="79">
        <v>224</v>
      </c>
      <c r="D155" s="82">
        <f t="shared" si="10"/>
        <v>10.428571428571429</v>
      </c>
      <c r="E155" s="4">
        <v>105</v>
      </c>
      <c r="F155" s="4">
        <v>2230</v>
      </c>
      <c r="G155" s="83">
        <v>5.75</v>
      </c>
      <c r="H155" s="4">
        <v>9.18</v>
      </c>
      <c r="I155" s="80">
        <f t="shared" si="8"/>
        <v>9.9553571428571423</v>
      </c>
      <c r="J155" s="81">
        <f t="shared" si="9"/>
        <v>21.238095238095237</v>
      </c>
      <c r="K155" s="82">
        <f t="shared" si="11"/>
        <v>1.813664596273292</v>
      </c>
      <c r="M155" s="84"/>
    </row>
    <row r="156" spans="1:13">
      <c r="A156" s="77">
        <v>42052</v>
      </c>
      <c r="B156" s="78">
        <v>2411000</v>
      </c>
      <c r="C156" s="79">
        <v>225</v>
      </c>
      <c r="D156" s="82">
        <f t="shared" si="10"/>
        <v>10.715555555555556</v>
      </c>
      <c r="E156" s="4">
        <v>149</v>
      </c>
      <c r="F156" s="4">
        <v>2893</v>
      </c>
      <c r="G156" s="83">
        <v>5.98</v>
      </c>
      <c r="H156" s="4">
        <v>9.2899999999999991</v>
      </c>
      <c r="I156" s="80">
        <f t="shared" si="8"/>
        <v>12.857777777777779</v>
      </c>
      <c r="J156" s="81">
        <f t="shared" si="9"/>
        <v>19.416107382550337</v>
      </c>
      <c r="K156" s="82">
        <f t="shared" si="11"/>
        <v>1.7918989223337047</v>
      </c>
      <c r="M156" s="84"/>
    </row>
    <row r="157" spans="1:13">
      <c r="A157" s="77">
        <v>42053</v>
      </c>
      <c r="B157" s="78">
        <v>2666000</v>
      </c>
      <c r="C157" s="79">
        <v>233</v>
      </c>
      <c r="D157" s="82">
        <f t="shared" si="10"/>
        <v>11.442060085836911</v>
      </c>
      <c r="E157" s="4">
        <v>150</v>
      </c>
      <c r="F157" s="4">
        <v>2712</v>
      </c>
      <c r="G157" s="83">
        <v>6.15</v>
      </c>
      <c r="H157" s="4">
        <v>9.1999999999999993</v>
      </c>
      <c r="I157" s="80">
        <f t="shared" si="8"/>
        <v>11.639484978540773</v>
      </c>
      <c r="J157" s="81">
        <f t="shared" si="9"/>
        <v>18.079999999999998</v>
      </c>
      <c r="K157" s="82">
        <f t="shared" si="11"/>
        <v>1.860497574932831</v>
      </c>
      <c r="M157" s="84"/>
    </row>
    <row r="158" spans="1:13">
      <c r="A158" s="77">
        <v>42054</v>
      </c>
      <c r="B158" s="78">
        <v>2532000</v>
      </c>
      <c r="C158" s="79">
        <v>234</v>
      </c>
      <c r="D158" s="82">
        <f t="shared" si="10"/>
        <v>10.820512820512821</v>
      </c>
      <c r="E158" s="4">
        <v>175</v>
      </c>
      <c r="F158" s="4">
        <v>3267</v>
      </c>
      <c r="G158" s="83">
        <v>6.08</v>
      </c>
      <c r="H158" s="4">
        <v>9.4</v>
      </c>
      <c r="I158" s="80">
        <f t="shared" si="8"/>
        <v>13.961538461538462</v>
      </c>
      <c r="J158" s="81">
        <f t="shared" si="9"/>
        <v>18.668571428571429</v>
      </c>
      <c r="K158" s="82">
        <f t="shared" si="11"/>
        <v>1.7796896086369771</v>
      </c>
      <c r="M158" s="84"/>
    </row>
    <row r="159" spans="1:13">
      <c r="A159" s="77">
        <v>42055</v>
      </c>
      <c r="B159" s="78">
        <v>2317000</v>
      </c>
      <c r="C159" s="79">
        <v>225</v>
      </c>
      <c r="D159" s="82">
        <f t="shared" si="10"/>
        <v>10.297777777777778</v>
      </c>
      <c r="E159" s="4">
        <v>149</v>
      </c>
      <c r="F159" s="4">
        <v>3157</v>
      </c>
      <c r="G159" s="83">
        <v>5.81</v>
      </c>
      <c r="H159" s="4">
        <v>9.25</v>
      </c>
      <c r="I159" s="80">
        <f t="shared" si="8"/>
        <v>14.031111111111111</v>
      </c>
      <c r="J159" s="81">
        <f t="shared" si="9"/>
        <v>21.187919463087248</v>
      </c>
      <c r="K159" s="82">
        <f t="shared" si="11"/>
        <v>1.7724230254350739</v>
      </c>
      <c r="M159" s="84"/>
    </row>
    <row r="160" spans="1:13">
      <c r="A160" s="77">
        <v>42056</v>
      </c>
      <c r="B160" s="78">
        <v>1832000</v>
      </c>
      <c r="C160" s="79">
        <v>192</v>
      </c>
      <c r="D160" s="82">
        <f t="shared" si="10"/>
        <v>9.5416666666666661</v>
      </c>
      <c r="E160" s="4">
        <v>100</v>
      </c>
      <c r="F160" s="4">
        <v>1941</v>
      </c>
      <c r="G160" s="83">
        <v>5.47</v>
      </c>
      <c r="H160" s="4">
        <v>8.4</v>
      </c>
      <c r="I160" s="80">
        <f t="shared" si="8"/>
        <v>10.109375</v>
      </c>
      <c r="J160" s="81">
        <f t="shared" si="9"/>
        <v>19.41</v>
      </c>
      <c r="K160" s="82">
        <f t="shared" si="11"/>
        <v>1.7443631931748933</v>
      </c>
      <c r="M160" s="84"/>
    </row>
    <row r="161" spans="1:13">
      <c r="A161" s="77">
        <v>42057</v>
      </c>
      <c r="B161" s="78">
        <v>1640000</v>
      </c>
      <c r="C161" s="79">
        <v>182</v>
      </c>
      <c r="D161" s="82">
        <f t="shared" si="10"/>
        <v>9.0109890109890109</v>
      </c>
      <c r="E161" s="4">
        <v>74</v>
      </c>
      <c r="F161" s="4">
        <v>1872</v>
      </c>
      <c r="G161" s="83">
        <v>5.25</v>
      </c>
      <c r="H161" s="4">
        <v>8.1999999999999993</v>
      </c>
      <c r="I161" s="80">
        <f t="shared" si="8"/>
        <v>10.285714285714286</v>
      </c>
      <c r="J161" s="81">
        <f t="shared" si="9"/>
        <v>25.297297297297298</v>
      </c>
      <c r="K161" s="82">
        <f t="shared" si="11"/>
        <v>1.7163788592360021</v>
      </c>
      <c r="M161" s="84"/>
    </row>
    <row r="162" spans="1:13">
      <c r="A162" s="77">
        <v>42058</v>
      </c>
      <c r="B162" s="78">
        <v>2257000</v>
      </c>
      <c r="C162" s="79">
        <v>224</v>
      </c>
      <c r="D162" s="82">
        <f t="shared" si="10"/>
        <v>10.075892857142858</v>
      </c>
      <c r="E162" s="4">
        <v>110</v>
      </c>
      <c r="F162" s="4">
        <v>2489</v>
      </c>
      <c r="G162" s="83">
        <v>5.62</v>
      </c>
      <c r="H162" s="4">
        <v>9.24</v>
      </c>
      <c r="I162" s="80">
        <f t="shared" si="8"/>
        <v>11.111607142857142</v>
      </c>
      <c r="J162" s="81">
        <f t="shared" si="9"/>
        <v>22.627272727272729</v>
      </c>
      <c r="K162" s="82">
        <f t="shared" si="11"/>
        <v>1.7928634977122522</v>
      </c>
      <c r="M162" s="84"/>
    </row>
    <row r="163" spans="1:13">
      <c r="A163" s="77">
        <v>42059</v>
      </c>
      <c r="B163" s="78">
        <v>2186000</v>
      </c>
      <c r="C163" s="79">
        <v>221</v>
      </c>
      <c r="D163" s="82">
        <f t="shared" si="10"/>
        <v>9.8914027149321271</v>
      </c>
      <c r="E163" s="4">
        <v>182</v>
      </c>
      <c r="F163" s="4">
        <v>2961</v>
      </c>
      <c r="G163" s="83">
        <v>5.51</v>
      </c>
      <c r="H163" s="4">
        <v>9.1999999999999993</v>
      </c>
      <c r="I163" s="80">
        <f t="shared" si="8"/>
        <v>13.398190045248869</v>
      </c>
      <c r="J163" s="81">
        <f t="shared" si="9"/>
        <v>16.26923076923077</v>
      </c>
      <c r="K163" s="82">
        <f t="shared" si="11"/>
        <v>1.7951729065212572</v>
      </c>
      <c r="M163" s="84"/>
    </row>
    <row r="164" spans="1:13">
      <c r="A164" s="77">
        <v>42060</v>
      </c>
      <c r="B164" s="78">
        <v>2253000</v>
      </c>
      <c r="C164" s="79">
        <v>225</v>
      </c>
      <c r="D164" s="82">
        <f t="shared" si="10"/>
        <v>10.013333333333334</v>
      </c>
      <c r="E164" s="4">
        <v>146</v>
      </c>
      <c r="F164" s="4">
        <v>2508</v>
      </c>
      <c r="G164" s="83">
        <v>5.56</v>
      </c>
      <c r="H164" s="83">
        <v>9.1199999999999992</v>
      </c>
      <c r="I164" s="80">
        <f t="shared" si="8"/>
        <v>11.146666666666667</v>
      </c>
      <c r="J164" s="81">
        <f t="shared" si="9"/>
        <v>17.17808219178082</v>
      </c>
      <c r="K164" s="82">
        <f t="shared" si="11"/>
        <v>1.800959232613909</v>
      </c>
      <c r="M164" s="84"/>
    </row>
    <row r="165" spans="1:13">
      <c r="A165" s="77">
        <v>42061</v>
      </c>
      <c r="B165" s="78">
        <v>2312000</v>
      </c>
      <c r="C165" s="79">
        <v>224</v>
      </c>
      <c r="D165" s="82">
        <f t="shared" si="10"/>
        <v>10.321428571428571</v>
      </c>
      <c r="E165" s="4">
        <v>170</v>
      </c>
      <c r="F165" s="4">
        <v>2742</v>
      </c>
      <c r="G165" s="83">
        <v>5.72</v>
      </c>
      <c r="H165" s="83">
        <v>9.2100000000000009</v>
      </c>
      <c r="I165" s="80">
        <f t="shared" si="8"/>
        <v>12.241071428571429</v>
      </c>
      <c r="J165" s="81">
        <f t="shared" si="9"/>
        <v>16.129411764705882</v>
      </c>
      <c r="K165" s="82">
        <f t="shared" si="11"/>
        <v>1.8044455544455544</v>
      </c>
      <c r="M165" s="84"/>
    </row>
    <row r="166" spans="1:13">
      <c r="A166" s="77">
        <v>42062</v>
      </c>
      <c r="B166" s="78">
        <v>2249000</v>
      </c>
      <c r="C166" s="79">
        <v>217</v>
      </c>
      <c r="D166" s="82">
        <f t="shared" si="10"/>
        <v>10.364055299539171</v>
      </c>
      <c r="E166" s="4">
        <v>153</v>
      </c>
      <c r="F166" s="4">
        <v>2382</v>
      </c>
      <c r="G166" s="83">
        <v>5.84</v>
      </c>
      <c r="H166" s="83">
        <v>9.1</v>
      </c>
      <c r="I166" s="80">
        <f t="shared" si="8"/>
        <v>10.976958525345623</v>
      </c>
      <c r="J166" s="81">
        <f t="shared" si="9"/>
        <v>15.568627450980392</v>
      </c>
      <c r="K166" s="82">
        <f t="shared" si="11"/>
        <v>1.7746670033457486</v>
      </c>
      <c r="M166" s="84"/>
    </row>
    <row r="167" spans="1:13">
      <c r="A167" s="77">
        <v>42063</v>
      </c>
      <c r="B167" s="78">
        <v>1581000</v>
      </c>
      <c r="C167" s="79">
        <v>180</v>
      </c>
      <c r="D167" s="82">
        <f t="shared" si="10"/>
        <v>8.7833333333333332</v>
      </c>
      <c r="E167" s="4">
        <v>107</v>
      </c>
      <c r="F167" s="4">
        <v>1718</v>
      </c>
      <c r="G167" s="83">
        <v>5.08</v>
      </c>
      <c r="H167" s="83">
        <v>7.52</v>
      </c>
      <c r="I167" s="80">
        <f t="shared" si="8"/>
        <v>9.5444444444444443</v>
      </c>
      <c r="J167" s="81">
        <f t="shared" si="9"/>
        <v>16.056074766355142</v>
      </c>
      <c r="K167" s="82">
        <f t="shared" si="11"/>
        <v>1.7290026246719159</v>
      </c>
      <c r="M167" s="84"/>
    </row>
    <row r="168" spans="1:13">
      <c r="A168" s="77">
        <v>42064</v>
      </c>
      <c r="B168" s="78">
        <v>1394000</v>
      </c>
      <c r="C168" s="79">
        <v>171</v>
      </c>
      <c r="D168" s="82">
        <f t="shared" si="10"/>
        <v>8.1520467836257318</v>
      </c>
      <c r="E168" s="4">
        <v>84</v>
      </c>
      <c r="F168" s="4">
        <v>1898</v>
      </c>
      <c r="G168" s="83">
        <v>4.82</v>
      </c>
      <c r="H168" s="83">
        <v>7.32</v>
      </c>
      <c r="I168" s="80">
        <f t="shared" si="8"/>
        <v>11.099415204678362</v>
      </c>
      <c r="J168" s="81">
        <f t="shared" si="9"/>
        <v>22.595238095238095</v>
      </c>
      <c r="K168" s="82">
        <f t="shared" si="11"/>
        <v>1.6912960132003592</v>
      </c>
      <c r="M168" s="84"/>
    </row>
    <row r="169" spans="1:13">
      <c r="A169" s="77">
        <v>42065</v>
      </c>
      <c r="B169" s="78">
        <v>2038000</v>
      </c>
      <c r="C169" s="79">
        <v>218</v>
      </c>
      <c r="D169" s="82">
        <f t="shared" si="10"/>
        <v>9.3486238532110093</v>
      </c>
      <c r="E169" s="4">
        <v>119</v>
      </c>
      <c r="F169" s="4">
        <v>2238</v>
      </c>
      <c r="G169" s="83">
        <v>5.34</v>
      </c>
      <c r="H169" s="83">
        <v>8.5</v>
      </c>
      <c r="I169" s="80">
        <f t="shared" si="8"/>
        <v>10.26605504587156</v>
      </c>
      <c r="J169" s="81">
        <f t="shared" si="9"/>
        <v>18.806722689075631</v>
      </c>
      <c r="K169" s="82">
        <f t="shared" si="11"/>
        <v>1.7506786241968182</v>
      </c>
      <c r="M169" s="84"/>
    </row>
    <row r="170" spans="1:13">
      <c r="A170" s="77">
        <v>42066</v>
      </c>
      <c r="B170" s="78">
        <v>2155000</v>
      </c>
      <c r="C170" s="79">
        <v>223</v>
      </c>
      <c r="D170" s="82">
        <f t="shared" si="10"/>
        <v>9.6636771300448441</v>
      </c>
      <c r="E170" s="4">
        <v>159</v>
      </c>
      <c r="F170" s="4">
        <v>2376</v>
      </c>
      <c r="G170" s="83">
        <v>5.51</v>
      </c>
      <c r="H170" s="83">
        <v>9.14</v>
      </c>
      <c r="I170" s="80">
        <f t="shared" si="8"/>
        <v>10.654708520179373</v>
      </c>
      <c r="J170" s="81">
        <f t="shared" si="9"/>
        <v>14.943396226415095</v>
      </c>
      <c r="K170" s="82">
        <f t="shared" si="11"/>
        <v>1.753843399282186</v>
      </c>
      <c r="M170" s="84"/>
    </row>
    <row r="171" spans="1:13">
      <c r="A171" s="77">
        <v>42067</v>
      </c>
      <c r="B171" s="78">
        <v>2315000</v>
      </c>
      <c r="C171" s="79">
        <v>226</v>
      </c>
      <c r="D171" s="82">
        <f t="shared" si="10"/>
        <v>10.243362831858407</v>
      </c>
      <c r="E171" s="4">
        <v>168</v>
      </c>
      <c r="F171" s="4">
        <v>2683</v>
      </c>
      <c r="G171" s="83">
        <v>5.81</v>
      </c>
      <c r="H171" s="83">
        <v>9.17</v>
      </c>
      <c r="I171" s="80">
        <f t="shared" si="8"/>
        <v>11.871681415929203</v>
      </c>
      <c r="J171" s="81">
        <f t="shared" si="9"/>
        <v>15.970238095238095</v>
      </c>
      <c r="K171" s="82">
        <f t="shared" si="11"/>
        <v>1.7630572860341494</v>
      </c>
      <c r="M171" s="84"/>
    </row>
    <row r="172" spans="1:13">
      <c r="A172" s="77">
        <v>42068</v>
      </c>
      <c r="B172" s="78">
        <v>2154000</v>
      </c>
      <c r="C172" s="79">
        <v>226</v>
      </c>
      <c r="D172" s="82">
        <f t="shared" si="10"/>
        <v>9.5309734513274336</v>
      </c>
      <c r="E172" s="4">
        <v>138</v>
      </c>
      <c r="F172" s="4">
        <v>2450</v>
      </c>
      <c r="G172" s="83">
        <v>5.4</v>
      </c>
      <c r="H172" s="83">
        <v>9.1999999999999993</v>
      </c>
      <c r="I172" s="80">
        <f t="shared" si="8"/>
        <v>10.840707964601769</v>
      </c>
      <c r="J172" s="81">
        <f t="shared" si="9"/>
        <v>17.753623188405797</v>
      </c>
      <c r="K172" s="82">
        <f t="shared" si="11"/>
        <v>1.7649950835791544</v>
      </c>
      <c r="M172" s="84"/>
    </row>
    <row r="173" spans="1:13">
      <c r="A173" s="77">
        <v>42069</v>
      </c>
      <c r="B173" s="78">
        <v>1914000</v>
      </c>
      <c r="C173" s="79">
        <v>206</v>
      </c>
      <c r="D173" s="82">
        <f t="shared" si="10"/>
        <v>9.2912621359223309</v>
      </c>
      <c r="E173" s="4">
        <v>117</v>
      </c>
      <c r="F173" s="4">
        <v>2468</v>
      </c>
      <c r="G173" s="83">
        <v>5.37</v>
      </c>
      <c r="H173" s="83">
        <v>7.53</v>
      </c>
      <c r="I173" s="80">
        <f t="shared" si="8"/>
        <v>11.980582524271844</v>
      </c>
      <c r="J173" s="81">
        <f t="shared" si="9"/>
        <v>21.094017094017094</v>
      </c>
      <c r="K173" s="82">
        <f t="shared" si="11"/>
        <v>1.7302164126484787</v>
      </c>
      <c r="M173" s="84"/>
    </row>
    <row r="174" spans="1:13">
      <c r="A174" s="77">
        <v>42070</v>
      </c>
      <c r="B174" s="78">
        <v>1818000</v>
      </c>
      <c r="C174" s="79">
        <v>188</v>
      </c>
      <c r="D174" s="82">
        <f t="shared" si="10"/>
        <v>9.6702127659574479</v>
      </c>
      <c r="E174" s="4">
        <v>99</v>
      </c>
      <c r="F174" s="4">
        <v>1764</v>
      </c>
      <c r="G174" s="83">
        <v>5.67</v>
      </c>
      <c r="H174" s="83">
        <v>8.1</v>
      </c>
      <c r="I174" s="80">
        <f t="shared" si="8"/>
        <v>9.3829787234042552</v>
      </c>
      <c r="J174" s="81">
        <f t="shared" si="9"/>
        <v>17.818181818181817</v>
      </c>
      <c r="K174" s="82">
        <f t="shared" si="11"/>
        <v>1.705504896994259</v>
      </c>
      <c r="M174" s="84"/>
    </row>
    <row r="175" spans="1:13">
      <c r="A175" s="77">
        <v>42071</v>
      </c>
      <c r="B175" s="78">
        <v>1694000</v>
      </c>
      <c r="C175" s="79">
        <v>190</v>
      </c>
      <c r="D175" s="82">
        <f t="shared" si="10"/>
        <v>8.9157894736842103</v>
      </c>
      <c r="E175" s="4">
        <v>91</v>
      </c>
      <c r="F175" s="4">
        <v>1766</v>
      </c>
      <c r="G175" s="83">
        <v>5.28</v>
      </c>
      <c r="H175" s="83">
        <v>8</v>
      </c>
      <c r="I175" s="80">
        <f t="shared" si="8"/>
        <v>9.2947368421052623</v>
      </c>
      <c r="J175" s="81">
        <f t="shared" si="9"/>
        <v>19.406593406593405</v>
      </c>
      <c r="K175" s="82">
        <f t="shared" si="11"/>
        <v>1.68859649122807</v>
      </c>
      <c r="M175" s="84"/>
    </row>
    <row r="176" spans="1:13">
      <c r="A176" s="77">
        <v>42072</v>
      </c>
      <c r="B176" s="78">
        <v>2207000</v>
      </c>
      <c r="C176" s="79">
        <v>226</v>
      </c>
      <c r="D176" s="82">
        <f t="shared" si="10"/>
        <v>9.7654867256637168</v>
      </c>
      <c r="E176" s="4">
        <v>109</v>
      </c>
      <c r="F176" s="4">
        <v>2148</v>
      </c>
      <c r="G176" s="83">
        <v>5.53</v>
      </c>
      <c r="H176" s="83">
        <v>8.5299999999999994</v>
      </c>
      <c r="I176" s="80">
        <f t="shared" si="8"/>
        <v>9.5044247787610612</v>
      </c>
      <c r="J176" s="81">
        <f t="shared" si="9"/>
        <v>19.706422018348626</v>
      </c>
      <c r="K176" s="82">
        <f t="shared" si="11"/>
        <v>1.7659108003008528</v>
      </c>
      <c r="M176" s="84"/>
    </row>
    <row r="177" spans="1:13">
      <c r="A177" s="77">
        <v>42073</v>
      </c>
      <c r="B177" s="78">
        <v>2109000</v>
      </c>
      <c r="C177" s="79">
        <v>219</v>
      </c>
      <c r="D177" s="82">
        <f t="shared" si="10"/>
        <v>9.6301369863013697</v>
      </c>
      <c r="E177" s="4">
        <v>161</v>
      </c>
      <c r="F177" s="4">
        <v>2744</v>
      </c>
      <c r="G177" s="83">
        <v>5.47</v>
      </c>
      <c r="H177" s="83">
        <v>9.07</v>
      </c>
      <c r="I177" s="80">
        <f t="shared" si="8"/>
        <v>12.529680365296803</v>
      </c>
      <c r="J177" s="81">
        <f t="shared" si="9"/>
        <v>17.043478260869566</v>
      </c>
      <c r="K177" s="82">
        <f t="shared" si="11"/>
        <v>1.7605369261976911</v>
      </c>
      <c r="M177" s="84"/>
    </row>
    <row r="178" spans="1:13">
      <c r="A178" s="77">
        <v>42074</v>
      </c>
      <c r="B178" s="78">
        <v>2146000</v>
      </c>
      <c r="C178" s="79">
        <v>218</v>
      </c>
      <c r="D178" s="82">
        <f t="shared" si="10"/>
        <v>9.8440366972477058</v>
      </c>
      <c r="E178" s="4">
        <v>180</v>
      </c>
      <c r="F178" s="4">
        <v>2256</v>
      </c>
      <c r="G178" s="83">
        <v>5.53</v>
      </c>
      <c r="H178" s="83">
        <v>9.0399999999999991</v>
      </c>
      <c r="I178" s="80">
        <f t="shared" si="8"/>
        <v>10.348623853211009</v>
      </c>
      <c r="J178" s="81">
        <f t="shared" si="9"/>
        <v>12.533333333333333</v>
      </c>
      <c r="K178" s="82">
        <f t="shared" si="11"/>
        <v>1.7801151351261673</v>
      </c>
      <c r="M178" s="84"/>
    </row>
    <row r="179" spans="1:13">
      <c r="A179" s="77">
        <v>42075</v>
      </c>
      <c r="B179" s="78">
        <v>2390000</v>
      </c>
      <c r="C179" s="79">
        <v>230</v>
      </c>
      <c r="D179" s="82">
        <f t="shared" si="10"/>
        <v>10.391304347826086</v>
      </c>
      <c r="E179" s="4">
        <v>180</v>
      </c>
      <c r="F179" s="4">
        <v>2850</v>
      </c>
      <c r="G179" s="83">
        <v>5.75</v>
      </c>
      <c r="H179" s="83">
        <v>9.26</v>
      </c>
      <c r="I179" s="80">
        <f t="shared" si="8"/>
        <v>12.391304347826088</v>
      </c>
      <c r="J179" s="81">
        <f t="shared" si="9"/>
        <v>15.833333333333334</v>
      </c>
      <c r="K179" s="82">
        <f t="shared" si="11"/>
        <v>1.8071833648393194</v>
      </c>
      <c r="M179" s="84"/>
    </row>
    <row r="180" spans="1:13">
      <c r="A180" s="77">
        <v>42076</v>
      </c>
      <c r="B180" s="78">
        <v>2143000</v>
      </c>
      <c r="C180" s="79">
        <v>217</v>
      </c>
      <c r="D180" s="82">
        <f t="shared" si="10"/>
        <v>9.8755760368663594</v>
      </c>
      <c r="E180" s="4">
        <v>155</v>
      </c>
      <c r="F180" s="4">
        <v>2233</v>
      </c>
      <c r="G180" s="83">
        <v>5.59</v>
      </c>
      <c r="H180" s="83">
        <v>9.17</v>
      </c>
      <c r="I180" s="80">
        <f t="shared" si="8"/>
        <v>10.290322580645162</v>
      </c>
      <c r="J180" s="81">
        <f t="shared" si="9"/>
        <v>14.406451612903226</v>
      </c>
      <c r="K180" s="82">
        <f t="shared" si="11"/>
        <v>1.7666504538222467</v>
      </c>
      <c r="M180" s="84"/>
    </row>
    <row r="181" spans="1:13">
      <c r="A181" s="77">
        <v>42077</v>
      </c>
      <c r="B181" s="78">
        <v>1664000</v>
      </c>
      <c r="C181" s="79">
        <v>188</v>
      </c>
      <c r="D181" s="82">
        <f t="shared" si="10"/>
        <v>8.8510638297872344</v>
      </c>
      <c r="E181" s="4">
        <v>102</v>
      </c>
      <c r="F181" s="4">
        <v>2037</v>
      </c>
      <c r="G181" s="83">
        <v>5.08</v>
      </c>
      <c r="H181" s="83">
        <v>8.14</v>
      </c>
      <c r="I181" s="80">
        <f t="shared" si="8"/>
        <v>10.835106382978724</v>
      </c>
      <c r="J181" s="81">
        <f t="shared" si="9"/>
        <v>19.970588235294116</v>
      </c>
      <c r="K181" s="82">
        <f t="shared" si="11"/>
        <v>1.7423353995644162</v>
      </c>
      <c r="M181" s="84"/>
    </row>
    <row r="182" spans="1:13">
      <c r="A182" s="77">
        <v>42078</v>
      </c>
      <c r="B182" s="78">
        <v>1591000</v>
      </c>
      <c r="C182" s="79">
        <v>179</v>
      </c>
      <c r="D182" s="82">
        <f t="shared" si="10"/>
        <v>8.8882681564245818</v>
      </c>
      <c r="E182" s="4">
        <v>89</v>
      </c>
      <c r="F182" s="4">
        <v>1439</v>
      </c>
      <c r="G182" s="83">
        <v>5.21</v>
      </c>
      <c r="H182" s="83">
        <v>7.54</v>
      </c>
      <c r="I182" s="80">
        <f t="shared" si="8"/>
        <v>8.039106145251397</v>
      </c>
      <c r="J182" s="81">
        <f t="shared" si="9"/>
        <v>16.168539325842698</v>
      </c>
      <c r="K182" s="82">
        <f t="shared" si="11"/>
        <v>1.7060015655325493</v>
      </c>
      <c r="M182" s="84"/>
    </row>
    <row r="183" spans="1:13">
      <c r="A183" s="77">
        <v>42079</v>
      </c>
      <c r="B183" s="78">
        <v>2168000</v>
      </c>
      <c r="C183" s="79">
        <v>222</v>
      </c>
      <c r="D183" s="82">
        <f t="shared" si="10"/>
        <v>9.7657657657657655</v>
      </c>
      <c r="E183" s="4">
        <v>129</v>
      </c>
      <c r="F183" s="4">
        <v>2584</v>
      </c>
      <c r="G183" s="83">
        <v>5.49</v>
      </c>
      <c r="H183" s="83">
        <v>9.14</v>
      </c>
      <c r="I183" s="80">
        <f t="shared" si="8"/>
        <v>11.63963963963964</v>
      </c>
      <c r="J183" s="81">
        <f t="shared" si="9"/>
        <v>20.031007751937985</v>
      </c>
      <c r="K183" s="82">
        <f t="shared" si="11"/>
        <v>1.7788280083362049</v>
      </c>
      <c r="M183" s="84"/>
    </row>
    <row r="184" spans="1:13">
      <c r="A184" s="77">
        <v>42080</v>
      </c>
      <c r="B184" s="78">
        <v>2069000</v>
      </c>
      <c r="C184" s="79">
        <v>217</v>
      </c>
      <c r="D184" s="82">
        <f t="shared" si="10"/>
        <v>9.5345622119815676</v>
      </c>
      <c r="E184" s="4">
        <v>165</v>
      </c>
      <c r="F184" s="4">
        <v>2183</v>
      </c>
      <c r="G184" s="83">
        <v>5.27</v>
      </c>
      <c r="H184" s="83">
        <v>8.5299999999999994</v>
      </c>
      <c r="I184" s="80">
        <f t="shared" si="8"/>
        <v>10.059907834101383</v>
      </c>
      <c r="J184" s="81">
        <f t="shared" si="9"/>
        <v>13.23030303030303</v>
      </c>
      <c r="K184" s="82">
        <f t="shared" si="11"/>
        <v>1.8092148409832198</v>
      </c>
      <c r="M184" s="84"/>
    </row>
    <row r="185" spans="1:13">
      <c r="A185" s="77">
        <v>42081</v>
      </c>
      <c r="B185" s="78">
        <v>2066000</v>
      </c>
      <c r="C185" s="79">
        <v>218</v>
      </c>
      <c r="D185" s="82">
        <f t="shared" si="10"/>
        <v>9.4770642201834878</v>
      </c>
      <c r="E185" s="4">
        <v>163</v>
      </c>
      <c r="F185" s="4">
        <v>2133</v>
      </c>
      <c r="G185" s="83">
        <v>5.23</v>
      </c>
      <c r="H185" s="83">
        <v>8.3699999999999992</v>
      </c>
      <c r="I185" s="80">
        <f t="shared" si="8"/>
        <v>9.7844036697247709</v>
      </c>
      <c r="J185" s="81">
        <f t="shared" si="9"/>
        <v>13.085889570552148</v>
      </c>
      <c r="K185" s="82">
        <f t="shared" si="11"/>
        <v>1.8120581682951218</v>
      </c>
      <c r="M185" s="84"/>
    </row>
    <row r="186" spans="1:13">
      <c r="A186" s="77">
        <v>42082</v>
      </c>
      <c r="B186" s="78">
        <v>2057000</v>
      </c>
      <c r="C186" s="79">
        <v>218</v>
      </c>
      <c r="D186" s="82">
        <f t="shared" si="10"/>
        <v>9.4357798165137616</v>
      </c>
      <c r="E186" s="4">
        <v>140</v>
      </c>
      <c r="F186" s="4">
        <v>2102</v>
      </c>
      <c r="G186" s="83">
        <v>5.23</v>
      </c>
      <c r="H186" s="83">
        <v>8.4700000000000006</v>
      </c>
      <c r="I186" s="80">
        <f t="shared" si="8"/>
        <v>9.6422018348623855</v>
      </c>
      <c r="J186" s="81">
        <f t="shared" si="9"/>
        <v>15.014285714285714</v>
      </c>
      <c r="K186" s="82">
        <f t="shared" si="11"/>
        <v>1.8041644008630517</v>
      </c>
      <c r="M186" s="84"/>
    </row>
    <row r="187" spans="1:13">
      <c r="A187" s="77">
        <v>42083</v>
      </c>
      <c r="B187" s="78">
        <v>1983000</v>
      </c>
      <c r="C187" s="79">
        <v>209</v>
      </c>
      <c r="D187" s="82">
        <f t="shared" si="10"/>
        <v>9.4880382775119614</v>
      </c>
      <c r="E187" s="4">
        <v>150</v>
      </c>
      <c r="F187" s="4">
        <v>1999</v>
      </c>
      <c r="G187" s="83">
        <v>5.29</v>
      </c>
      <c r="H187" s="83">
        <v>8.44</v>
      </c>
      <c r="I187" s="80">
        <f t="shared" si="8"/>
        <v>9.5645933014354068</v>
      </c>
      <c r="J187" s="81">
        <f t="shared" si="9"/>
        <v>13.326666666666666</v>
      </c>
      <c r="K187" s="82">
        <f t="shared" si="11"/>
        <v>1.7935800146525447</v>
      </c>
      <c r="M187" s="84"/>
    </row>
    <row r="188" spans="1:13">
      <c r="A188" s="77">
        <v>42084</v>
      </c>
      <c r="B188" s="78">
        <v>1506000</v>
      </c>
      <c r="C188" s="79">
        <v>178</v>
      </c>
      <c r="D188" s="82">
        <f t="shared" si="10"/>
        <v>8.4606741573033712</v>
      </c>
      <c r="E188" s="4">
        <v>100</v>
      </c>
      <c r="F188" s="4">
        <v>1485</v>
      </c>
      <c r="G188" s="83">
        <v>4.8</v>
      </c>
      <c r="H188" s="83">
        <v>7.36</v>
      </c>
      <c r="I188" s="80">
        <f t="shared" si="8"/>
        <v>8.3426966292134832</v>
      </c>
      <c r="J188" s="81">
        <f t="shared" si="9"/>
        <v>14.85</v>
      </c>
      <c r="K188" s="82">
        <f t="shared" si="11"/>
        <v>1.7626404494382024</v>
      </c>
      <c r="M188" s="84"/>
    </row>
    <row r="189" spans="1:13">
      <c r="A189" s="77">
        <v>42085</v>
      </c>
      <c r="B189" s="78">
        <v>1407000</v>
      </c>
      <c r="C189" s="79">
        <v>170</v>
      </c>
      <c r="D189" s="82">
        <f t="shared" si="10"/>
        <v>8.2764705882352931</v>
      </c>
      <c r="E189" s="4">
        <v>65</v>
      </c>
      <c r="F189" s="4">
        <v>1288</v>
      </c>
      <c r="G189" s="83">
        <v>4.74</v>
      </c>
      <c r="H189" s="83">
        <v>7.3</v>
      </c>
      <c r="I189" s="80">
        <f t="shared" si="8"/>
        <v>7.5764705882352938</v>
      </c>
      <c r="J189" s="81">
        <f t="shared" si="9"/>
        <v>19.815384615384616</v>
      </c>
      <c r="K189" s="82">
        <f t="shared" si="11"/>
        <v>1.7460908413998508</v>
      </c>
      <c r="M189" s="84"/>
    </row>
    <row r="190" spans="1:13">
      <c r="A190" s="77">
        <v>42086</v>
      </c>
      <c r="B190" s="78">
        <v>2075000</v>
      </c>
      <c r="C190" s="79">
        <v>212</v>
      </c>
      <c r="D190" s="82">
        <f t="shared" si="10"/>
        <v>9.7877358490566042</v>
      </c>
      <c r="E190" s="4">
        <v>118</v>
      </c>
      <c r="F190" s="4">
        <v>2319</v>
      </c>
      <c r="G190" s="83">
        <v>5.42</v>
      </c>
      <c r="H190" s="83">
        <v>8.48</v>
      </c>
      <c r="I190" s="80">
        <f t="shared" si="8"/>
        <v>10.938679245283019</v>
      </c>
      <c r="J190" s="81">
        <f t="shared" si="9"/>
        <v>19.652542372881356</v>
      </c>
      <c r="K190" s="82">
        <f t="shared" si="11"/>
        <v>1.8058553227041705</v>
      </c>
      <c r="M190" s="84"/>
    </row>
    <row r="191" spans="1:13">
      <c r="A191" s="77">
        <v>42087</v>
      </c>
      <c r="B191" s="78">
        <v>2045000</v>
      </c>
      <c r="C191" s="79">
        <v>211</v>
      </c>
      <c r="D191" s="82">
        <f t="shared" si="10"/>
        <v>9.6919431279620856</v>
      </c>
      <c r="E191" s="4">
        <v>180</v>
      </c>
      <c r="F191" s="4">
        <v>2378</v>
      </c>
      <c r="G191" s="83">
        <v>5.36</v>
      </c>
      <c r="H191" s="83">
        <v>8.4700000000000006</v>
      </c>
      <c r="I191" s="80">
        <f t="shared" si="8"/>
        <v>11.270142180094787</v>
      </c>
      <c r="J191" s="81">
        <f t="shared" si="9"/>
        <v>13.21111111111111</v>
      </c>
      <c r="K191" s="82">
        <f t="shared" si="11"/>
        <v>1.8081983447690457</v>
      </c>
      <c r="M191" s="84"/>
    </row>
    <row r="192" spans="1:13">
      <c r="A192" s="77">
        <v>42088</v>
      </c>
      <c r="B192" s="78">
        <v>2134000</v>
      </c>
      <c r="C192" s="79">
        <v>218</v>
      </c>
      <c r="D192" s="82">
        <f t="shared" si="10"/>
        <v>9.7889908256880727</v>
      </c>
      <c r="E192" s="4">
        <v>174</v>
      </c>
      <c r="F192" s="4">
        <v>2488</v>
      </c>
      <c r="G192" s="83">
        <v>5.49</v>
      </c>
      <c r="H192" s="83">
        <v>8.58</v>
      </c>
      <c r="I192" s="80">
        <f t="shared" si="8"/>
        <v>11.412844036697248</v>
      </c>
      <c r="J192" s="81">
        <f t="shared" si="9"/>
        <v>14.298850574712644</v>
      </c>
      <c r="K192" s="82">
        <f t="shared" si="11"/>
        <v>1.7830584381945487</v>
      </c>
      <c r="M192" s="84"/>
    </row>
    <row r="193" spans="1:13">
      <c r="A193" s="77">
        <v>42089</v>
      </c>
      <c r="B193" s="78">
        <v>1984000</v>
      </c>
      <c r="C193" s="79">
        <v>210</v>
      </c>
      <c r="D193" s="82">
        <f t="shared" si="10"/>
        <v>9.4476190476190478</v>
      </c>
      <c r="E193" s="4">
        <v>155</v>
      </c>
      <c r="F193" s="4">
        <v>2230</v>
      </c>
      <c r="G193" s="83">
        <v>5.26</v>
      </c>
      <c r="H193" s="83">
        <v>8.3800000000000008</v>
      </c>
      <c r="I193" s="80">
        <f t="shared" si="8"/>
        <v>10.619047619047619</v>
      </c>
      <c r="J193" s="81">
        <f t="shared" si="9"/>
        <v>14.387096774193548</v>
      </c>
      <c r="K193" s="82">
        <f t="shared" si="11"/>
        <v>1.7961252942241537</v>
      </c>
      <c r="M193" s="84"/>
    </row>
    <row r="194" spans="1:13">
      <c r="A194" s="77">
        <v>42090</v>
      </c>
      <c r="B194" s="78">
        <v>1898000</v>
      </c>
      <c r="C194" s="79">
        <v>200</v>
      </c>
      <c r="D194" s="82">
        <f t="shared" si="10"/>
        <v>9.49</v>
      </c>
      <c r="E194" s="4">
        <v>152</v>
      </c>
      <c r="F194" s="4">
        <v>2084</v>
      </c>
      <c r="G194" s="83">
        <v>5.3</v>
      </c>
      <c r="H194" s="83">
        <v>8.3800000000000008</v>
      </c>
      <c r="I194" s="80">
        <f t="shared" si="8"/>
        <v>10.42</v>
      </c>
      <c r="J194" s="81">
        <f t="shared" si="9"/>
        <v>13.710526315789474</v>
      </c>
      <c r="K194" s="82">
        <f t="shared" si="11"/>
        <v>1.7905660377358492</v>
      </c>
      <c r="M194" s="84"/>
    </row>
    <row r="195" spans="1:13">
      <c r="A195" s="77">
        <v>42091</v>
      </c>
      <c r="B195" s="78">
        <v>1693000</v>
      </c>
      <c r="C195" s="79">
        <v>186</v>
      </c>
      <c r="D195" s="82">
        <f t="shared" si="10"/>
        <v>9.1021505376344081</v>
      </c>
      <c r="E195" s="4">
        <v>88</v>
      </c>
      <c r="F195" s="4">
        <v>1565</v>
      </c>
      <c r="G195" s="83">
        <v>5.0199999999999996</v>
      </c>
      <c r="H195" s="83">
        <v>7.58</v>
      </c>
      <c r="I195" s="80">
        <f t="shared" ref="I195:I258" si="12">F195/C195</f>
        <v>8.413978494623656</v>
      </c>
      <c r="J195" s="81">
        <f t="shared" ref="J195:J258" si="13">F195/E195</f>
        <v>17.78409090909091</v>
      </c>
      <c r="K195" s="82">
        <f t="shared" si="11"/>
        <v>1.8131773979351411</v>
      </c>
      <c r="M195" s="84"/>
    </row>
    <row r="196" spans="1:13">
      <c r="A196" s="77">
        <v>42092</v>
      </c>
      <c r="B196" s="78">
        <v>1584000</v>
      </c>
      <c r="C196" s="79">
        <v>181</v>
      </c>
      <c r="D196" s="82">
        <f t="shared" ref="D196:D259" si="14">B196/C196/1000</f>
        <v>8.751381215469614</v>
      </c>
      <c r="E196" s="4">
        <v>66</v>
      </c>
      <c r="F196" s="4">
        <v>1371</v>
      </c>
      <c r="G196" s="83">
        <v>4.93</v>
      </c>
      <c r="H196" s="83">
        <v>7.21</v>
      </c>
      <c r="I196" s="80">
        <f t="shared" si="12"/>
        <v>7.5745856353591163</v>
      </c>
      <c r="J196" s="81">
        <f t="shared" si="13"/>
        <v>20.772727272727273</v>
      </c>
      <c r="K196" s="82">
        <f t="shared" ref="K196:K259" si="15">D196/G196</f>
        <v>1.7751280355922139</v>
      </c>
      <c r="M196" s="84"/>
    </row>
    <row r="197" spans="1:13">
      <c r="A197" s="77">
        <v>42093</v>
      </c>
      <c r="B197" s="78">
        <v>2164000</v>
      </c>
      <c r="C197" s="79">
        <v>225</v>
      </c>
      <c r="D197" s="82">
        <f t="shared" si="14"/>
        <v>9.6177777777777766</v>
      </c>
      <c r="E197" s="4">
        <v>107</v>
      </c>
      <c r="F197" s="4">
        <v>1929</v>
      </c>
      <c r="G197" s="83">
        <v>5.21</v>
      </c>
      <c r="H197" s="83">
        <v>8.26</v>
      </c>
      <c r="I197" s="80">
        <f t="shared" si="12"/>
        <v>8.5733333333333341</v>
      </c>
      <c r="J197" s="81">
        <f t="shared" si="13"/>
        <v>18.028037383177569</v>
      </c>
      <c r="K197" s="82">
        <f t="shared" si="15"/>
        <v>1.8460226060993814</v>
      </c>
      <c r="M197" s="84"/>
    </row>
    <row r="198" spans="1:13">
      <c r="A198" s="77">
        <v>42094</v>
      </c>
      <c r="B198" s="78">
        <v>2359000</v>
      </c>
      <c r="C198" s="79">
        <v>237</v>
      </c>
      <c r="D198" s="82">
        <f t="shared" si="14"/>
        <v>9.9535864978902957</v>
      </c>
      <c r="E198" s="4">
        <v>160</v>
      </c>
      <c r="F198" s="4">
        <v>2167</v>
      </c>
      <c r="G198" s="83">
        <v>5.25</v>
      </c>
      <c r="H198" s="83">
        <v>8.59</v>
      </c>
      <c r="I198" s="80">
        <f t="shared" si="12"/>
        <v>9.1434599156118139</v>
      </c>
      <c r="J198" s="81">
        <f t="shared" si="13"/>
        <v>13.543749999999999</v>
      </c>
      <c r="K198" s="82">
        <f t="shared" si="15"/>
        <v>1.8959212376933896</v>
      </c>
      <c r="M198" s="84"/>
    </row>
    <row r="199" spans="1:13">
      <c r="A199" s="77">
        <v>42095</v>
      </c>
      <c r="B199" s="78">
        <v>2145000</v>
      </c>
      <c r="C199" s="79">
        <v>220</v>
      </c>
      <c r="D199" s="82">
        <f t="shared" si="14"/>
        <v>9.75</v>
      </c>
      <c r="E199" s="4">
        <v>147</v>
      </c>
      <c r="F199" s="4">
        <v>2341</v>
      </c>
      <c r="G199" s="83">
        <v>5.33</v>
      </c>
      <c r="H199" s="83">
        <v>8.5399999999999991</v>
      </c>
      <c r="I199" s="80">
        <f t="shared" si="12"/>
        <v>10.640909090909091</v>
      </c>
      <c r="J199" s="81">
        <f t="shared" si="13"/>
        <v>15.92517006802721</v>
      </c>
      <c r="K199" s="82">
        <f t="shared" si="15"/>
        <v>1.8292682926829269</v>
      </c>
      <c r="M199" s="84"/>
    </row>
    <row r="200" spans="1:13">
      <c r="A200" s="77">
        <v>42096</v>
      </c>
      <c r="B200" s="78">
        <v>1919000</v>
      </c>
      <c r="C200" s="79">
        <v>203</v>
      </c>
      <c r="D200" s="82">
        <f t="shared" si="14"/>
        <v>9.4532019704433488</v>
      </c>
      <c r="E200" s="4">
        <v>155</v>
      </c>
      <c r="F200" s="4">
        <v>2230</v>
      </c>
      <c r="G200" s="83">
        <v>5.23</v>
      </c>
      <c r="H200" s="83">
        <v>8.41</v>
      </c>
      <c r="I200" s="80">
        <f t="shared" si="12"/>
        <v>10.985221674876847</v>
      </c>
      <c r="J200" s="81">
        <f t="shared" si="13"/>
        <v>14.387096774193548</v>
      </c>
      <c r="K200" s="82">
        <f t="shared" si="15"/>
        <v>1.8074955966430877</v>
      </c>
      <c r="M200" s="84"/>
    </row>
    <row r="201" spans="1:13">
      <c r="A201" s="77">
        <v>42097</v>
      </c>
      <c r="B201" s="78">
        <v>1570000</v>
      </c>
      <c r="C201" s="79">
        <v>174</v>
      </c>
      <c r="D201" s="82">
        <f t="shared" si="14"/>
        <v>9.0229885057471257</v>
      </c>
      <c r="E201" s="4">
        <v>123</v>
      </c>
      <c r="F201" s="4">
        <v>1784</v>
      </c>
      <c r="G201" s="83">
        <v>5.1100000000000003</v>
      </c>
      <c r="H201" s="83">
        <v>8.01</v>
      </c>
      <c r="I201" s="80">
        <f t="shared" si="12"/>
        <v>10.25287356321839</v>
      </c>
      <c r="J201" s="81">
        <f t="shared" si="13"/>
        <v>14.504065040650406</v>
      </c>
      <c r="K201" s="82">
        <f t="shared" si="15"/>
        <v>1.7657511752929795</v>
      </c>
      <c r="M201" s="84"/>
    </row>
    <row r="202" spans="1:13">
      <c r="A202" s="77">
        <v>42098</v>
      </c>
      <c r="B202" s="78">
        <v>1564000</v>
      </c>
      <c r="C202" s="79">
        <v>179</v>
      </c>
      <c r="D202" s="82">
        <f t="shared" si="14"/>
        <v>8.7374301675977666</v>
      </c>
      <c r="E202" s="4">
        <v>101</v>
      </c>
      <c r="F202" s="4">
        <v>1423</v>
      </c>
      <c r="G202" s="83">
        <v>4.96</v>
      </c>
      <c r="H202" s="83">
        <v>7.45</v>
      </c>
      <c r="I202" s="80">
        <f t="shared" si="12"/>
        <v>7.9497206703910619</v>
      </c>
      <c r="J202" s="81">
        <f t="shared" si="13"/>
        <v>14.089108910891088</v>
      </c>
      <c r="K202" s="82">
        <f t="shared" si="15"/>
        <v>1.7615786628221304</v>
      </c>
      <c r="M202" s="84"/>
    </row>
    <row r="203" spans="1:13">
      <c r="A203" s="77">
        <v>42099</v>
      </c>
      <c r="B203" s="78">
        <v>1408000</v>
      </c>
      <c r="C203" s="79">
        <v>168</v>
      </c>
      <c r="D203" s="82">
        <f t="shared" si="14"/>
        <v>8.3809523809523814</v>
      </c>
      <c r="E203" s="4">
        <v>53</v>
      </c>
      <c r="F203" s="4">
        <v>1227</v>
      </c>
      <c r="G203" s="83">
        <v>4.7699999999999996</v>
      </c>
      <c r="H203" s="83">
        <v>7.21</v>
      </c>
      <c r="I203" s="80">
        <f t="shared" si="12"/>
        <v>7.3035714285714288</v>
      </c>
      <c r="J203" s="81">
        <f t="shared" si="13"/>
        <v>23.150943396226417</v>
      </c>
      <c r="K203" s="82">
        <f t="shared" si="15"/>
        <v>1.757013077767795</v>
      </c>
      <c r="M203" s="84"/>
    </row>
    <row r="204" spans="1:13">
      <c r="A204" s="77">
        <v>42100</v>
      </c>
      <c r="B204" s="78">
        <f>'Daily income'!D204</f>
        <v>1799000</v>
      </c>
      <c r="C204" s="79">
        <v>188</v>
      </c>
      <c r="D204" s="82">
        <f t="shared" si="14"/>
        <v>9.5691489361702136</v>
      </c>
      <c r="E204" s="4">
        <v>91</v>
      </c>
      <c r="F204" s="4">
        <v>2173</v>
      </c>
      <c r="G204" s="83">
        <v>5.38</v>
      </c>
      <c r="H204" s="83">
        <v>8.01</v>
      </c>
      <c r="I204" s="80">
        <f t="shared" si="12"/>
        <v>11.558510638297872</v>
      </c>
      <c r="J204" s="81">
        <f t="shared" si="13"/>
        <v>23.87912087912088</v>
      </c>
      <c r="K204" s="82">
        <f t="shared" si="15"/>
        <v>1.7786522186189988</v>
      </c>
      <c r="M204" s="84"/>
    </row>
    <row r="205" spans="1:13">
      <c r="A205" s="77">
        <v>42101</v>
      </c>
      <c r="B205" s="78">
        <f>'Daily income'!D205</f>
        <v>2085000</v>
      </c>
      <c r="C205" s="79">
        <v>213</v>
      </c>
      <c r="D205" s="82">
        <f t="shared" si="14"/>
        <v>9.7887323943661979</v>
      </c>
      <c r="E205" s="4">
        <v>123</v>
      </c>
      <c r="F205" s="4">
        <v>2545</v>
      </c>
      <c r="G205" s="83">
        <v>5.43</v>
      </c>
      <c r="H205" s="83">
        <v>9.0500000000000007</v>
      </c>
      <c r="I205" s="80">
        <f t="shared" si="12"/>
        <v>11.948356807511738</v>
      </c>
      <c r="J205" s="81">
        <f t="shared" si="13"/>
        <v>20.691056910569106</v>
      </c>
      <c r="K205" s="82">
        <f t="shared" si="15"/>
        <v>1.8027131481337382</v>
      </c>
      <c r="M205" s="84"/>
    </row>
    <row r="206" spans="1:13">
      <c r="A206" s="77">
        <v>42102</v>
      </c>
      <c r="B206" s="78">
        <f>'Daily income'!D206</f>
        <v>1946000</v>
      </c>
      <c r="C206" s="79">
        <v>214</v>
      </c>
      <c r="D206" s="82">
        <f t="shared" si="14"/>
        <v>9.0934579439252339</v>
      </c>
      <c r="E206" s="4">
        <v>146</v>
      </c>
      <c r="F206" s="4">
        <v>2003</v>
      </c>
      <c r="G206" s="83">
        <v>5.05</v>
      </c>
      <c r="H206" s="83">
        <v>8.26</v>
      </c>
      <c r="I206" s="80">
        <f t="shared" si="12"/>
        <v>9.3598130841121492</v>
      </c>
      <c r="J206" s="81">
        <f t="shared" si="13"/>
        <v>13.719178082191782</v>
      </c>
      <c r="K206" s="82">
        <f t="shared" si="15"/>
        <v>1.8006847413713336</v>
      </c>
      <c r="M206" s="84"/>
    </row>
    <row r="207" spans="1:13">
      <c r="A207" s="77">
        <v>42103</v>
      </c>
      <c r="B207" s="78">
        <f>'Daily income'!D207</f>
        <v>2096000</v>
      </c>
      <c r="C207" s="79">
        <v>217</v>
      </c>
      <c r="D207" s="82">
        <f t="shared" si="14"/>
        <v>9.6589861751152082</v>
      </c>
      <c r="E207" s="4">
        <v>163</v>
      </c>
      <c r="F207" s="4">
        <v>2525</v>
      </c>
      <c r="G207" s="83">
        <v>5.37</v>
      </c>
      <c r="H207" s="83">
        <v>9.01</v>
      </c>
      <c r="I207" s="80">
        <f t="shared" si="12"/>
        <v>11.635944700460829</v>
      </c>
      <c r="J207" s="81">
        <f t="shared" si="13"/>
        <v>15.490797546012271</v>
      </c>
      <c r="K207" s="82">
        <f t="shared" si="15"/>
        <v>1.7986938873585117</v>
      </c>
      <c r="M207" s="84"/>
    </row>
    <row r="208" spans="1:13">
      <c r="A208" s="77">
        <v>42104</v>
      </c>
      <c r="B208" s="78">
        <f>'Daily income'!D208</f>
        <v>2019000</v>
      </c>
      <c r="C208" s="79">
        <v>220</v>
      </c>
      <c r="D208" s="82">
        <f t="shared" si="14"/>
        <v>9.1772727272727277</v>
      </c>
      <c r="E208" s="4">
        <v>178</v>
      </c>
      <c r="F208" s="4">
        <v>2141</v>
      </c>
      <c r="G208" s="83">
        <v>5.17</v>
      </c>
      <c r="H208" s="83">
        <v>8.5399999999999991</v>
      </c>
      <c r="I208" s="80">
        <f t="shared" si="12"/>
        <v>9.7318181818181824</v>
      </c>
      <c r="J208" s="81">
        <f t="shared" si="13"/>
        <v>12.02808988764045</v>
      </c>
      <c r="K208" s="82">
        <f t="shared" si="15"/>
        <v>1.7751011077896959</v>
      </c>
      <c r="M208" s="84"/>
    </row>
    <row r="209" spans="1:13">
      <c r="A209" s="77">
        <v>42105</v>
      </c>
      <c r="B209" s="78">
        <f>'Daily income'!D209</f>
        <v>1537000</v>
      </c>
      <c r="C209" s="79">
        <v>188</v>
      </c>
      <c r="D209" s="82">
        <f t="shared" si="14"/>
        <v>8.1755319148936163</v>
      </c>
      <c r="E209" s="4">
        <v>107</v>
      </c>
      <c r="F209" s="4">
        <v>1537</v>
      </c>
      <c r="G209" s="83">
        <v>4.71</v>
      </c>
      <c r="H209" s="83">
        <v>7.46</v>
      </c>
      <c r="I209" s="80">
        <f t="shared" si="12"/>
        <v>8.1755319148936163</v>
      </c>
      <c r="J209" s="81">
        <f t="shared" si="13"/>
        <v>14.364485981308411</v>
      </c>
      <c r="K209" s="82">
        <f t="shared" si="15"/>
        <v>1.7357817229073496</v>
      </c>
      <c r="M209" s="84"/>
    </row>
    <row r="210" spans="1:13">
      <c r="A210" s="77">
        <v>42106</v>
      </c>
      <c r="B210" s="78">
        <f>'Daily income'!D210</f>
        <v>1620000</v>
      </c>
      <c r="C210" s="79">
        <v>195</v>
      </c>
      <c r="D210" s="82">
        <f t="shared" si="14"/>
        <v>8.3076923076923084</v>
      </c>
      <c r="E210" s="4">
        <v>65</v>
      </c>
      <c r="F210" s="4">
        <v>1484</v>
      </c>
      <c r="G210" s="83">
        <v>4.84</v>
      </c>
      <c r="H210" s="83">
        <v>7.22</v>
      </c>
      <c r="I210" s="80">
        <f t="shared" si="12"/>
        <v>7.6102564102564099</v>
      </c>
      <c r="J210" s="81">
        <f t="shared" si="13"/>
        <v>22.830769230769231</v>
      </c>
      <c r="K210" s="82">
        <f t="shared" si="15"/>
        <v>1.7164653528289895</v>
      </c>
      <c r="M210" s="84"/>
    </row>
    <row r="211" spans="1:13">
      <c r="A211" s="77">
        <v>42107</v>
      </c>
      <c r="B211" s="78">
        <f>'Daily income'!D211</f>
        <v>2082000</v>
      </c>
      <c r="C211" s="79">
        <v>219</v>
      </c>
      <c r="D211" s="82">
        <f t="shared" si="14"/>
        <v>9.506849315068493</v>
      </c>
      <c r="E211" s="4">
        <v>120</v>
      </c>
      <c r="F211" s="4">
        <v>1968</v>
      </c>
      <c r="G211" s="83">
        <v>5.32</v>
      </c>
      <c r="H211" s="83">
        <v>8.25</v>
      </c>
      <c r="I211" s="80">
        <f t="shared" si="12"/>
        <v>8.9863013698630141</v>
      </c>
      <c r="J211" s="81">
        <f t="shared" si="13"/>
        <v>16.399999999999999</v>
      </c>
      <c r="K211" s="82">
        <f t="shared" si="15"/>
        <v>1.7870017509527241</v>
      </c>
      <c r="M211" s="84"/>
    </row>
    <row r="212" spans="1:13">
      <c r="A212" s="77">
        <v>42108</v>
      </c>
      <c r="B212" s="78">
        <f>'Daily income'!D212</f>
        <v>2091000</v>
      </c>
      <c r="C212" s="79">
        <v>231</v>
      </c>
      <c r="D212" s="82">
        <f t="shared" si="14"/>
        <v>9.0519480519480506</v>
      </c>
      <c r="E212" s="4">
        <v>162</v>
      </c>
      <c r="F212" s="4">
        <v>2131</v>
      </c>
      <c r="G212" s="83">
        <v>5.0999999999999996</v>
      </c>
      <c r="H212" s="83">
        <v>8.15</v>
      </c>
      <c r="I212" s="80">
        <f t="shared" si="12"/>
        <v>9.2251082251082259</v>
      </c>
      <c r="J212" s="81">
        <f t="shared" si="13"/>
        <v>13.154320987654321</v>
      </c>
      <c r="K212" s="82">
        <f t="shared" si="15"/>
        <v>1.7748917748917747</v>
      </c>
      <c r="M212" s="84"/>
    </row>
    <row r="213" spans="1:13">
      <c r="A213" s="77">
        <v>42109</v>
      </c>
      <c r="B213" s="78">
        <f>'Daily income'!D213</f>
        <v>2036000</v>
      </c>
      <c r="C213" s="79">
        <v>227</v>
      </c>
      <c r="D213" s="82">
        <f t="shared" si="14"/>
        <v>8.9691629955947132</v>
      </c>
      <c r="E213" s="4">
        <v>145</v>
      </c>
      <c r="F213" s="4">
        <v>2141</v>
      </c>
      <c r="G213" s="83">
        <v>5.0199999999999996</v>
      </c>
      <c r="H213" s="83">
        <v>8.25</v>
      </c>
      <c r="I213" s="80">
        <f t="shared" si="12"/>
        <v>9.4317180616740082</v>
      </c>
      <c r="J213" s="81">
        <f t="shared" si="13"/>
        <v>14.76551724137931</v>
      </c>
      <c r="K213" s="82">
        <f t="shared" si="15"/>
        <v>1.7866858556961582</v>
      </c>
      <c r="M213" s="84"/>
    </row>
    <row r="214" spans="1:13">
      <c r="A214" s="77">
        <v>42110</v>
      </c>
      <c r="B214" s="78">
        <f>'Daily income'!D214</f>
        <v>2223000</v>
      </c>
      <c r="C214" s="79">
        <v>233</v>
      </c>
      <c r="D214" s="82">
        <f t="shared" si="14"/>
        <v>9.540772532188841</v>
      </c>
      <c r="E214" s="4">
        <v>165</v>
      </c>
      <c r="F214" s="4">
        <v>2701</v>
      </c>
      <c r="G214" s="83">
        <v>5.37</v>
      </c>
      <c r="H214" s="83">
        <v>8.56</v>
      </c>
      <c r="I214" s="80">
        <f t="shared" si="12"/>
        <v>11.592274678111588</v>
      </c>
      <c r="J214" s="81">
        <f t="shared" si="13"/>
        <v>16.369696969696971</v>
      </c>
      <c r="K214" s="82">
        <f t="shared" si="15"/>
        <v>1.7766801735919628</v>
      </c>
      <c r="M214" s="84"/>
    </row>
    <row r="215" spans="1:13">
      <c r="A215" s="77">
        <v>42111</v>
      </c>
      <c r="B215" s="78">
        <f>'Daily income'!D215</f>
        <v>2080000</v>
      </c>
      <c r="C215" s="79">
        <v>223</v>
      </c>
      <c r="D215" s="82">
        <f t="shared" si="14"/>
        <v>9.3273542600896846</v>
      </c>
      <c r="E215" s="4">
        <v>157</v>
      </c>
      <c r="F215" s="4">
        <v>2470</v>
      </c>
      <c r="G215" s="83">
        <v>5.18</v>
      </c>
      <c r="H215" s="83">
        <v>8.43</v>
      </c>
      <c r="I215" s="80">
        <f t="shared" si="12"/>
        <v>11.076233183856502</v>
      </c>
      <c r="J215" s="81">
        <f t="shared" si="13"/>
        <v>15.732484076433121</v>
      </c>
      <c r="K215" s="82">
        <f t="shared" si="15"/>
        <v>1.8006475405578544</v>
      </c>
      <c r="M215" s="84"/>
    </row>
    <row r="216" spans="1:13">
      <c r="A216" s="77">
        <v>42112</v>
      </c>
      <c r="B216" s="78">
        <f>'Daily income'!D216</f>
        <v>1633000</v>
      </c>
      <c r="C216" s="79">
        <v>183</v>
      </c>
      <c r="D216" s="82">
        <f t="shared" si="14"/>
        <v>8.9234972677595632</v>
      </c>
      <c r="E216" s="4">
        <v>111</v>
      </c>
      <c r="F216" s="4">
        <v>1748</v>
      </c>
      <c r="G216" s="83">
        <v>5</v>
      </c>
      <c r="H216" s="83">
        <v>8.07</v>
      </c>
      <c r="I216" s="80">
        <f t="shared" si="12"/>
        <v>9.5519125683060118</v>
      </c>
      <c r="J216" s="81">
        <f t="shared" si="13"/>
        <v>15.747747747747749</v>
      </c>
      <c r="K216" s="82">
        <f t="shared" si="15"/>
        <v>1.7846994535519127</v>
      </c>
      <c r="M216" s="84"/>
    </row>
    <row r="217" spans="1:13">
      <c r="A217" s="77">
        <v>42113</v>
      </c>
      <c r="B217" s="78">
        <f>'Daily income'!D217</f>
        <v>1539000</v>
      </c>
      <c r="C217" s="79">
        <v>178</v>
      </c>
      <c r="D217" s="82">
        <f t="shared" si="14"/>
        <v>8.6460674157303359</v>
      </c>
      <c r="E217" s="4">
        <v>81</v>
      </c>
      <c r="F217" s="4">
        <v>1639</v>
      </c>
      <c r="G217" s="83">
        <v>4.9400000000000004</v>
      </c>
      <c r="H217" s="83">
        <v>7.46</v>
      </c>
      <c r="I217" s="80">
        <f t="shared" si="12"/>
        <v>9.2078651685393265</v>
      </c>
      <c r="J217" s="81">
        <f t="shared" si="13"/>
        <v>20.234567901234566</v>
      </c>
      <c r="K217" s="82">
        <f t="shared" si="15"/>
        <v>1.7502160760587724</v>
      </c>
      <c r="M217" s="84"/>
    </row>
    <row r="218" spans="1:13">
      <c r="A218" s="77">
        <v>42114</v>
      </c>
      <c r="B218" s="78">
        <f>'Daily income'!D218</f>
        <v>2076000</v>
      </c>
      <c r="C218" s="79">
        <v>221</v>
      </c>
      <c r="D218" s="82">
        <f t="shared" si="14"/>
        <v>9.3936651583710411</v>
      </c>
      <c r="E218" s="4">
        <v>134</v>
      </c>
      <c r="F218" s="4">
        <v>2784</v>
      </c>
      <c r="G218" s="83">
        <v>5.2</v>
      </c>
      <c r="H218" s="83">
        <v>8.4600000000000009</v>
      </c>
      <c r="I218" s="80">
        <f t="shared" si="12"/>
        <v>12.597285067873303</v>
      </c>
      <c r="J218" s="81">
        <f t="shared" si="13"/>
        <v>20.776119402985074</v>
      </c>
      <c r="K218" s="82">
        <f t="shared" si="15"/>
        <v>1.8064740689175078</v>
      </c>
    </row>
    <row r="219" spans="1:13">
      <c r="A219" s="77">
        <v>42115</v>
      </c>
      <c r="B219" s="78">
        <f>'Daily income'!D219</f>
        <v>2035000</v>
      </c>
      <c r="C219" s="79">
        <v>214</v>
      </c>
      <c r="D219" s="82">
        <f t="shared" si="14"/>
        <v>9.5093457943925248</v>
      </c>
      <c r="E219" s="4">
        <v>160</v>
      </c>
      <c r="F219" s="4">
        <v>2435</v>
      </c>
      <c r="G219" s="83">
        <v>5.23</v>
      </c>
      <c r="H219" s="83">
        <v>8.44</v>
      </c>
      <c r="I219" s="80">
        <f t="shared" si="12"/>
        <v>11.378504672897197</v>
      </c>
      <c r="J219" s="81">
        <f t="shared" si="13"/>
        <v>15.21875</v>
      </c>
      <c r="K219" s="82">
        <f t="shared" si="15"/>
        <v>1.8182305534211327</v>
      </c>
    </row>
    <row r="220" spans="1:13">
      <c r="A220" s="77">
        <v>42116</v>
      </c>
      <c r="B220" s="78">
        <f>'Daily income'!D220</f>
        <v>2056000</v>
      </c>
      <c r="C220" s="79">
        <v>216</v>
      </c>
      <c r="D220" s="82">
        <f t="shared" si="14"/>
        <v>9.518518518518519</v>
      </c>
      <c r="E220" s="4">
        <v>163</v>
      </c>
      <c r="F220" s="4">
        <v>2479</v>
      </c>
      <c r="G220" s="83">
        <v>5.27</v>
      </c>
      <c r="H220" s="83">
        <v>8.58</v>
      </c>
      <c r="I220" s="80">
        <f t="shared" si="12"/>
        <v>11.476851851851851</v>
      </c>
      <c r="J220" s="81">
        <f t="shared" si="13"/>
        <v>15.208588957055214</v>
      </c>
      <c r="K220" s="82">
        <f t="shared" si="15"/>
        <v>1.8061704968725845</v>
      </c>
    </row>
    <row r="221" spans="1:13">
      <c r="A221" s="77">
        <v>42117</v>
      </c>
      <c r="B221" s="78">
        <f>'Daily income'!D221</f>
        <v>2011000</v>
      </c>
      <c r="C221" s="79">
        <v>213</v>
      </c>
      <c r="D221" s="82">
        <f t="shared" si="14"/>
        <v>9.44131455399061</v>
      </c>
      <c r="E221" s="4">
        <v>160</v>
      </c>
      <c r="F221" s="4">
        <v>2277</v>
      </c>
      <c r="G221" s="83">
        <v>5.25</v>
      </c>
      <c r="H221" s="83">
        <v>8.49</v>
      </c>
      <c r="I221" s="80">
        <f t="shared" si="12"/>
        <v>10.690140845070422</v>
      </c>
      <c r="J221" s="81">
        <f t="shared" si="13"/>
        <v>14.231249999999999</v>
      </c>
      <c r="K221" s="82">
        <f t="shared" si="15"/>
        <v>1.7983456293315447</v>
      </c>
    </row>
    <row r="222" spans="1:13">
      <c r="A222" s="77">
        <v>42118</v>
      </c>
      <c r="B222" s="78">
        <f>'Daily income'!D222</f>
        <v>1865000</v>
      </c>
      <c r="C222" s="79">
        <v>205</v>
      </c>
      <c r="D222" s="82">
        <f t="shared" si="14"/>
        <v>9.0975609756097562</v>
      </c>
      <c r="E222" s="4">
        <v>135</v>
      </c>
      <c r="F222" s="4">
        <v>1909</v>
      </c>
      <c r="G222" s="83">
        <v>5.08</v>
      </c>
      <c r="H222" s="83">
        <v>8.31</v>
      </c>
      <c r="I222" s="80">
        <f t="shared" si="12"/>
        <v>9.3121951219512198</v>
      </c>
      <c r="J222" s="81">
        <f t="shared" si="13"/>
        <v>14.140740740740741</v>
      </c>
      <c r="K222" s="82">
        <f t="shared" si="15"/>
        <v>1.7908584597657</v>
      </c>
    </row>
    <row r="223" spans="1:13">
      <c r="A223" s="77">
        <v>42119</v>
      </c>
      <c r="B223" s="78">
        <f>'Daily income'!D223</f>
        <v>1521000</v>
      </c>
      <c r="C223" s="79">
        <v>179</v>
      </c>
      <c r="D223" s="82">
        <f t="shared" si="14"/>
        <v>8.4972067039106154</v>
      </c>
      <c r="E223" s="4">
        <v>89</v>
      </c>
      <c r="F223" s="4">
        <v>1521</v>
      </c>
      <c r="G223" s="83">
        <v>4.8</v>
      </c>
      <c r="H223" s="83">
        <v>7.32</v>
      </c>
      <c r="I223" s="80">
        <f t="shared" si="12"/>
        <v>8.4972067039106154</v>
      </c>
      <c r="J223" s="81">
        <f t="shared" si="13"/>
        <v>17.089887640449437</v>
      </c>
      <c r="K223" s="82">
        <f t="shared" si="15"/>
        <v>1.7702513966480449</v>
      </c>
    </row>
    <row r="224" spans="1:13">
      <c r="A224" s="77">
        <v>42120</v>
      </c>
      <c r="B224" s="78">
        <f>'Daily income'!D224</f>
        <v>1459000</v>
      </c>
      <c r="C224" s="79">
        <v>171</v>
      </c>
      <c r="D224" s="82">
        <f t="shared" si="14"/>
        <v>8.5321637426900576</v>
      </c>
      <c r="E224" s="4">
        <v>74</v>
      </c>
      <c r="F224" s="4">
        <v>1515</v>
      </c>
      <c r="G224" s="83">
        <v>4.9000000000000004</v>
      </c>
      <c r="H224" s="83">
        <v>7.32</v>
      </c>
      <c r="I224" s="80">
        <f t="shared" si="12"/>
        <v>8.8596491228070171</v>
      </c>
      <c r="J224" s="81">
        <f t="shared" si="13"/>
        <v>20.472972972972972</v>
      </c>
      <c r="K224" s="82">
        <f t="shared" si="15"/>
        <v>1.7412579066714402</v>
      </c>
    </row>
    <row r="225" spans="1:11">
      <c r="A225" s="77">
        <v>42121</v>
      </c>
      <c r="B225" s="78">
        <f>'Daily income'!D225</f>
        <v>1932000</v>
      </c>
      <c r="C225" s="79">
        <v>207</v>
      </c>
      <c r="D225" s="82">
        <f t="shared" si="14"/>
        <v>9.3333333333333339</v>
      </c>
      <c r="E225" s="4">
        <v>96</v>
      </c>
      <c r="F225" s="4">
        <v>1829</v>
      </c>
      <c r="G225" s="83">
        <v>5.16</v>
      </c>
      <c r="H225" s="83">
        <v>8.2799999999999994</v>
      </c>
      <c r="I225" s="80">
        <f t="shared" si="12"/>
        <v>8.8357487922705307</v>
      </c>
      <c r="J225" s="81">
        <f t="shared" si="13"/>
        <v>19.052083333333332</v>
      </c>
      <c r="K225" s="82">
        <f t="shared" si="15"/>
        <v>1.8087855297157622</v>
      </c>
    </row>
    <row r="226" spans="1:11">
      <c r="A226" s="77">
        <v>42122</v>
      </c>
      <c r="B226" s="78">
        <f>'Daily income'!D226</f>
        <v>1941000</v>
      </c>
      <c r="C226" s="79">
        <v>211</v>
      </c>
      <c r="D226" s="82">
        <f t="shared" si="14"/>
        <v>9.1990521327014214</v>
      </c>
      <c r="E226" s="4">
        <v>148</v>
      </c>
      <c r="F226" s="4">
        <v>2050</v>
      </c>
      <c r="G226" s="83">
        <v>5.12</v>
      </c>
      <c r="H226" s="83">
        <v>8.2899999999999991</v>
      </c>
      <c r="I226" s="80">
        <f t="shared" si="12"/>
        <v>9.7156398104265396</v>
      </c>
      <c r="J226" s="81">
        <f t="shared" si="13"/>
        <v>13.851351351351351</v>
      </c>
      <c r="K226" s="82">
        <f t="shared" si="15"/>
        <v>1.7966898696682463</v>
      </c>
    </row>
    <row r="227" spans="1:11">
      <c r="A227" s="77">
        <v>42123</v>
      </c>
      <c r="B227" s="78">
        <f>'Daily income'!D227</f>
        <v>1927000</v>
      </c>
      <c r="C227" s="79">
        <v>207</v>
      </c>
      <c r="D227" s="82">
        <f t="shared" si="14"/>
        <v>9.3091787439613523</v>
      </c>
      <c r="E227" s="4">
        <v>134</v>
      </c>
      <c r="F227" s="4">
        <v>2422</v>
      </c>
      <c r="G227" s="83">
        <v>5.19</v>
      </c>
      <c r="H227" s="83">
        <v>8.4</v>
      </c>
      <c r="I227" s="80">
        <f t="shared" si="12"/>
        <v>11.70048309178744</v>
      </c>
      <c r="J227" s="81">
        <f t="shared" si="13"/>
        <v>18.074626865671643</v>
      </c>
      <c r="K227" s="82">
        <f t="shared" si="15"/>
        <v>1.7936760585667344</v>
      </c>
    </row>
    <row r="228" spans="1:11">
      <c r="A228" s="77">
        <v>42124</v>
      </c>
      <c r="B228" s="78">
        <f>'Daily income'!D228</f>
        <v>2001000</v>
      </c>
      <c r="C228" s="79">
        <v>206</v>
      </c>
      <c r="D228" s="82">
        <f t="shared" si="14"/>
        <v>9.7135922330097095</v>
      </c>
      <c r="E228" s="4">
        <v>156</v>
      </c>
      <c r="F228" s="4">
        <v>2498</v>
      </c>
      <c r="G228" s="83">
        <v>5.37</v>
      </c>
      <c r="H228" s="83">
        <v>8.42</v>
      </c>
      <c r="I228" s="80">
        <f t="shared" si="12"/>
        <v>12.126213592233009</v>
      </c>
      <c r="J228" s="81">
        <f t="shared" si="13"/>
        <v>16.012820512820515</v>
      </c>
      <c r="K228" s="82">
        <f t="shared" si="15"/>
        <v>1.8088626132234096</v>
      </c>
    </row>
    <row r="229" spans="1:11">
      <c r="A229" s="77">
        <v>42125</v>
      </c>
      <c r="B229" s="78">
        <f>'Daily income'!D229</f>
        <v>1676000</v>
      </c>
      <c r="C229" s="79">
        <v>195</v>
      </c>
      <c r="D229" s="82">
        <f t="shared" si="14"/>
        <v>8.5948717948717945</v>
      </c>
      <c r="E229" s="4">
        <v>113</v>
      </c>
      <c r="F229" s="4">
        <v>2335</v>
      </c>
      <c r="G229" s="83">
        <v>4.82</v>
      </c>
      <c r="H229" s="83">
        <v>7.42</v>
      </c>
      <c r="I229" s="80">
        <f t="shared" si="12"/>
        <v>11.974358974358974</v>
      </c>
      <c r="J229" s="81">
        <f t="shared" si="13"/>
        <v>20.663716814159294</v>
      </c>
      <c r="K229" s="82">
        <f t="shared" si="15"/>
        <v>1.7831684221725714</v>
      </c>
    </row>
    <row r="230" spans="1:11">
      <c r="A230" s="77">
        <v>42126</v>
      </c>
      <c r="B230" s="78">
        <f>'Daily income'!D230</f>
        <v>1441000</v>
      </c>
      <c r="C230" s="79">
        <v>173</v>
      </c>
      <c r="D230" s="82">
        <f t="shared" si="14"/>
        <v>8.3294797687861273</v>
      </c>
      <c r="E230" s="4">
        <v>61</v>
      </c>
      <c r="F230" s="4">
        <v>1094</v>
      </c>
      <c r="G230" s="83">
        <v>4.62</v>
      </c>
      <c r="H230" s="83">
        <v>7.17</v>
      </c>
      <c r="I230" s="80">
        <f t="shared" si="12"/>
        <v>6.3236994219653182</v>
      </c>
      <c r="J230" s="81">
        <f t="shared" si="13"/>
        <v>17.934426229508198</v>
      </c>
      <c r="K230" s="82">
        <f t="shared" si="15"/>
        <v>1.8029176988714561</v>
      </c>
    </row>
    <row r="231" spans="1:11">
      <c r="A231" s="77">
        <v>42127</v>
      </c>
      <c r="B231" s="78">
        <f>'Daily income'!D231</f>
        <v>1499000</v>
      </c>
      <c r="C231" s="79">
        <v>174</v>
      </c>
      <c r="D231" s="82">
        <f t="shared" si="14"/>
        <v>8.6149425287356323</v>
      </c>
      <c r="E231" s="4">
        <v>65</v>
      </c>
      <c r="F231" s="4">
        <v>1392</v>
      </c>
      <c r="G231" s="83">
        <v>4.6900000000000004</v>
      </c>
      <c r="H231" s="83">
        <v>7.65</v>
      </c>
      <c r="I231" s="80">
        <f t="shared" si="12"/>
        <v>8</v>
      </c>
      <c r="J231" s="81">
        <f t="shared" si="13"/>
        <v>21.415384615384614</v>
      </c>
      <c r="K231" s="82">
        <f t="shared" si="15"/>
        <v>1.83687473960248</v>
      </c>
    </row>
    <row r="232" spans="1:11">
      <c r="A232" s="77">
        <v>42128</v>
      </c>
      <c r="B232" s="78">
        <f>'Daily income'!D232</f>
        <v>1849000</v>
      </c>
      <c r="C232" s="79">
        <v>200</v>
      </c>
      <c r="D232" s="82">
        <f t="shared" si="14"/>
        <v>9.2449999999999992</v>
      </c>
      <c r="E232" s="4">
        <v>102</v>
      </c>
      <c r="F232" s="4">
        <v>1818</v>
      </c>
      <c r="G232" s="83">
        <v>5.07</v>
      </c>
      <c r="H232" s="83">
        <v>8.2100000000000009</v>
      </c>
      <c r="I232" s="80">
        <f t="shared" si="12"/>
        <v>9.09</v>
      </c>
      <c r="J232" s="81">
        <f t="shared" si="13"/>
        <v>17.823529411764707</v>
      </c>
      <c r="K232" s="82">
        <f t="shared" si="15"/>
        <v>1.823471400394477</v>
      </c>
    </row>
    <row r="233" spans="1:11">
      <c r="A233" s="77">
        <v>42129</v>
      </c>
      <c r="B233" s="78">
        <f>'Daily income'!D233</f>
        <v>1857000</v>
      </c>
      <c r="C233" s="79">
        <v>202</v>
      </c>
      <c r="D233" s="82">
        <f t="shared" si="14"/>
        <v>9.1930693069306919</v>
      </c>
      <c r="E233" s="4">
        <v>113</v>
      </c>
      <c r="F233" s="4">
        <v>2262</v>
      </c>
      <c r="G233" s="83">
        <v>5.07</v>
      </c>
      <c r="H233" s="83">
        <v>8.23</v>
      </c>
      <c r="I233" s="80">
        <f t="shared" si="12"/>
        <v>11.198019801980198</v>
      </c>
      <c r="J233" s="81">
        <f t="shared" si="13"/>
        <v>20.017699115044248</v>
      </c>
      <c r="K233" s="82">
        <f t="shared" si="15"/>
        <v>1.8132286601441205</v>
      </c>
    </row>
    <row r="234" spans="1:11">
      <c r="A234" s="77">
        <v>42130</v>
      </c>
      <c r="B234" s="78">
        <f>'Daily income'!D234</f>
        <v>2061000</v>
      </c>
      <c r="C234" s="79">
        <v>209</v>
      </c>
      <c r="D234" s="82">
        <f t="shared" si="14"/>
        <v>9.8612440191387556</v>
      </c>
      <c r="E234" s="4">
        <v>145</v>
      </c>
      <c r="F234" s="4">
        <v>2820</v>
      </c>
      <c r="G234" s="83">
        <v>5.36</v>
      </c>
      <c r="H234" s="83">
        <v>9.0399999999999991</v>
      </c>
      <c r="I234" s="80">
        <f t="shared" si="12"/>
        <v>13.492822966507177</v>
      </c>
      <c r="J234" s="81">
        <f t="shared" si="13"/>
        <v>19.448275862068964</v>
      </c>
      <c r="K234" s="82">
        <f t="shared" si="15"/>
        <v>1.8397843319288723</v>
      </c>
    </row>
    <row r="235" spans="1:11">
      <c r="A235" s="77">
        <v>42131</v>
      </c>
      <c r="B235" s="78">
        <f>'Daily income'!D235</f>
        <v>2097000</v>
      </c>
      <c r="C235" s="79">
        <v>209</v>
      </c>
      <c r="D235" s="82">
        <f t="shared" si="14"/>
        <v>10.033492822966508</v>
      </c>
      <c r="E235" s="4">
        <v>151</v>
      </c>
      <c r="F235" s="4">
        <v>2466</v>
      </c>
      <c r="G235" s="83">
        <v>5.41</v>
      </c>
      <c r="H235" s="83"/>
      <c r="I235" s="80">
        <f t="shared" si="12"/>
        <v>11.799043062200957</v>
      </c>
      <c r="J235" s="81">
        <f t="shared" si="13"/>
        <v>16.331125827814571</v>
      </c>
      <c r="K235" s="82">
        <f t="shared" si="15"/>
        <v>1.8546197454651585</v>
      </c>
    </row>
    <row r="236" spans="1:11">
      <c r="A236" s="77">
        <v>42132</v>
      </c>
      <c r="B236" s="78">
        <f>'Daily income'!D236</f>
        <v>1930000</v>
      </c>
      <c r="C236" s="79">
        <v>202</v>
      </c>
      <c r="D236" s="82">
        <f t="shared" si="14"/>
        <v>9.5544554455445549</v>
      </c>
      <c r="E236" s="4">
        <v>140</v>
      </c>
      <c r="F236" s="4">
        <v>2285</v>
      </c>
      <c r="G236" s="83">
        <v>5.2</v>
      </c>
      <c r="H236" s="83">
        <v>8.42</v>
      </c>
      <c r="I236" s="80">
        <f t="shared" si="12"/>
        <v>11.311881188118813</v>
      </c>
      <c r="J236" s="81">
        <f t="shared" si="13"/>
        <v>16.321428571428573</v>
      </c>
      <c r="K236" s="82">
        <f t="shared" si="15"/>
        <v>1.8373952779893374</v>
      </c>
    </row>
    <row r="237" spans="1:11">
      <c r="A237" s="77">
        <v>42133</v>
      </c>
      <c r="B237" s="78">
        <f>'Daily income'!D237</f>
        <v>1528000</v>
      </c>
      <c r="C237" s="79">
        <v>175</v>
      </c>
      <c r="D237" s="82">
        <f t="shared" si="14"/>
        <v>8.7314285714285713</v>
      </c>
      <c r="E237" s="4">
        <v>85</v>
      </c>
      <c r="F237" s="4">
        <v>1839</v>
      </c>
      <c r="G237" s="83">
        <v>4.82</v>
      </c>
      <c r="H237" s="83">
        <v>7.44</v>
      </c>
      <c r="I237" s="80">
        <f t="shared" si="12"/>
        <v>10.508571428571429</v>
      </c>
      <c r="J237" s="81">
        <f t="shared" si="13"/>
        <v>21.63529411764706</v>
      </c>
      <c r="K237" s="82">
        <f t="shared" si="15"/>
        <v>1.811499703615886</v>
      </c>
    </row>
    <row r="238" spans="1:11">
      <c r="A238" s="77">
        <v>42134</v>
      </c>
      <c r="B238" s="78">
        <f>'Daily income'!D238</f>
        <v>1486000</v>
      </c>
      <c r="C238" s="79">
        <v>166</v>
      </c>
      <c r="D238" s="82">
        <f t="shared" si="14"/>
        <v>8.9518072289156621</v>
      </c>
      <c r="E238" s="4">
        <v>99</v>
      </c>
      <c r="F238" s="4">
        <v>2137</v>
      </c>
      <c r="G238" s="83">
        <v>4.9400000000000004</v>
      </c>
      <c r="H238" s="83">
        <v>8.01</v>
      </c>
      <c r="I238" s="80">
        <f t="shared" si="12"/>
        <v>12.873493975903614</v>
      </c>
      <c r="J238" s="81">
        <f t="shared" si="13"/>
        <v>21.585858585858585</v>
      </c>
      <c r="K238" s="82">
        <f t="shared" si="15"/>
        <v>1.8121067265011461</v>
      </c>
    </row>
    <row r="239" spans="1:11">
      <c r="A239" s="77">
        <v>42135</v>
      </c>
      <c r="B239" s="78">
        <f>'Daily income'!D239</f>
        <v>2095000</v>
      </c>
      <c r="C239" s="79">
        <v>212</v>
      </c>
      <c r="D239" s="82">
        <f t="shared" si="14"/>
        <v>9.8820754716981138</v>
      </c>
      <c r="E239" s="4">
        <v>114</v>
      </c>
      <c r="F239" s="4">
        <v>2521</v>
      </c>
      <c r="G239" s="83">
        <v>5.3</v>
      </c>
      <c r="H239" s="83">
        <v>9</v>
      </c>
      <c r="I239" s="80">
        <f t="shared" si="12"/>
        <v>11.891509433962264</v>
      </c>
      <c r="J239" s="81">
        <f t="shared" si="13"/>
        <v>22.114035087719298</v>
      </c>
      <c r="K239" s="82">
        <f t="shared" si="15"/>
        <v>1.8645425418298329</v>
      </c>
    </row>
    <row r="240" spans="1:11">
      <c r="A240" s="77">
        <v>42136</v>
      </c>
      <c r="B240" s="78">
        <f>'Daily income'!D240</f>
        <v>2271000</v>
      </c>
      <c r="C240" s="79">
        <v>212</v>
      </c>
      <c r="D240" s="82">
        <f t="shared" si="14"/>
        <v>10.712264150943396</v>
      </c>
      <c r="E240" s="4">
        <v>143</v>
      </c>
      <c r="F240" s="4">
        <v>2963</v>
      </c>
      <c r="G240" s="83">
        <v>5.55</v>
      </c>
      <c r="H240" s="83">
        <v>9.1199999999999992</v>
      </c>
      <c r="I240" s="80">
        <f t="shared" si="12"/>
        <v>13.976415094339623</v>
      </c>
      <c r="J240" s="81">
        <f t="shared" si="13"/>
        <v>20.72027972027972</v>
      </c>
      <c r="K240" s="82">
        <f t="shared" si="15"/>
        <v>1.9301376848546661</v>
      </c>
    </row>
    <row r="241" spans="1:11">
      <c r="A241" s="77">
        <v>42137</v>
      </c>
      <c r="B241" s="78">
        <f>'Daily income'!D241</f>
        <v>2189000</v>
      </c>
      <c r="C241" s="79">
        <v>216</v>
      </c>
      <c r="D241" s="82">
        <f t="shared" si="14"/>
        <v>10.13425925925926</v>
      </c>
      <c r="E241" s="4">
        <v>134</v>
      </c>
      <c r="F241" s="4">
        <v>2606</v>
      </c>
      <c r="G241" s="83">
        <v>5.43</v>
      </c>
      <c r="H241" s="83">
        <v>9.09</v>
      </c>
      <c r="I241" s="80">
        <f t="shared" si="12"/>
        <v>12.064814814814815</v>
      </c>
      <c r="J241" s="81">
        <f t="shared" si="13"/>
        <v>19.447761194029852</v>
      </c>
      <c r="K241" s="82">
        <f t="shared" si="15"/>
        <v>1.8663460882613738</v>
      </c>
    </row>
    <row r="242" spans="1:11">
      <c r="A242" s="77">
        <v>42138</v>
      </c>
      <c r="B242" s="78">
        <f>'Daily income'!D242</f>
        <v>2097000</v>
      </c>
      <c r="C242" s="79">
        <v>211</v>
      </c>
      <c r="D242" s="82">
        <f t="shared" si="14"/>
        <v>9.9383886255924168</v>
      </c>
      <c r="E242" s="4">
        <v>142</v>
      </c>
      <c r="F242" s="4">
        <v>2438</v>
      </c>
      <c r="G242" s="83">
        <v>5.26</v>
      </c>
      <c r="H242" s="83">
        <v>8.4600000000000009</v>
      </c>
      <c r="I242" s="80">
        <f t="shared" si="12"/>
        <v>11.554502369668246</v>
      </c>
      <c r="J242" s="81">
        <f t="shared" si="13"/>
        <v>17.169014084507044</v>
      </c>
      <c r="K242" s="82">
        <f t="shared" si="15"/>
        <v>1.8894274953597752</v>
      </c>
    </row>
    <row r="243" spans="1:11">
      <c r="A243" s="77">
        <v>42139</v>
      </c>
      <c r="B243" s="78">
        <f>'Daily income'!D243</f>
        <v>2059000</v>
      </c>
      <c r="C243" s="79">
        <v>207</v>
      </c>
      <c r="D243" s="82">
        <f t="shared" si="14"/>
        <v>9.9468599033816432</v>
      </c>
      <c r="E243" s="4">
        <v>163</v>
      </c>
      <c r="F243" s="4">
        <v>2392</v>
      </c>
      <c r="G243" s="83">
        <v>5.41</v>
      </c>
      <c r="H243" s="83">
        <v>9.0500000000000007</v>
      </c>
      <c r="I243" s="80">
        <f t="shared" si="12"/>
        <v>11.555555555555555</v>
      </c>
      <c r="J243" s="81">
        <f t="shared" si="13"/>
        <v>14.674846625766872</v>
      </c>
      <c r="K243" s="82">
        <f t="shared" si="15"/>
        <v>1.838606266798825</v>
      </c>
    </row>
    <row r="244" spans="1:11">
      <c r="A244" s="77">
        <v>42140</v>
      </c>
      <c r="B244" s="78">
        <f>'Daily income'!D244</f>
        <v>1889000</v>
      </c>
      <c r="C244" s="79">
        <v>186</v>
      </c>
      <c r="D244" s="82">
        <f t="shared" si="14"/>
        <v>10.155913978494624</v>
      </c>
      <c r="E244" s="4">
        <v>108</v>
      </c>
      <c r="F244" s="4">
        <v>1889</v>
      </c>
      <c r="G244" s="83">
        <v>5.48</v>
      </c>
      <c r="H244" s="83">
        <v>8.9600000000000009</v>
      </c>
      <c r="I244" s="80">
        <f t="shared" si="12"/>
        <v>10.155913978494624</v>
      </c>
      <c r="J244" s="81">
        <f t="shared" si="13"/>
        <v>17.49074074074074</v>
      </c>
      <c r="K244" s="82">
        <f t="shared" si="15"/>
        <v>1.853268974177851</v>
      </c>
    </row>
    <row r="245" spans="1:11">
      <c r="A245" s="77">
        <v>42141</v>
      </c>
      <c r="B245" s="78">
        <f>'Daily income'!D245</f>
        <v>1893000</v>
      </c>
      <c r="C245" s="79">
        <v>180</v>
      </c>
      <c r="D245" s="82">
        <f t="shared" si="14"/>
        <v>10.516666666666666</v>
      </c>
      <c r="E245" s="4">
        <v>85</v>
      </c>
      <c r="F245" s="4">
        <v>2423</v>
      </c>
      <c r="G245" s="83">
        <v>5.77</v>
      </c>
      <c r="H245" s="83">
        <v>8.06</v>
      </c>
      <c r="I245" s="80">
        <f t="shared" si="12"/>
        <v>13.46111111111111</v>
      </c>
      <c r="J245" s="81">
        <f t="shared" si="13"/>
        <v>28.505882352941178</v>
      </c>
      <c r="K245" s="82">
        <f t="shared" si="15"/>
        <v>1.8226458694396301</v>
      </c>
    </row>
    <row r="246" spans="1:11">
      <c r="A246" s="77">
        <v>42142</v>
      </c>
      <c r="B246" s="78">
        <f>'Daily income'!D246</f>
        <v>2047000</v>
      </c>
      <c r="C246" s="79">
        <v>208</v>
      </c>
      <c r="D246" s="82">
        <f t="shared" si="14"/>
        <v>9.8413461538461551</v>
      </c>
      <c r="E246" s="4">
        <v>116</v>
      </c>
      <c r="F246" s="4">
        <v>2609</v>
      </c>
      <c r="G246" s="83">
        <v>5.33</v>
      </c>
      <c r="H246" s="83">
        <v>8.33</v>
      </c>
      <c r="I246" s="80">
        <f t="shared" si="12"/>
        <v>12.54326923076923</v>
      </c>
      <c r="J246" s="81">
        <f t="shared" si="13"/>
        <v>22.491379310344829</v>
      </c>
      <c r="K246" s="82">
        <f t="shared" si="15"/>
        <v>1.8464064078510609</v>
      </c>
    </row>
    <row r="247" spans="1:11">
      <c r="A247" s="77">
        <v>42143</v>
      </c>
      <c r="B247" s="78">
        <f>'Daily income'!D247</f>
        <v>2099000</v>
      </c>
      <c r="C247" s="79">
        <v>214</v>
      </c>
      <c r="D247" s="82">
        <f t="shared" si="14"/>
        <v>9.8084112149532707</v>
      </c>
      <c r="E247" s="4">
        <v>153</v>
      </c>
      <c r="F247" s="4">
        <v>2703</v>
      </c>
      <c r="G247" s="83">
        <v>5.29</v>
      </c>
      <c r="H247" s="83">
        <v>8.4700000000000006</v>
      </c>
      <c r="I247" s="80">
        <f t="shared" si="12"/>
        <v>12.630841121495328</v>
      </c>
      <c r="J247" s="81">
        <f t="shared" si="13"/>
        <v>17.666666666666668</v>
      </c>
      <c r="K247" s="82">
        <f t="shared" si="15"/>
        <v>1.8541420066074237</v>
      </c>
    </row>
    <row r="248" spans="1:11">
      <c r="A248" s="77">
        <v>42144</v>
      </c>
      <c r="B248" s="78">
        <f>'Daily income'!D248</f>
        <v>2079000</v>
      </c>
      <c r="C248" s="79">
        <v>214</v>
      </c>
      <c r="D248" s="82">
        <f t="shared" si="14"/>
        <v>9.7149532710280386</v>
      </c>
      <c r="E248" s="4">
        <v>167</v>
      </c>
      <c r="F248" s="4">
        <v>2493</v>
      </c>
      <c r="G248" s="83">
        <v>5.22</v>
      </c>
      <c r="H248" s="83">
        <v>8.3699999999999992</v>
      </c>
      <c r="I248" s="80">
        <f t="shared" si="12"/>
        <v>11.649532710280374</v>
      </c>
      <c r="J248" s="81">
        <f t="shared" si="13"/>
        <v>14.928143712574851</v>
      </c>
      <c r="K248" s="82">
        <f t="shared" si="15"/>
        <v>1.8611021592007737</v>
      </c>
    </row>
    <row r="249" spans="1:11">
      <c r="A249" s="77">
        <v>42145</v>
      </c>
      <c r="B249" s="78">
        <f>'Daily income'!D249</f>
        <v>2491000</v>
      </c>
      <c r="C249" s="79">
        <v>236</v>
      </c>
      <c r="D249" s="82">
        <f t="shared" si="14"/>
        <v>10.555084745762711</v>
      </c>
      <c r="E249" s="4">
        <v>151</v>
      </c>
      <c r="F249" s="4">
        <v>2860</v>
      </c>
      <c r="G249" s="83">
        <v>5.48</v>
      </c>
      <c r="H249" s="83">
        <v>9.06</v>
      </c>
      <c r="I249" s="80">
        <f t="shared" si="12"/>
        <v>12.118644067796611</v>
      </c>
      <c r="J249" s="81">
        <f t="shared" si="13"/>
        <v>18.940397350993379</v>
      </c>
      <c r="K249" s="82">
        <f t="shared" si="15"/>
        <v>1.926110355066188</v>
      </c>
    </row>
    <row r="250" spans="1:11">
      <c r="A250" s="77">
        <v>42146</v>
      </c>
      <c r="B250" s="78">
        <f>'Daily income'!D250</f>
        <v>2312000</v>
      </c>
      <c r="C250" s="79">
        <v>226</v>
      </c>
      <c r="D250" s="82">
        <f t="shared" si="14"/>
        <v>10.23008849557522</v>
      </c>
      <c r="E250" s="4">
        <v>141</v>
      </c>
      <c r="F250" s="4">
        <v>2449</v>
      </c>
      <c r="G250" s="83">
        <v>5.29</v>
      </c>
      <c r="H250" s="83">
        <v>9.14</v>
      </c>
      <c r="I250" s="80">
        <f t="shared" si="12"/>
        <v>10.836283185840708</v>
      </c>
      <c r="J250" s="81">
        <f t="shared" si="13"/>
        <v>17.368794326241133</v>
      </c>
      <c r="K250" s="82">
        <f t="shared" si="15"/>
        <v>1.9338541579537278</v>
      </c>
    </row>
    <row r="251" spans="1:11">
      <c r="A251" s="77">
        <v>42147</v>
      </c>
      <c r="B251" s="78">
        <f>'Daily income'!D251</f>
        <v>2232000</v>
      </c>
      <c r="C251" s="79">
        <v>198</v>
      </c>
      <c r="D251" s="82">
        <f t="shared" si="14"/>
        <v>11.272727272727272</v>
      </c>
      <c r="E251" s="4">
        <v>107</v>
      </c>
      <c r="F251" s="4">
        <v>2515</v>
      </c>
      <c r="G251" s="83">
        <v>5.86</v>
      </c>
      <c r="H251" s="83">
        <v>9.07</v>
      </c>
      <c r="I251" s="80">
        <f t="shared" si="12"/>
        <v>12.702020202020202</v>
      </c>
      <c r="J251" s="81">
        <f t="shared" si="13"/>
        <v>23.504672897196262</v>
      </c>
      <c r="K251" s="82">
        <f t="shared" si="15"/>
        <v>1.9236735960285445</v>
      </c>
    </row>
    <row r="252" spans="1:11">
      <c r="A252" s="77">
        <v>42148</v>
      </c>
      <c r="B252" s="78">
        <f>'Daily income'!D252</f>
        <v>2030000</v>
      </c>
      <c r="C252" s="79">
        <v>186</v>
      </c>
      <c r="D252" s="82">
        <f t="shared" si="14"/>
        <v>10.913978494623656</v>
      </c>
      <c r="E252" s="4">
        <v>84</v>
      </c>
      <c r="F252" s="4">
        <v>1971</v>
      </c>
      <c r="G252" s="83">
        <v>5.85</v>
      </c>
      <c r="H252" s="83">
        <v>8.56</v>
      </c>
      <c r="I252" s="80">
        <f t="shared" si="12"/>
        <v>10.596774193548388</v>
      </c>
      <c r="J252" s="81">
        <f t="shared" si="13"/>
        <v>23.464285714285715</v>
      </c>
      <c r="K252" s="82">
        <f t="shared" si="15"/>
        <v>1.8656373495083174</v>
      </c>
    </row>
    <row r="253" spans="1:11">
      <c r="A253" s="77">
        <v>42149</v>
      </c>
      <c r="B253" s="78">
        <f>'Daily income'!D253</f>
        <v>2366000</v>
      </c>
      <c r="C253" s="79">
        <v>204</v>
      </c>
      <c r="D253" s="82">
        <f t="shared" si="14"/>
        <v>11.598039215686274</v>
      </c>
      <c r="E253" s="4">
        <v>105</v>
      </c>
      <c r="F253" s="4">
        <v>2366</v>
      </c>
      <c r="G253" s="83">
        <v>5.76</v>
      </c>
      <c r="H253" s="83">
        <v>8.58</v>
      </c>
      <c r="I253" s="80">
        <f t="shared" si="12"/>
        <v>11.598039215686274</v>
      </c>
      <c r="J253" s="81">
        <f t="shared" si="13"/>
        <v>22.533333333333335</v>
      </c>
      <c r="K253" s="82">
        <f t="shared" si="15"/>
        <v>2.0135484749455337</v>
      </c>
    </row>
    <row r="254" spans="1:11">
      <c r="A254" s="77">
        <v>42150</v>
      </c>
      <c r="B254" s="78">
        <f>'Daily income'!D254</f>
        <v>2535000</v>
      </c>
      <c r="C254" s="79">
        <v>228</v>
      </c>
      <c r="D254" s="82">
        <f t="shared" si="14"/>
        <v>11.118421052631579</v>
      </c>
      <c r="E254" s="4">
        <v>135</v>
      </c>
      <c r="F254" s="4">
        <v>2598</v>
      </c>
      <c r="G254" s="83">
        <v>5.68</v>
      </c>
      <c r="H254" s="83">
        <v>9.32</v>
      </c>
      <c r="I254" s="80">
        <f t="shared" si="12"/>
        <v>11.394736842105264</v>
      </c>
      <c r="J254" s="81">
        <f t="shared" si="13"/>
        <v>19.244444444444444</v>
      </c>
      <c r="K254" s="82">
        <f t="shared" si="15"/>
        <v>1.9574684951816161</v>
      </c>
    </row>
    <row r="255" spans="1:11">
      <c r="A255" s="77">
        <v>42151</v>
      </c>
      <c r="B255" s="78">
        <f>'Daily income'!D255</f>
        <v>2362000</v>
      </c>
      <c r="C255" s="79">
        <v>222</v>
      </c>
      <c r="D255" s="82">
        <f t="shared" si="14"/>
        <v>10.63963963963964</v>
      </c>
      <c r="E255" s="4">
        <v>137</v>
      </c>
      <c r="F255" s="4">
        <v>2658</v>
      </c>
      <c r="G255" s="83">
        <v>5.44</v>
      </c>
      <c r="H255" s="83">
        <v>9.14</v>
      </c>
      <c r="I255" s="80">
        <f t="shared" si="12"/>
        <v>11.972972972972974</v>
      </c>
      <c r="J255" s="81">
        <f t="shared" si="13"/>
        <v>19.401459854014597</v>
      </c>
      <c r="K255" s="82">
        <f t="shared" si="15"/>
        <v>1.9558161102278748</v>
      </c>
    </row>
    <row r="256" spans="1:11">
      <c r="A256" s="77">
        <v>42152</v>
      </c>
      <c r="B256" s="78">
        <f>'Daily income'!D256</f>
        <v>2435000</v>
      </c>
      <c r="C256" s="79">
        <v>222</v>
      </c>
      <c r="D256" s="82">
        <f t="shared" si="14"/>
        <v>10.968468468468469</v>
      </c>
      <c r="E256" s="4">
        <v>149</v>
      </c>
      <c r="F256" s="4">
        <v>2474</v>
      </c>
      <c r="G256" s="83">
        <v>5.61</v>
      </c>
      <c r="H256" s="83">
        <v>9.2200000000000006</v>
      </c>
      <c r="I256" s="80">
        <f t="shared" si="12"/>
        <v>11.144144144144144</v>
      </c>
      <c r="J256" s="81">
        <f t="shared" si="13"/>
        <v>16.604026845637584</v>
      </c>
      <c r="K256" s="82">
        <f t="shared" si="15"/>
        <v>1.9551637198696021</v>
      </c>
    </row>
    <row r="257" spans="1:11">
      <c r="A257" s="77">
        <v>42153</v>
      </c>
      <c r="B257" s="78">
        <f>'Daily income'!D257</f>
        <v>2314000</v>
      </c>
      <c r="C257" s="79">
        <v>214</v>
      </c>
      <c r="D257" s="82">
        <f t="shared" si="14"/>
        <v>10.813084112149532</v>
      </c>
      <c r="E257" s="4">
        <v>149</v>
      </c>
      <c r="F257" s="4">
        <v>2341</v>
      </c>
      <c r="G257" s="83">
        <v>5.51</v>
      </c>
      <c r="H257" s="83">
        <v>8.4700000000000006</v>
      </c>
      <c r="I257" s="80">
        <f t="shared" si="12"/>
        <v>10.939252336448599</v>
      </c>
      <c r="J257" s="81">
        <f t="shared" si="13"/>
        <v>15.711409395973154</v>
      </c>
      <c r="K257" s="82">
        <f t="shared" si="15"/>
        <v>1.9624472072866666</v>
      </c>
    </row>
    <row r="258" spans="1:11">
      <c r="A258" s="77">
        <v>42154</v>
      </c>
      <c r="B258" s="78">
        <f>'Daily income'!D258</f>
        <v>1704000</v>
      </c>
      <c r="C258" s="79">
        <v>181</v>
      </c>
      <c r="D258" s="82">
        <f t="shared" si="14"/>
        <v>9.4143646408839778</v>
      </c>
      <c r="E258" s="4">
        <v>114</v>
      </c>
      <c r="F258" s="4">
        <v>2054</v>
      </c>
      <c r="G258" s="83">
        <v>4.96</v>
      </c>
      <c r="H258" s="83">
        <v>7.42</v>
      </c>
      <c r="I258" s="80">
        <f t="shared" si="12"/>
        <v>11.348066298342541</v>
      </c>
      <c r="J258" s="81">
        <f t="shared" si="13"/>
        <v>18.017543859649123</v>
      </c>
      <c r="K258" s="82">
        <f t="shared" si="15"/>
        <v>1.8980573872749955</v>
      </c>
    </row>
    <row r="259" spans="1:11">
      <c r="A259" s="77">
        <v>42155</v>
      </c>
      <c r="B259" s="78">
        <f>'Daily income'!D259</f>
        <v>1589000</v>
      </c>
      <c r="C259" s="79">
        <v>175</v>
      </c>
      <c r="D259" s="82">
        <f t="shared" si="14"/>
        <v>9.08</v>
      </c>
      <c r="E259" s="4">
        <v>81</v>
      </c>
      <c r="F259" s="4">
        <v>1794</v>
      </c>
      <c r="G259" s="83">
        <v>4.95</v>
      </c>
      <c r="H259" s="83">
        <v>7.4</v>
      </c>
      <c r="I259" s="80">
        <f t="shared" ref="I259:I322" si="16">F259/C259</f>
        <v>10.251428571428571</v>
      </c>
      <c r="J259" s="81">
        <f t="shared" ref="J259:J322" si="17">F259/E259</f>
        <v>22.148148148148149</v>
      </c>
      <c r="K259" s="82">
        <f t="shared" si="15"/>
        <v>1.8343434343434344</v>
      </c>
    </row>
    <row r="260" spans="1:11">
      <c r="A260" s="77">
        <v>42156</v>
      </c>
      <c r="B260" s="78">
        <f>'Daily income'!D260</f>
        <v>2019000</v>
      </c>
      <c r="C260" s="79">
        <v>204</v>
      </c>
      <c r="D260" s="82">
        <f t="shared" ref="D260:D323" si="18">B260/C260/1000</f>
        <v>9.897058823529413</v>
      </c>
      <c r="E260" s="4">
        <v>106</v>
      </c>
      <c r="F260" s="4">
        <v>2043</v>
      </c>
      <c r="G260" s="83">
        <v>5.29</v>
      </c>
      <c r="H260" s="83">
        <v>8.44</v>
      </c>
      <c r="I260" s="80">
        <f t="shared" si="16"/>
        <v>10.014705882352942</v>
      </c>
      <c r="J260" s="81">
        <f t="shared" si="17"/>
        <v>19.273584905660378</v>
      </c>
      <c r="K260" s="82">
        <f t="shared" ref="K260:K323" si="19">D260/G260</f>
        <v>1.8708995885688871</v>
      </c>
    </row>
    <row r="261" spans="1:11">
      <c r="A261" s="77">
        <v>42157</v>
      </c>
      <c r="B261" s="78">
        <f>'Daily income'!D261</f>
        <v>2451000</v>
      </c>
      <c r="C261" s="79">
        <v>221</v>
      </c>
      <c r="D261" s="82">
        <f t="shared" si="18"/>
        <v>11.090497737556561</v>
      </c>
      <c r="E261" s="4">
        <v>175</v>
      </c>
      <c r="F261" s="4">
        <v>2553</v>
      </c>
      <c r="G261" s="83">
        <v>5.76</v>
      </c>
      <c r="H261" s="83">
        <v>9.0500000000000007</v>
      </c>
      <c r="I261" s="80">
        <f t="shared" si="16"/>
        <v>11.552036199095022</v>
      </c>
      <c r="J261" s="81">
        <f t="shared" si="17"/>
        <v>14.588571428571429</v>
      </c>
      <c r="K261" s="82">
        <f t="shared" si="19"/>
        <v>1.9254336349924586</v>
      </c>
    </row>
    <row r="262" spans="1:11">
      <c r="A262" s="77">
        <v>42158</v>
      </c>
      <c r="B262" s="78">
        <f>'Daily income'!D262</f>
        <v>2305000</v>
      </c>
      <c r="C262" s="79">
        <v>217</v>
      </c>
      <c r="D262" s="82">
        <f t="shared" si="18"/>
        <v>10.622119815668203</v>
      </c>
      <c r="E262" s="4">
        <v>168</v>
      </c>
      <c r="F262" s="4">
        <v>2305</v>
      </c>
      <c r="G262" s="83">
        <v>5.53</v>
      </c>
      <c r="H262" s="83">
        <v>9.07</v>
      </c>
      <c r="I262" s="80">
        <f t="shared" si="16"/>
        <v>10.622119815668203</v>
      </c>
      <c r="J262" s="81">
        <f t="shared" si="17"/>
        <v>13.720238095238095</v>
      </c>
      <c r="K262" s="82">
        <f t="shared" si="19"/>
        <v>1.920817326522279</v>
      </c>
    </row>
    <row r="263" spans="1:11">
      <c r="A263" s="77">
        <v>42159</v>
      </c>
      <c r="B263" s="78">
        <f>'Daily income'!D263</f>
        <v>3709000</v>
      </c>
      <c r="C263" s="79">
        <v>303</v>
      </c>
      <c r="D263" s="82">
        <f t="shared" si="18"/>
        <v>12.240924092409241</v>
      </c>
      <c r="E263" s="4">
        <v>150</v>
      </c>
      <c r="F263" s="4">
        <v>3042</v>
      </c>
      <c r="G263" s="83">
        <v>6.6</v>
      </c>
      <c r="H263" s="83">
        <v>8.5</v>
      </c>
      <c r="I263" s="80">
        <f t="shared" si="16"/>
        <v>10.03960396039604</v>
      </c>
      <c r="J263" s="81">
        <f t="shared" si="17"/>
        <v>20.28</v>
      </c>
      <c r="K263" s="82">
        <f t="shared" si="19"/>
        <v>1.8546854685468548</v>
      </c>
    </row>
    <row r="264" spans="1:11">
      <c r="A264" s="77">
        <v>42160</v>
      </c>
      <c r="B264" s="78">
        <f>'Daily income'!D264</f>
        <v>2713000</v>
      </c>
      <c r="C264" s="79">
        <v>252</v>
      </c>
      <c r="D264" s="82">
        <f t="shared" si="18"/>
        <v>10.765873015873016</v>
      </c>
      <c r="E264" s="4">
        <v>178</v>
      </c>
      <c r="F264" s="4">
        <v>2602</v>
      </c>
      <c r="G264" s="83">
        <v>5.78</v>
      </c>
      <c r="H264" s="83">
        <v>8.3000000000000007</v>
      </c>
      <c r="I264" s="80">
        <f t="shared" si="16"/>
        <v>10.325396825396826</v>
      </c>
      <c r="J264" s="81">
        <f t="shared" si="17"/>
        <v>14.617977528089888</v>
      </c>
      <c r="K264" s="82">
        <f t="shared" si="19"/>
        <v>1.8626077882133245</v>
      </c>
    </row>
    <row r="265" spans="1:11">
      <c r="A265" s="77">
        <v>42161</v>
      </c>
      <c r="B265" s="78">
        <f>'Daily income'!D265</f>
        <v>1949000</v>
      </c>
      <c r="C265" s="79">
        <v>200</v>
      </c>
      <c r="D265" s="82">
        <f t="shared" si="18"/>
        <v>9.7449999999999992</v>
      </c>
      <c r="E265" s="4">
        <v>139</v>
      </c>
      <c r="F265" s="4">
        <v>1867</v>
      </c>
      <c r="G265" s="83">
        <v>5.25</v>
      </c>
      <c r="H265" s="83">
        <v>7.43</v>
      </c>
      <c r="I265" s="80">
        <f t="shared" si="16"/>
        <v>9.3350000000000009</v>
      </c>
      <c r="J265" s="81">
        <f t="shared" si="17"/>
        <v>13.431654676258994</v>
      </c>
      <c r="K265" s="82">
        <f t="shared" si="19"/>
        <v>1.8561904761904759</v>
      </c>
    </row>
    <row r="266" spans="1:11">
      <c r="A266" s="77">
        <v>42162</v>
      </c>
      <c r="B266" s="78">
        <f>'Daily income'!D266</f>
        <v>1819000</v>
      </c>
      <c r="C266" s="79">
        <v>190</v>
      </c>
      <c r="D266" s="82">
        <f t="shared" si="18"/>
        <v>9.5736842105263147</v>
      </c>
      <c r="E266" s="4">
        <v>93</v>
      </c>
      <c r="F266" s="4">
        <v>1821</v>
      </c>
      <c r="G266" s="83">
        <v>5.28</v>
      </c>
      <c r="H266" s="83">
        <v>7.4</v>
      </c>
      <c r="I266" s="80">
        <f t="shared" si="16"/>
        <v>9.5842105263157897</v>
      </c>
      <c r="J266" s="81">
        <f t="shared" si="17"/>
        <v>19.580645161290324</v>
      </c>
      <c r="K266" s="82">
        <f t="shared" si="19"/>
        <v>1.8131977671451354</v>
      </c>
    </row>
    <row r="267" spans="1:11">
      <c r="A267" s="77">
        <v>42163</v>
      </c>
      <c r="B267" s="78">
        <f>'Daily income'!D267</f>
        <v>2218000</v>
      </c>
      <c r="C267" s="79">
        <v>230</v>
      </c>
      <c r="D267" s="82">
        <f t="shared" si="18"/>
        <v>9.6434782608695659</v>
      </c>
      <c r="E267" s="4">
        <v>115</v>
      </c>
      <c r="F267" s="4">
        <v>2251</v>
      </c>
      <c r="G267" s="83">
        <v>5.17</v>
      </c>
      <c r="H267" s="83">
        <v>8.11</v>
      </c>
      <c r="I267" s="80">
        <f t="shared" si="16"/>
        <v>9.7869565217391301</v>
      </c>
      <c r="J267" s="81">
        <f t="shared" si="17"/>
        <v>19.57391304347826</v>
      </c>
      <c r="K267" s="82">
        <f t="shared" si="19"/>
        <v>1.8652762593558154</v>
      </c>
    </row>
    <row r="268" spans="1:11">
      <c r="A268" s="77">
        <v>42164</v>
      </c>
      <c r="B268" s="78">
        <f>'Daily income'!D268</f>
        <v>2315000</v>
      </c>
      <c r="C268" s="79">
        <v>225</v>
      </c>
      <c r="D268" s="82">
        <f t="shared" si="18"/>
        <v>10.288888888888888</v>
      </c>
      <c r="E268" s="4">
        <v>190</v>
      </c>
      <c r="F268" s="4">
        <v>2364</v>
      </c>
      <c r="G268" s="83">
        <v>5.48</v>
      </c>
      <c r="H268" s="83">
        <v>8.32</v>
      </c>
      <c r="I268" s="80">
        <f t="shared" si="16"/>
        <v>10.506666666666666</v>
      </c>
      <c r="J268" s="81">
        <f t="shared" si="17"/>
        <v>12.442105263157895</v>
      </c>
      <c r="K268" s="82">
        <f t="shared" si="19"/>
        <v>1.8775344687753444</v>
      </c>
    </row>
    <row r="269" spans="1:11">
      <c r="A269" s="77">
        <v>42165</v>
      </c>
      <c r="B269" s="78">
        <f>'Daily income'!D269</f>
        <v>2157000</v>
      </c>
      <c r="C269" s="79">
        <v>222</v>
      </c>
      <c r="D269" s="82">
        <f t="shared" si="18"/>
        <v>9.7162162162162176</v>
      </c>
      <c r="E269" s="4">
        <v>190</v>
      </c>
      <c r="F269" s="4">
        <v>2521</v>
      </c>
      <c r="G269" s="83">
        <v>5.16</v>
      </c>
      <c r="H269" s="83">
        <v>8.07</v>
      </c>
      <c r="I269" s="80">
        <f t="shared" si="16"/>
        <v>11.355855855855856</v>
      </c>
      <c r="J269" s="81">
        <f t="shared" si="17"/>
        <v>13.268421052631579</v>
      </c>
      <c r="K269" s="82">
        <f t="shared" si="19"/>
        <v>1.8829876388015925</v>
      </c>
    </row>
    <row r="270" spans="1:11">
      <c r="A270" s="77">
        <v>42166</v>
      </c>
      <c r="B270" s="78">
        <f>'Daily income'!D270</f>
        <v>2166000</v>
      </c>
      <c r="C270" s="79">
        <v>213</v>
      </c>
      <c r="D270" s="82">
        <f t="shared" si="18"/>
        <v>10.169014084507042</v>
      </c>
      <c r="E270" s="4">
        <v>191</v>
      </c>
      <c r="F270" s="4">
        <v>2458</v>
      </c>
      <c r="G270" s="83">
        <v>5.44</v>
      </c>
      <c r="H270" s="83">
        <v>8.4</v>
      </c>
      <c r="I270" s="80">
        <f t="shared" si="16"/>
        <v>11.539906103286384</v>
      </c>
      <c r="J270" s="81">
        <f t="shared" si="17"/>
        <v>12.869109947643979</v>
      </c>
      <c r="K270" s="82">
        <f t="shared" si="19"/>
        <v>1.8693040596520296</v>
      </c>
    </row>
    <row r="271" spans="1:11">
      <c r="A271" s="77">
        <v>42167</v>
      </c>
      <c r="B271" s="78">
        <f>'Daily income'!D271</f>
        <v>2084000</v>
      </c>
      <c r="C271" s="79">
        <v>206</v>
      </c>
      <c r="D271" s="82">
        <f t="shared" si="18"/>
        <v>10.116504854368932</v>
      </c>
      <c r="E271" s="4">
        <v>178</v>
      </c>
      <c r="F271" s="4">
        <v>2056</v>
      </c>
      <c r="G271" s="83">
        <v>5.41</v>
      </c>
      <c r="H271" s="83">
        <v>8.41</v>
      </c>
      <c r="I271" s="80">
        <f t="shared" si="16"/>
        <v>9.9805825242718438</v>
      </c>
      <c r="J271" s="81">
        <f t="shared" si="17"/>
        <v>11.55056179775281</v>
      </c>
      <c r="K271" s="82">
        <f t="shared" si="19"/>
        <v>1.8699639287188414</v>
      </c>
    </row>
    <row r="272" spans="1:11">
      <c r="A272" s="77">
        <v>42168</v>
      </c>
      <c r="B272" s="78">
        <f>'Daily income'!D272</f>
        <v>2210000</v>
      </c>
      <c r="C272" s="79">
        <v>197</v>
      </c>
      <c r="D272" s="82">
        <f t="shared" si="18"/>
        <v>11.218274111675127</v>
      </c>
      <c r="E272" s="4">
        <v>147</v>
      </c>
      <c r="F272" s="4">
        <v>1701</v>
      </c>
      <c r="G272" s="83">
        <v>5.68</v>
      </c>
      <c r="H272" s="83">
        <v>8.3000000000000007</v>
      </c>
      <c r="I272" s="80">
        <f t="shared" si="16"/>
        <v>8.6345177664974617</v>
      </c>
      <c r="J272" s="81">
        <f t="shared" si="17"/>
        <v>11.571428571428571</v>
      </c>
      <c r="K272" s="82">
        <f t="shared" si="19"/>
        <v>1.9750482590977336</v>
      </c>
    </row>
    <row r="273" spans="1:11">
      <c r="A273" s="77">
        <v>42169</v>
      </c>
      <c r="B273" s="78">
        <f>'Daily income'!D273</f>
        <v>2044000</v>
      </c>
      <c r="C273" s="79">
        <v>195</v>
      </c>
      <c r="D273" s="82">
        <f t="shared" si="18"/>
        <v>10.482051282051282</v>
      </c>
      <c r="E273" s="4">
        <v>98</v>
      </c>
      <c r="F273" s="4">
        <v>2044</v>
      </c>
      <c r="G273" s="83">
        <v>5.51</v>
      </c>
      <c r="H273" s="83">
        <v>8.07</v>
      </c>
      <c r="I273" s="80">
        <f t="shared" si="16"/>
        <v>10.482051282051282</v>
      </c>
      <c r="J273" s="81">
        <f t="shared" si="17"/>
        <v>20.857142857142858</v>
      </c>
      <c r="K273" s="82">
        <f t="shared" si="19"/>
        <v>1.9023686537298152</v>
      </c>
    </row>
    <row r="274" spans="1:11">
      <c r="A274" s="77">
        <v>42170</v>
      </c>
      <c r="B274" s="78">
        <f>'Daily income'!D274</f>
        <v>2350000</v>
      </c>
      <c r="C274" s="79">
        <v>220</v>
      </c>
      <c r="D274" s="82">
        <f t="shared" si="18"/>
        <v>10.681818181818182</v>
      </c>
      <c r="E274" s="4">
        <v>156</v>
      </c>
      <c r="F274" s="4">
        <v>2007</v>
      </c>
      <c r="G274" s="83">
        <v>5.59</v>
      </c>
      <c r="H274" s="83">
        <v>8.3800000000000008</v>
      </c>
      <c r="I274" s="80">
        <f t="shared" si="16"/>
        <v>9.122727272727273</v>
      </c>
      <c r="J274" s="81">
        <f t="shared" si="17"/>
        <v>12.865384615384615</v>
      </c>
      <c r="K274" s="82">
        <f t="shared" si="19"/>
        <v>1.910879817856562</v>
      </c>
    </row>
    <row r="275" spans="1:11">
      <c r="A275" s="77">
        <v>42171</v>
      </c>
      <c r="B275" s="78">
        <f>'Daily income'!D275</f>
        <v>2394000</v>
      </c>
      <c r="C275" s="79">
        <v>219</v>
      </c>
      <c r="D275" s="82">
        <f t="shared" si="18"/>
        <v>10.931506849315069</v>
      </c>
      <c r="E275" s="4">
        <v>205</v>
      </c>
      <c r="F275" s="4">
        <v>2323</v>
      </c>
      <c r="G275" s="83">
        <v>5.74</v>
      </c>
      <c r="H275" s="83">
        <v>9</v>
      </c>
      <c r="I275" s="80">
        <f t="shared" si="16"/>
        <v>10.607305936073059</v>
      </c>
      <c r="J275" s="81">
        <f t="shared" si="17"/>
        <v>11.331707317073171</v>
      </c>
      <c r="K275" s="82">
        <f t="shared" si="19"/>
        <v>1.9044437019712663</v>
      </c>
    </row>
    <row r="276" spans="1:11">
      <c r="A276" s="77">
        <v>42172</v>
      </c>
      <c r="B276" s="78">
        <f>'Daily income'!D276</f>
        <v>2390000</v>
      </c>
      <c r="C276" s="79">
        <v>244</v>
      </c>
      <c r="D276" s="82">
        <f t="shared" si="18"/>
        <v>9.7950819672131146</v>
      </c>
      <c r="E276" s="4">
        <v>200</v>
      </c>
      <c r="F276" s="4">
        <v>2390</v>
      </c>
      <c r="G276" s="83">
        <v>5.27</v>
      </c>
      <c r="H276" s="83">
        <v>8.1999999999999993</v>
      </c>
      <c r="I276" s="80">
        <f t="shared" si="16"/>
        <v>9.7950819672131146</v>
      </c>
      <c r="J276" s="81">
        <f t="shared" si="17"/>
        <v>11.95</v>
      </c>
      <c r="K276" s="82">
        <f t="shared" si="19"/>
        <v>1.8586493296419573</v>
      </c>
    </row>
    <row r="277" spans="1:11">
      <c r="A277" s="77">
        <v>42173</v>
      </c>
      <c r="B277" s="78">
        <f>'Daily income'!D277</f>
        <v>2380000</v>
      </c>
      <c r="C277" s="79">
        <v>227</v>
      </c>
      <c r="D277" s="82">
        <f t="shared" si="18"/>
        <v>10.484581497797357</v>
      </c>
      <c r="E277" s="4">
        <v>196</v>
      </c>
      <c r="F277" s="4">
        <v>2426</v>
      </c>
      <c r="G277" s="83">
        <v>5.6</v>
      </c>
      <c r="H277" s="83">
        <v>8.56</v>
      </c>
      <c r="I277" s="80">
        <f t="shared" si="16"/>
        <v>10.687224669603523</v>
      </c>
      <c r="J277" s="81">
        <f t="shared" si="17"/>
        <v>12.377551020408163</v>
      </c>
      <c r="K277" s="82">
        <f t="shared" si="19"/>
        <v>1.8722466960352426</v>
      </c>
    </row>
    <row r="278" spans="1:11">
      <c r="A278" s="77">
        <v>42174</v>
      </c>
      <c r="B278" s="78">
        <f>'Daily income'!D278</f>
        <v>2231000</v>
      </c>
      <c r="C278" s="79">
        <v>207</v>
      </c>
      <c r="D278" s="82">
        <f t="shared" si="18"/>
        <v>10.777777777777777</v>
      </c>
      <c r="E278" s="4">
        <v>189</v>
      </c>
      <c r="F278" s="4">
        <v>2335</v>
      </c>
      <c r="G278" s="83">
        <v>5.55</v>
      </c>
      <c r="H278" s="83">
        <v>8.51</v>
      </c>
      <c r="I278" s="80">
        <f t="shared" si="16"/>
        <v>11.280193236714975</v>
      </c>
      <c r="J278" s="81">
        <f t="shared" si="17"/>
        <v>12.354497354497354</v>
      </c>
      <c r="K278" s="82">
        <f t="shared" si="19"/>
        <v>1.9419419419419419</v>
      </c>
    </row>
    <row r="279" spans="1:11">
      <c r="A279" s="77">
        <v>42175</v>
      </c>
      <c r="B279" s="78">
        <f>'Daily income'!D279</f>
        <v>1783000</v>
      </c>
      <c r="C279" s="79">
        <v>187</v>
      </c>
      <c r="D279" s="82">
        <f t="shared" si="18"/>
        <v>9.5347593582887686</v>
      </c>
      <c r="E279" s="4">
        <v>156</v>
      </c>
      <c r="F279" s="4">
        <v>1783</v>
      </c>
      <c r="G279" s="83">
        <v>5.27</v>
      </c>
      <c r="H279" s="83">
        <v>8.02</v>
      </c>
      <c r="I279" s="80">
        <f t="shared" si="16"/>
        <v>9.5347593582887704</v>
      </c>
      <c r="J279" s="81">
        <f t="shared" si="17"/>
        <v>11.429487179487179</v>
      </c>
      <c r="K279" s="82">
        <f t="shared" si="19"/>
        <v>1.8092522501496715</v>
      </c>
    </row>
    <row r="280" spans="1:11">
      <c r="A280" s="77">
        <v>42176</v>
      </c>
      <c r="B280" s="78">
        <f>'Daily income'!D280</f>
        <v>1622000</v>
      </c>
      <c r="C280" s="79">
        <v>175</v>
      </c>
      <c r="D280" s="82">
        <f t="shared" si="18"/>
        <v>9.2685714285714287</v>
      </c>
      <c r="E280" s="4">
        <v>83</v>
      </c>
      <c r="F280" s="4">
        <v>1622</v>
      </c>
      <c r="G280" s="83">
        <v>5.22</v>
      </c>
      <c r="H280" s="83">
        <v>7.36</v>
      </c>
      <c r="I280" s="80">
        <f t="shared" si="16"/>
        <v>9.2685714285714287</v>
      </c>
      <c r="J280" s="81">
        <f t="shared" si="17"/>
        <v>19.542168674698797</v>
      </c>
      <c r="K280" s="82">
        <f t="shared" si="19"/>
        <v>1.7755883962780517</v>
      </c>
    </row>
    <row r="281" spans="1:11">
      <c r="A281" s="77">
        <v>42177</v>
      </c>
      <c r="B281" s="78">
        <f>'Daily income'!D281</f>
        <v>2519000</v>
      </c>
      <c r="C281" s="79">
        <v>228</v>
      </c>
      <c r="D281" s="82">
        <f t="shared" si="18"/>
        <v>11.048245614035087</v>
      </c>
      <c r="E281" s="4">
        <v>177</v>
      </c>
      <c r="F281" s="4">
        <v>2119</v>
      </c>
      <c r="G281" s="83">
        <v>5.96</v>
      </c>
      <c r="H281" s="83">
        <v>8.56</v>
      </c>
      <c r="I281" s="80">
        <f t="shared" si="16"/>
        <v>9.2938596491228065</v>
      </c>
      <c r="J281" s="81">
        <f t="shared" si="17"/>
        <v>11.971751412429379</v>
      </c>
      <c r="K281" s="82">
        <f t="shared" si="19"/>
        <v>1.8537324855763568</v>
      </c>
    </row>
    <row r="282" spans="1:11">
      <c r="A282" s="77">
        <v>42178</v>
      </c>
      <c r="B282" s="78">
        <f>'Daily income'!D282</f>
        <v>2506000</v>
      </c>
      <c r="C282" s="79">
        <v>225</v>
      </c>
      <c r="D282" s="82">
        <f t="shared" si="18"/>
        <v>11.137777777777778</v>
      </c>
      <c r="E282" s="4">
        <v>252</v>
      </c>
      <c r="F282" s="4">
        <v>2502</v>
      </c>
      <c r="G282" s="83">
        <v>6</v>
      </c>
      <c r="H282" s="83">
        <v>9.0500000000000007</v>
      </c>
      <c r="I282" s="80">
        <f t="shared" si="16"/>
        <v>11.12</v>
      </c>
      <c r="J282" s="81">
        <f t="shared" si="17"/>
        <v>9.9285714285714288</v>
      </c>
      <c r="K282" s="82">
        <f t="shared" si="19"/>
        <v>1.8562962962962963</v>
      </c>
    </row>
    <row r="283" spans="1:11">
      <c r="A283" s="77">
        <v>42179</v>
      </c>
      <c r="B283" s="78">
        <f>'Daily income'!D283</f>
        <v>2546000</v>
      </c>
      <c r="C283" s="79">
        <v>231</v>
      </c>
      <c r="D283" s="82">
        <f t="shared" si="18"/>
        <v>11.021645021645021</v>
      </c>
      <c r="E283" s="4">
        <v>225</v>
      </c>
      <c r="F283" s="4">
        <v>2546</v>
      </c>
      <c r="G283" s="83">
        <v>5.96</v>
      </c>
      <c r="H283" s="83">
        <v>9.1300000000000008</v>
      </c>
      <c r="I283" s="80">
        <f t="shared" si="16"/>
        <v>11.021645021645021</v>
      </c>
      <c r="J283" s="81">
        <f t="shared" si="17"/>
        <v>11.315555555555555</v>
      </c>
      <c r="K283" s="82">
        <f t="shared" si="19"/>
        <v>1.8492692989337285</v>
      </c>
    </row>
    <row r="284" spans="1:11">
      <c r="A284" s="77">
        <v>42180</v>
      </c>
      <c r="B284" s="78">
        <f>'Daily income'!D284</f>
        <v>2450000</v>
      </c>
      <c r="C284" s="79">
        <v>232</v>
      </c>
      <c r="D284" s="82">
        <f t="shared" si="18"/>
        <v>10.560344827586206</v>
      </c>
      <c r="E284" s="4">
        <v>229</v>
      </c>
      <c r="F284" s="4">
        <v>2450</v>
      </c>
      <c r="G284" s="83">
        <v>5.7</v>
      </c>
      <c r="H284" s="83">
        <v>9.09</v>
      </c>
      <c r="I284" s="80">
        <f t="shared" si="16"/>
        <v>10.560344827586206</v>
      </c>
      <c r="J284" s="81">
        <f t="shared" si="17"/>
        <v>10.698689956331878</v>
      </c>
      <c r="K284" s="82">
        <f t="shared" si="19"/>
        <v>1.8526920750151239</v>
      </c>
    </row>
    <row r="285" spans="1:11">
      <c r="A285" s="77">
        <v>42181</v>
      </c>
      <c r="B285" s="78">
        <f>'Daily income'!D285</f>
        <v>2383000</v>
      </c>
      <c r="C285" s="79">
        <v>230</v>
      </c>
      <c r="D285" s="82">
        <f t="shared" si="18"/>
        <v>10.360869565217392</v>
      </c>
      <c r="E285" s="4">
        <v>230</v>
      </c>
      <c r="F285" s="4">
        <v>2240</v>
      </c>
      <c r="G285" s="83">
        <v>5.53</v>
      </c>
      <c r="H285" s="83">
        <v>8.58</v>
      </c>
      <c r="I285" s="80">
        <f t="shared" si="16"/>
        <v>9.7391304347826093</v>
      </c>
      <c r="J285" s="81">
        <f t="shared" si="17"/>
        <v>9.7391304347826093</v>
      </c>
      <c r="K285" s="82">
        <f t="shared" si="19"/>
        <v>1.8735749665854236</v>
      </c>
    </row>
    <row r="286" spans="1:11">
      <c r="A286" s="77">
        <v>42182</v>
      </c>
      <c r="B286" s="78">
        <f>'Daily income'!D286</f>
        <v>1767000</v>
      </c>
      <c r="C286" s="79">
        <v>192</v>
      </c>
      <c r="D286" s="82">
        <f t="shared" si="18"/>
        <v>9.203125</v>
      </c>
      <c r="E286" s="4">
        <v>180</v>
      </c>
      <c r="F286" s="4">
        <v>1616</v>
      </c>
      <c r="G286" s="83">
        <v>4.24</v>
      </c>
      <c r="H286" s="83">
        <v>7.35</v>
      </c>
      <c r="I286" s="80">
        <f t="shared" si="16"/>
        <v>8.4166666666666661</v>
      </c>
      <c r="J286" s="81">
        <f t="shared" si="17"/>
        <v>8.9777777777777779</v>
      </c>
      <c r="K286" s="82">
        <f t="shared" si="19"/>
        <v>2.1705483490566038</v>
      </c>
    </row>
    <row r="287" spans="1:11">
      <c r="A287" s="77">
        <v>42183</v>
      </c>
      <c r="B287" s="78">
        <f>'Daily income'!D287</f>
        <v>1710000</v>
      </c>
      <c r="C287" s="79">
        <v>187</v>
      </c>
      <c r="D287" s="82">
        <f t="shared" si="18"/>
        <v>9.144385026737968</v>
      </c>
      <c r="E287" s="4">
        <v>137</v>
      </c>
      <c r="F287" s="4">
        <v>1681</v>
      </c>
      <c r="G287" s="83">
        <v>5.07</v>
      </c>
      <c r="H287" s="83">
        <v>7.38</v>
      </c>
      <c r="I287" s="80">
        <f t="shared" si="16"/>
        <v>8.9893048128342254</v>
      </c>
      <c r="J287" s="81">
        <f t="shared" si="17"/>
        <v>12.270072992700729</v>
      </c>
      <c r="K287" s="82">
        <f t="shared" si="19"/>
        <v>1.8036262380153782</v>
      </c>
    </row>
    <row r="288" spans="1:11">
      <c r="A288" s="77">
        <v>42184</v>
      </c>
      <c r="B288" s="78">
        <f>'Daily income'!D288</f>
        <v>2379000</v>
      </c>
      <c r="C288" s="79">
        <v>226</v>
      </c>
      <c r="D288" s="82">
        <f t="shared" si="18"/>
        <v>10.526548672566372</v>
      </c>
      <c r="E288" s="4">
        <v>202</v>
      </c>
      <c r="F288" s="4">
        <v>2194</v>
      </c>
      <c r="G288" s="83">
        <v>5.69</v>
      </c>
      <c r="H288" s="83">
        <v>8.34</v>
      </c>
      <c r="I288" s="80">
        <f t="shared" si="16"/>
        <v>9.7079646017699108</v>
      </c>
      <c r="J288" s="81">
        <f t="shared" si="17"/>
        <v>10.861386138613861</v>
      </c>
      <c r="K288" s="82">
        <f t="shared" si="19"/>
        <v>1.8500085540538438</v>
      </c>
    </row>
    <row r="289" spans="1:11">
      <c r="A289" s="77">
        <v>42185</v>
      </c>
      <c r="B289" s="78">
        <f>'Daily income'!D289</f>
        <v>2303000</v>
      </c>
      <c r="C289" s="79">
        <v>224</v>
      </c>
      <c r="D289" s="82">
        <f t="shared" si="18"/>
        <v>10.28125</v>
      </c>
      <c r="E289" s="4">
        <v>243</v>
      </c>
      <c r="F289" s="4">
        <v>2236</v>
      </c>
      <c r="G289" s="83">
        <v>5.51</v>
      </c>
      <c r="H289" s="83">
        <v>8.35</v>
      </c>
      <c r="I289" s="80">
        <f t="shared" si="16"/>
        <v>9.9821428571428577</v>
      </c>
      <c r="J289" s="81">
        <f t="shared" si="17"/>
        <v>9.2016460905349788</v>
      </c>
      <c r="K289" s="82">
        <f t="shared" si="19"/>
        <v>1.8659255898366607</v>
      </c>
    </row>
    <row r="290" spans="1:11">
      <c r="A290" s="77">
        <v>42186</v>
      </c>
      <c r="B290" s="78">
        <f>'Daily income'!D290</f>
        <v>2065000</v>
      </c>
      <c r="C290" s="79">
        <v>206</v>
      </c>
      <c r="D290" s="82">
        <f t="shared" si="18"/>
        <v>10.024271844660193</v>
      </c>
      <c r="E290" s="4">
        <v>207</v>
      </c>
      <c r="F290" s="4">
        <v>2129</v>
      </c>
      <c r="G290" s="83">
        <v>5.32</v>
      </c>
      <c r="H290" s="83">
        <v>7.55</v>
      </c>
      <c r="I290" s="80">
        <f t="shared" si="16"/>
        <v>10.33495145631068</v>
      </c>
      <c r="J290" s="81">
        <f t="shared" si="17"/>
        <v>10.285024154589372</v>
      </c>
      <c r="K290" s="82">
        <f t="shared" si="19"/>
        <v>1.8842616249361264</v>
      </c>
    </row>
    <row r="291" spans="1:11">
      <c r="A291" s="77">
        <v>42187</v>
      </c>
      <c r="B291" s="78">
        <f>'Daily income'!D291</f>
        <v>2092000</v>
      </c>
      <c r="C291" s="79">
        <v>217</v>
      </c>
      <c r="D291" s="82">
        <f t="shared" si="18"/>
        <v>9.6405529953917046</v>
      </c>
      <c r="E291" s="4">
        <v>231</v>
      </c>
      <c r="F291" s="4">
        <v>2135</v>
      </c>
      <c r="G291" s="83">
        <v>5.16</v>
      </c>
      <c r="H291" s="83">
        <v>8.1999999999999993</v>
      </c>
      <c r="I291" s="80">
        <f t="shared" si="16"/>
        <v>9.8387096774193541</v>
      </c>
      <c r="J291" s="81">
        <f t="shared" si="17"/>
        <v>9.2424242424242422</v>
      </c>
      <c r="K291" s="82">
        <f t="shared" si="19"/>
        <v>1.868324223913121</v>
      </c>
    </row>
    <row r="292" spans="1:11">
      <c r="A292" s="77">
        <v>42188</v>
      </c>
      <c r="B292" s="78">
        <f>'Daily income'!D292</f>
        <v>2111000</v>
      </c>
      <c r="C292" s="79">
        <v>212</v>
      </c>
      <c r="D292" s="82">
        <f t="shared" si="18"/>
        <v>9.9575471698113223</v>
      </c>
      <c r="E292" s="4">
        <v>212</v>
      </c>
      <c r="F292" s="4">
        <v>2213</v>
      </c>
      <c r="G292" s="83">
        <v>5.33</v>
      </c>
      <c r="H292" s="83">
        <v>8.5299999999999994</v>
      </c>
      <c r="I292" s="80">
        <f t="shared" si="16"/>
        <v>10.438679245283019</v>
      </c>
      <c r="J292" s="81">
        <f t="shared" si="17"/>
        <v>10.438679245283019</v>
      </c>
      <c r="K292" s="82">
        <f t="shared" si="19"/>
        <v>1.8682077241672275</v>
      </c>
    </row>
    <row r="293" spans="1:11">
      <c r="A293" s="77">
        <v>42189</v>
      </c>
      <c r="B293" s="78">
        <f>'Daily income'!D293</f>
        <v>1774000</v>
      </c>
      <c r="C293" s="79">
        <v>191</v>
      </c>
      <c r="D293" s="82">
        <f t="shared" si="18"/>
        <v>9.2879581151832458</v>
      </c>
      <c r="E293" s="4">
        <v>191</v>
      </c>
      <c r="F293" s="4">
        <v>1921</v>
      </c>
      <c r="G293" s="83">
        <v>5.09</v>
      </c>
      <c r="H293" s="83">
        <v>8</v>
      </c>
      <c r="I293" s="80">
        <f t="shared" si="16"/>
        <v>10.057591623036648</v>
      </c>
      <c r="J293" s="81">
        <f t="shared" si="17"/>
        <v>10.057591623036648</v>
      </c>
      <c r="K293" s="82">
        <f t="shared" si="19"/>
        <v>1.8247461915880641</v>
      </c>
    </row>
    <row r="294" spans="1:11">
      <c r="A294" s="77">
        <v>42190</v>
      </c>
      <c r="B294" s="78">
        <f>'Daily income'!D294</f>
        <v>1814000</v>
      </c>
      <c r="C294" s="79">
        <v>188</v>
      </c>
      <c r="D294" s="82">
        <f t="shared" si="18"/>
        <v>9.6489361702127656</v>
      </c>
      <c r="E294" s="4">
        <v>110</v>
      </c>
      <c r="F294" s="4">
        <v>1512</v>
      </c>
      <c r="G294" s="83">
        <v>5.31</v>
      </c>
      <c r="H294" s="83">
        <v>7.49</v>
      </c>
      <c r="I294" s="80">
        <f t="shared" si="16"/>
        <v>8.0425531914893611</v>
      </c>
      <c r="J294" s="81">
        <f t="shared" si="17"/>
        <v>13.745454545454546</v>
      </c>
      <c r="K294" s="82">
        <f t="shared" si="19"/>
        <v>1.8171254557839485</v>
      </c>
    </row>
    <row r="295" spans="1:11">
      <c r="A295" s="77">
        <v>42191</v>
      </c>
      <c r="B295" s="78">
        <f>'Daily income'!D295</f>
        <v>2280000</v>
      </c>
      <c r="C295" s="79">
        <v>223</v>
      </c>
      <c r="D295" s="82">
        <f t="shared" si="18"/>
        <v>10.224215246636772</v>
      </c>
      <c r="E295" s="4">
        <v>228</v>
      </c>
      <c r="F295" s="4">
        <v>2069</v>
      </c>
      <c r="G295" s="83">
        <v>5.34</v>
      </c>
      <c r="H295" s="83">
        <v>8.34</v>
      </c>
      <c r="I295" s="80">
        <f t="shared" si="16"/>
        <v>9.2780269058295968</v>
      </c>
      <c r="J295" s="81">
        <f t="shared" si="17"/>
        <v>9.0745614035087723</v>
      </c>
      <c r="K295" s="82">
        <f t="shared" si="19"/>
        <v>1.9146470499319799</v>
      </c>
    </row>
    <row r="296" spans="1:11">
      <c r="A296" s="77">
        <v>42192</v>
      </c>
      <c r="B296" s="78">
        <f>'Daily income'!D296</f>
        <v>2928000</v>
      </c>
      <c r="C296" s="79">
        <v>262</v>
      </c>
      <c r="D296" s="82">
        <f t="shared" si="18"/>
        <v>11.175572519083969</v>
      </c>
      <c r="E296" s="4">
        <v>251</v>
      </c>
      <c r="F296" s="4">
        <v>2686</v>
      </c>
      <c r="G296" s="83">
        <v>5.16</v>
      </c>
      <c r="H296" s="83">
        <v>8.41</v>
      </c>
      <c r="I296" s="80">
        <f t="shared" si="16"/>
        <v>10.251908396946565</v>
      </c>
      <c r="J296" s="81">
        <f t="shared" si="17"/>
        <v>10.701195219123505</v>
      </c>
      <c r="K296" s="82">
        <f t="shared" si="19"/>
        <v>2.1658086277294513</v>
      </c>
    </row>
    <row r="297" spans="1:11">
      <c r="A297" s="77">
        <v>42193</v>
      </c>
      <c r="B297" s="78">
        <f>'Daily income'!D297</f>
        <v>2577000</v>
      </c>
      <c r="C297" s="79">
        <v>248</v>
      </c>
      <c r="D297" s="82">
        <f t="shared" si="18"/>
        <v>10.391129032258064</v>
      </c>
      <c r="E297" s="4">
        <v>233</v>
      </c>
      <c r="F297" s="4">
        <v>1958</v>
      </c>
      <c r="G297" s="83">
        <v>5.19</v>
      </c>
      <c r="H297" s="83">
        <v>8.1199999999999992</v>
      </c>
      <c r="I297" s="80">
        <f t="shared" si="16"/>
        <v>7.895161290322581</v>
      </c>
      <c r="J297" s="81">
        <f t="shared" si="17"/>
        <v>8.4034334763948504</v>
      </c>
      <c r="K297" s="82">
        <f t="shared" si="19"/>
        <v>2.0021443222077195</v>
      </c>
    </row>
    <row r="298" spans="1:11">
      <c r="A298" s="77">
        <v>42194</v>
      </c>
      <c r="B298" s="78">
        <f>'Daily income'!D298</f>
        <v>2439000</v>
      </c>
      <c r="C298" s="79">
        <v>225</v>
      </c>
      <c r="D298" s="82">
        <f t="shared" si="18"/>
        <v>10.84</v>
      </c>
      <c r="E298" s="4">
        <v>262</v>
      </c>
      <c r="F298" s="4">
        <v>2769</v>
      </c>
      <c r="G298" s="83">
        <v>5.55</v>
      </c>
      <c r="H298" s="83">
        <v>8.4</v>
      </c>
      <c r="I298" s="80">
        <f t="shared" si="16"/>
        <v>12.306666666666667</v>
      </c>
      <c r="J298" s="81">
        <f t="shared" si="17"/>
        <v>10.568702290076336</v>
      </c>
      <c r="K298" s="82">
        <f t="shared" si="19"/>
        <v>1.9531531531531532</v>
      </c>
    </row>
    <row r="299" spans="1:11">
      <c r="A299" s="77">
        <v>42195</v>
      </c>
      <c r="B299" s="78">
        <f>'Daily income'!D299</f>
        <v>2136000</v>
      </c>
      <c r="C299" s="79">
        <v>212</v>
      </c>
      <c r="D299" s="82">
        <f t="shared" si="18"/>
        <v>10.075471698113208</v>
      </c>
      <c r="E299" s="4">
        <v>258</v>
      </c>
      <c r="F299" s="4">
        <v>2598</v>
      </c>
      <c r="G299" s="83">
        <v>5.3</v>
      </c>
      <c r="H299" s="83">
        <v>8.6</v>
      </c>
      <c r="I299" s="80">
        <f t="shared" si="16"/>
        <v>12.254716981132075</v>
      </c>
      <c r="J299" s="81">
        <f t="shared" si="17"/>
        <v>10.069767441860465</v>
      </c>
      <c r="K299" s="82">
        <f t="shared" si="19"/>
        <v>1.9010323958704167</v>
      </c>
    </row>
    <row r="300" spans="1:11">
      <c r="A300" s="77">
        <v>42196</v>
      </c>
      <c r="B300" s="78">
        <f>'Daily income'!D300</f>
        <v>1730000</v>
      </c>
      <c r="C300" s="79">
        <v>183</v>
      </c>
      <c r="D300" s="82">
        <f t="shared" si="18"/>
        <v>9.4535519125683063</v>
      </c>
      <c r="E300" s="4">
        <v>191</v>
      </c>
      <c r="F300" s="4">
        <v>1902</v>
      </c>
      <c r="G300" s="83">
        <v>5.0599999999999996</v>
      </c>
      <c r="H300" s="83">
        <v>7.15</v>
      </c>
      <c r="I300" s="80">
        <f t="shared" si="16"/>
        <v>10.39344262295082</v>
      </c>
      <c r="J300" s="81">
        <f t="shared" si="17"/>
        <v>9.9581151832460737</v>
      </c>
      <c r="K300" s="82">
        <f t="shared" si="19"/>
        <v>1.8682908918119183</v>
      </c>
    </row>
    <row r="301" spans="1:11">
      <c r="A301" s="77">
        <v>42197</v>
      </c>
      <c r="B301" s="78">
        <f>'Daily income'!D301</f>
        <v>1788000</v>
      </c>
      <c r="C301" s="79">
        <v>174</v>
      </c>
      <c r="D301" s="82">
        <f t="shared" si="18"/>
        <v>10.275862068965518</v>
      </c>
      <c r="E301" s="4">
        <v>121</v>
      </c>
      <c r="F301" s="4">
        <v>1870</v>
      </c>
      <c r="G301" s="83">
        <v>5.53</v>
      </c>
      <c r="H301" s="83">
        <v>7.5</v>
      </c>
      <c r="I301" s="80">
        <f t="shared" si="16"/>
        <v>10.74712643678161</v>
      </c>
      <c r="J301" s="81">
        <f t="shared" si="17"/>
        <v>15.454545454545455</v>
      </c>
      <c r="K301" s="82">
        <f t="shared" si="19"/>
        <v>1.8582029057803828</v>
      </c>
    </row>
    <row r="302" spans="1:11">
      <c r="A302" s="77">
        <v>42198</v>
      </c>
      <c r="B302" s="78">
        <f>'Daily income'!D302</f>
        <v>2224000</v>
      </c>
      <c r="C302" s="79">
        <v>223</v>
      </c>
      <c r="D302" s="82">
        <f t="shared" si="18"/>
        <v>9.973094170403586</v>
      </c>
      <c r="E302" s="4">
        <v>228</v>
      </c>
      <c r="F302" s="4">
        <v>2191</v>
      </c>
      <c r="G302" s="83">
        <v>5.47</v>
      </c>
      <c r="H302" s="83">
        <v>8.2200000000000006</v>
      </c>
      <c r="I302" s="80">
        <f t="shared" si="16"/>
        <v>9.825112107623319</v>
      </c>
      <c r="J302" s="81">
        <f t="shared" si="17"/>
        <v>9.6096491228070171</v>
      </c>
      <c r="K302" s="82">
        <f t="shared" si="19"/>
        <v>1.8232347660701256</v>
      </c>
    </row>
    <row r="303" spans="1:11">
      <c r="A303" s="77">
        <v>42199</v>
      </c>
      <c r="B303" s="78">
        <f>'Daily income'!D303</f>
        <v>2225000</v>
      </c>
      <c r="C303" s="79">
        <v>231</v>
      </c>
      <c r="D303" s="82">
        <f t="shared" si="18"/>
        <v>9.6320346320346317</v>
      </c>
      <c r="E303" s="4">
        <v>252</v>
      </c>
      <c r="F303" s="4">
        <v>2053</v>
      </c>
      <c r="G303" s="83">
        <v>5.4</v>
      </c>
      <c r="H303" s="83">
        <v>8.2799999999999994</v>
      </c>
      <c r="I303" s="80">
        <f t="shared" si="16"/>
        <v>8.887445887445887</v>
      </c>
      <c r="J303" s="81">
        <f t="shared" si="17"/>
        <v>8.1468253968253972</v>
      </c>
      <c r="K303" s="82">
        <f t="shared" si="19"/>
        <v>1.7837101170434502</v>
      </c>
    </row>
    <row r="304" spans="1:11">
      <c r="A304" s="77">
        <v>42200</v>
      </c>
      <c r="B304" s="78">
        <f>'Daily income'!D304</f>
        <v>2270000</v>
      </c>
      <c r="C304" s="79">
        <v>221</v>
      </c>
      <c r="D304" s="82">
        <f t="shared" si="18"/>
        <v>10.271493212669684</v>
      </c>
      <c r="E304" s="4">
        <v>246</v>
      </c>
      <c r="F304" s="4">
        <v>2270</v>
      </c>
      <c r="G304" s="83">
        <v>5.45</v>
      </c>
      <c r="H304" s="83">
        <v>8.39</v>
      </c>
      <c r="I304" s="80">
        <f t="shared" si="16"/>
        <v>10.271493212669684</v>
      </c>
      <c r="J304" s="81">
        <f t="shared" si="17"/>
        <v>9.227642276422765</v>
      </c>
      <c r="K304" s="82">
        <f t="shared" si="19"/>
        <v>1.8846776537008594</v>
      </c>
    </row>
    <row r="305" spans="1:11">
      <c r="A305" s="77">
        <v>42201</v>
      </c>
      <c r="B305" s="78">
        <f>'Daily income'!D305</f>
        <v>2381000</v>
      </c>
      <c r="C305" s="79">
        <v>220</v>
      </c>
      <c r="D305" s="82">
        <f t="shared" si="18"/>
        <v>10.822727272727272</v>
      </c>
      <c r="E305" s="4">
        <v>233</v>
      </c>
      <c r="F305" s="4">
        <v>3089</v>
      </c>
      <c r="G305" s="83">
        <v>5.78</v>
      </c>
      <c r="H305" s="83">
        <v>9.18</v>
      </c>
      <c r="I305" s="80">
        <f t="shared" si="16"/>
        <v>14.040909090909091</v>
      </c>
      <c r="J305" s="81">
        <f t="shared" si="17"/>
        <v>13.257510729613735</v>
      </c>
      <c r="K305" s="82">
        <f t="shared" si="19"/>
        <v>1.8724441648317078</v>
      </c>
    </row>
    <row r="306" spans="1:11">
      <c r="A306" s="77">
        <v>42202</v>
      </c>
      <c r="B306" s="78">
        <f>'Daily income'!D306</f>
        <v>2142000</v>
      </c>
      <c r="C306" s="79">
        <v>215</v>
      </c>
      <c r="D306" s="82">
        <f t="shared" si="18"/>
        <v>9.9627906976744178</v>
      </c>
      <c r="E306" s="4">
        <v>234</v>
      </c>
      <c r="F306" s="4">
        <v>2346</v>
      </c>
      <c r="G306" s="83">
        <v>5.49</v>
      </c>
      <c r="H306" s="83">
        <v>8.16</v>
      </c>
      <c r="I306" s="80">
        <f t="shared" si="16"/>
        <v>10.911627906976744</v>
      </c>
      <c r="J306" s="81">
        <f t="shared" si="17"/>
        <v>10.025641025641026</v>
      </c>
      <c r="K306" s="82">
        <f t="shared" si="19"/>
        <v>1.8147159740754859</v>
      </c>
    </row>
    <row r="307" spans="1:11">
      <c r="A307" s="77">
        <v>42203</v>
      </c>
      <c r="B307" s="78">
        <f>'Daily income'!D307</f>
        <v>1538000</v>
      </c>
      <c r="C307" s="79">
        <v>181</v>
      </c>
      <c r="D307" s="82">
        <f t="shared" si="18"/>
        <v>8.4972375690607738</v>
      </c>
      <c r="E307" s="4">
        <v>140</v>
      </c>
      <c r="F307" s="4">
        <v>1738</v>
      </c>
      <c r="G307" s="83">
        <v>5.89</v>
      </c>
      <c r="H307" s="83">
        <v>7.24</v>
      </c>
      <c r="I307" s="80">
        <f t="shared" si="16"/>
        <v>9.6022099447513813</v>
      </c>
      <c r="J307" s="81">
        <f t="shared" si="17"/>
        <v>12.414285714285715</v>
      </c>
      <c r="K307" s="82">
        <f t="shared" si="19"/>
        <v>1.4426549353244098</v>
      </c>
    </row>
    <row r="308" spans="1:11">
      <c r="A308" s="77">
        <v>42204</v>
      </c>
      <c r="B308" s="78">
        <f>'Daily income'!D308</f>
        <v>1674000</v>
      </c>
      <c r="C308" s="79">
        <v>181</v>
      </c>
      <c r="D308" s="82">
        <f t="shared" si="18"/>
        <v>9.248618784530386</v>
      </c>
      <c r="E308" s="4">
        <v>123</v>
      </c>
      <c r="F308" s="4">
        <v>1875</v>
      </c>
      <c r="G308" s="83">
        <v>5.3</v>
      </c>
      <c r="H308" s="83">
        <v>7.4</v>
      </c>
      <c r="I308" s="80">
        <f t="shared" si="16"/>
        <v>10.359116022099448</v>
      </c>
      <c r="J308" s="81">
        <f t="shared" si="17"/>
        <v>15.24390243902439</v>
      </c>
      <c r="K308" s="82">
        <f t="shared" si="19"/>
        <v>1.7450224121755447</v>
      </c>
    </row>
    <row r="309" spans="1:11">
      <c r="A309" s="77">
        <v>42205</v>
      </c>
      <c r="B309" s="78">
        <f>'Daily income'!D309</f>
        <v>1912000</v>
      </c>
      <c r="C309" s="79">
        <v>198</v>
      </c>
      <c r="D309" s="82">
        <f t="shared" si="18"/>
        <v>9.6565656565656575</v>
      </c>
      <c r="E309" s="4">
        <v>198</v>
      </c>
      <c r="F309" s="4">
        <v>2373</v>
      </c>
      <c r="G309" s="83">
        <v>5.4</v>
      </c>
      <c r="H309" s="83">
        <v>7.56</v>
      </c>
      <c r="I309" s="80">
        <f t="shared" si="16"/>
        <v>11.984848484848484</v>
      </c>
      <c r="J309" s="81">
        <f t="shared" si="17"/>
        <v>11.984848484848484</v>
      </c>
      <c r="K309" s="82">
        <f t="shared" si="19"/>
        <v>1.7882528993640106</v>
      </c>
    </row>
    <row r="310" spans="1:11">
      <c r="A310" s="77">
        <v>42206</v>
      </c>
      <c r="B310" s="78">
        <f>'Daily income'!D310</f>
        <v>2188000</v>
      </c>
      <c r="C310" s="79">
        <v>220</v>
      </c>
      <c r="D310" s="82">
        <f t="shared" si="18"/>
        <v>9.9454545454545453</v>
      </c>
      <c r="E310" s="4">
        <v>203</v>
      </c>
      <c r="F310" s="4">
        <v>2188</v>
      </c>
      <c r="G310" s="83">
        <v>5.49</v>
      </c>
      <c r="H310" s="83">
        <v>8.35</v>
      </c>
      <c r="I310" s="80">
        <f t="shared" si="16"/>
        <v>9.9454545454545453</v>
      </c>
      <c r="J310" s="81">
        <f t="shared" si="17"/>
        <v>10.77832512315271</v>
      </c>
      <c r="K310" s="82">
        <f t="shared" si="19"/>
        <v>1.8115582050008279</v>
      </c>
    </row>
    <row r="311" spans="1:11">
      <c r="A311" s="77">
        <v>42207</v>
      </c>
      <c r="B311" s="78">
        <f>'Daily income'!D311</f>
        <v>2098000</v>
      </c>
      <c r="C311" s="79">
        <v>229</v>
      </c>
      <c r="D311" s="82">
        <f t="shared" si="18"/>
        <v>9.1615720524017465</v>
      </c>
      <c r="E311" s="4">
        <v>240</v>
      </c>
      <c r="F311" s="4">
        <v>2224</v>
      </c>
      <c r="G311" s="83">
        <v>5.03</v>
      </c>
      <c r="H311" s="83">
        <v>8.0399999999999991</v>
      </c>
      <c r="I311" s="80">
        <f t="shared" si="16"/>
        <v>9.7117903930131</v>
      </c>
      <c r="J311" s="81">
        <f t="shared" si="17"/>
        <v>9.2666666666666675</v>
      </c>
      <c r="K311" s="82">
        <f t="shared" si="19"/>
        <v>1.821386093916848</v>
      </c>
    </row>
    <row r="312" spans="1:11">
      <c r="A312" s="77">
        <v>42208</v>
      </c>
      <c r="B312" s="78">
        <f>'Daily income'!D312</f>
        <v>2166000</v>
      </c>
      <c r="C312" s="79">
        <v>226</v>
      </c>
      <c r="D312" s="82">
        <f t="shared" si="18"/>
        <v>9.5840707964601766</v>
      </c>
      <c r="E312" s="4">
        <v>246</v>
      </c>
      <c r="F312" s="4">
        <v>2327</v>
      </c>
      <c r="G312" s="83">
        <v>5.36</v>
      </c>
      <c r="H312" s="83">
        <v>8.35</v>
      </c>
      <c r="I312" s="80">
        <f t="shared" si="16"/>
        <v>10.29646017699115</v>
      </c>
      <c r="J312" s="81">
        <f t="shared" si="17"/>
        <v>9.4593495934959346</v>
      </c>
      <c r="K312" s="82">
        <f t="shared" si="19"/>
        <v>1.7880729097873462</v>
      </c>
    </row>
    <row r="313" spans="1:11">
      <c r="A313" s="77">
        <v>42209</v>
      </c>
      <c r="B313" s="78">
        <f>'Daily income'!D313</f>
        <v>2082000</v>
      </c>
      <c r="C313" s="79">
        <v>222</v>
      </c>
      <c r="D313" s="82">
        <f t="shared" si="18"/>
        <v>9.378378378378379</v>
      </c>
      <c r="E313" s="4">
        <v>244</v>
      </c>
      <c r="F313" s="4">
        <v>2364</v>
      </c>
      <c r="G313" s="83">
        <v>5.27</v>
      </c>
      <c r="H313" s="83">
        <v>8.4</v>
      </c>
      <c r="I313" s="80">
        <f t="shared" si="16"/>
        <v>10.648648648648649</v>
      </c>
      <c r="J313" s="81">
        <f t="shared" si="17"/>
        <v>9.6885245901639347</v>
      </c>
      <c r="K313" s="82">
        <f t="shared" si="19"/>
        <v>1.7795784399199961</v>
      </c>
    </row>
    <row r="314" spans="1:11">
      <c r="A314" s="77">
        <v>42210</v>
      </c>
      <c r="B314" s="78">
        <f>'Daily income'!D314</f>
        <v>1827000</v>
      </c>
      <c r="C314" s="79">
        <v>192</v>
      </c>
      <c r="D314" s="82">
        <f t="shared" si="18"/>
        <v>9.515625</v>
      </c>
      <c r="E314" s="4">
        <v>161</v>
      </c>
      <c r="F314" s="4">
        <v>1572</v>
      </c>
      <c r="G314" s="83">
        <v>5.33</v>
      </c>
      <c r="H314" s="83">
        <v>7.56</v>
      </c>
      <c r="I314" s="80">
        <f t="shared" si="16"/>
        <v>8.1875</v>
      </c>
      <c r="J314" s="81">
        <f t="shared" si="17"/>
        <v>9.7639751552795033</v>
      </c>
      <c r="K314" s="82">
        <f t="shared" si="19"/>
        <v>1.7852954971857411</v>
      </c>
    </row>
    <row r="315" spans="1:11">
      <c r="A315" s="77">
        <v>42211</v>
      </c>
      <c r="B315" s="78">
        <f>'Daily income'!D315</f>
        <v>1742000</v>
      </c>
      <c r="C315" s="79">
        <v>189</v>
      </c>
      <c r="D315" s="82">
        <f t="shared" si="18"/>
        <v>9.2169312169312168</v>
      </c>
      <c r="E315" s="4">
        <v>115</v>
      </c>
      <c r="F315" s="4">
        <v>1527</v>
      </c>
      <c r="G315" s="83">
        <v>5.23</v>
      </c>
      <c r="H315" s="83">
        <v>7.5</v>
      </c>
      <c r="I315" s="80">
        <f t="shared" si="16"/>
        <v>8.0793650793650791</v>
      </c>
      <c r="J315" s="81">
        <f t="shared" si="17"/>
        <v>13.278260869565218</v>
      </c>
      <c r="K315" s="82">
        <f t="shared" si="19"/>
        <v>1.7623195443463129</v>
      </c>
    </row>
    <row r="316" spans="1:11">
      <c r="A316" s="77">
        <v>42212</v>
      </c>
      <c r="B316" s="78">
        <f>'Daily income'!D316</f>
        <v>2366000</v>
      </c>
      <c r="C316" s="79">
        <v>230</v>
      </c>
      <c r="D316" s="82">
        <f t="shared" si="18"/>
        <v>10.28695652173913</v>
      </c>
      <c r="E316" s="4">
        <v>239</v>
      </c>
      <c r="F316" s="4">
        <v>2421</v>
      </c>
      <c r="G316" s="83">
        <v>5.63</v>
      </c>
      <c r="H316" s="83">
        <v>8.41</v>
      </c>
      <c r="I316" s="80">
        <f t="shared" si="16"/>
        <v>10.526086956521739</v>
      </c>
      <c r="J316" s="81">
        <f t="shared" si="17"/>
        <v>10.129707112970712</v>
      </c>
      <c r="K316" s="82">
        <f t="shared" si="19"/>
        <v>1.8271681210904316</v>
      </c>
    </row>
    <row r="317" spans="1:11">
      <c r="A317" s="77">
        <v>42213</v>
      </c>
      <c r="B317" s="78">
        <f>'Daily income'!D317</f>
        <v>2518000</v>
      </c>
      <c r="C317" s="79">
        <v>234</v>
      </c>
      <c r="D317" s="82">
        <f t="shared" si="18"/>
        <v>10.76068376068376</v>
      </c>
      <c r="E317" s="4">
        <v>232</v>
      </c>
      <c r="F317" s="4">
        <v>2995</v>
      </c>
      <c r="G317" s="83">
        <v>5.85</v>
      </c>
      <c r="H317" s="83">
        <v>9.0500000000000007</v>
      </c>
      <c r="I317" s="80">
        <f t="shared" si="16"/>
        <v>12.7991452991453</v>
      </c>
      <c r="J317" s="81">
        <f t="shared" si="17"/>
        <v>12.90948275862069</v>
      </c>
      <c r="K317" s="82">
        <f t="shared" si="19"/>
        <v>1.8394331214844035</v>
      </c>
    </row>
    <row r="318" spans="1:11">
      <c r="A318" s="77">
        <v>42214</v>
      </c>
      <c r="B318" s="78">
        <f>'Daily income'!D318</f>
        <v>2309000</v>
      </c>
      <c r="C318" s="79">
        <v>230</v>
      </c>
      <c r="D318" s="82">
        <f t="shared" si="18"/>
        <v>10.039130434782608</v>
      </c>
      <c r="E318" s="4">
        <v>236</v>
      </c>
      <c r="F318" s="4">
        <v>2408</v>
      </c>
      <c r="G318" s="83">
        <v>5.64</v>
      </c>
      <c r="H318" s="83">
        <v>8.44</v>
      </c>
      <c r="I318" s="80">
        <f t="shared" si="16"/>
        <v>10.469565217391304</v>
      </c>
      <c r="J318" s="81">
        <f t="shared" si="17"/>
        <v>10.203389830508474</v>
      </c>
      <c r="K318" s="82">
        <f t="shared" si="19"/>
        <v>1.7799876657415974</v>
      </c>
    </row>
    <row r="319" spans="1:11">
      <c r="A319" s="77">
        <v>42215</v>
      </c>
      <c r="B319" s="78">
        <f>'Daily income'!D319</f>
        <v>2185000</v>
      </c>
      <c r="C319" s="79">
        <v>230</v>
      </c>
      <c r="D319" s="82">
        <f t="shared" si="18"/>
        <v>9.5</v>
      </c>
      <c r="E319" s="4">
        <v>254</v>
      </c>
      <c r="F319" s="4">
        <v>2708</v>
      </c>
      <c r="G319" s="83">
        <v>5.26</v>
      </c>
      <c r="H319" s="83">
        <v>8.27</v>
      </c>
      <c r="I319" s="80">
        <f t="shared" si="16"/>
        <v>11.773913043478261</v>
      </c>
      <c r="J319" s="81">
        <f t="shared" si="17"/>
        <v>10.661417322834646</v>
      </c>
      <c r="K319" s="82">
        <f t="shared" si="19"/>
        <v>1.8060836501901141</v>
      </c>
    </row>
    <row r="320" spans="1:11">
      <c r="A320" s="77">
        <v>42216</v>
      </c>
      <c r="B320" s="78">
        <f>'Daily income'!D320</f>
        <v>1964000</v>
      </c>
      <c r="C320" s="79">
        <v>219</v>
      </c>
      <c r="D320" s="82">
        <f t="shared" si="18"/>
        <v>8.968036529680365</v>
      </c>
      <c r="E320" s="4">
        <v>236</v>
      </c>
      <c r="F320" s="4">
        <v>2202</v>
      </c>
      <c r="G320" s="83">
        <v>5.03</v>
      </c>
      <c r="H320" s="83">
        <v>8.0299999999999994</v>
      </c>
      <c r="I320" s="80">
        <f t="shared" si="16"/>
        <v>10.054794520547945</v>
      </c>
      <c r="J320" s="81">
        <f t="shared" si="17"/>
        <v>9.3305084745762716</v>
      </c>
      <c r="K320" s="82">
        <f t="shared" si="19"/>
        <v>1.7829098468549434</v>
      </c>
    </row>
    <row r="321" spans="1:11">
      <c r="A321" s="77">
        <v>42217</v>
      </c>
      <c r="B321" s="78">
        <f>'Daily income'!D321</f>
        <v>1631000</v>
      </c>
      <c r="C321" s="79">
        <v>195</v>
      </c>
      <c r="D321" s="82">
        <f t="shared" si="18"/>
        <v>8.3641025641025646</v>
      </c>
      <c r="E321" s="4">
        <v>194</v>
      </c>
      <c r="F321" s="4">
        <v>1721</v>
      </c>
      <c r="G321" s="83">
        <v>4.74</v>
      </c>
      <c r="H321" s="83">
        <v>7.08</v>
      </c>
      <c r="I321" s="80">
        <f t="shared" si="16"/>
        <v>8.8256410256410263</v>
      </c>
      <c r="J321" s="81">
        <f t="shared" si="17"/>
        <v>8.8711340206185572</v>
      </c>
      <c r="K321" s="82">
        <f t="shared" si="19"/>
        <v>1.7645786000216379</v>
      </c>
    </row>
    <row r="322" spans="1:11">
      <c r="A322" s="77">
        <v>42218</v>
      </c>
      <c r="B322" s="78">
        <f>'Daily income'!D322</f>
        <v>1780000</v>
      </c>
      <c r="C322" s="79">
        <v>197</v>
      </c>
      <c r="D322" s="82">
        <f t="shared" si="18"/>
        <v>9.0355329949238588</v>
      </c>
      <c r="E322" s="4">
        <v>112</v>
      </c>
      <c r="F322" s="4">
        <v>1780</v>
      </c>
      <c r="G322" s="83">
        <v>5.04</v>
      </c>
      <c r="H322" s="83">
        <v>7.21</v>
      </c>
      <c r="I322" s="80">
        <f t="shared" si="16"/>
        <v>9.0355329949238588</v>
      </c>
      <c r="J322" s="81">
        <f t="shared" si="17"/>
        <v>15.892857142857142</v>
      </c>
      <c r="K322" s="82">
        <f t="shared" si="19"/>
        <v>1.7927644831198133</v>
      </c>
    </row>
    <row r="323" spans="1:11">
      <c r="A323" s="77">
        <v>42219</v>
      </c>
      <c r="B323" s="78">
        <f>'Daily income'!D323</f>
        <v>2291000</v>
      </c>
      <c r="C323" s="79">
        <v>235</v>
      </c>
      <c r="D323" s="82">
        <f t="shared" si="18"/>
        <v>9.748936170212767</v>
      </c>
      <c r="E323" s="4">
        <v>200</v>
      </c>
      <c r="F323" s="4">
        <v>2464</v>
      </c>
      <c r="G323" s="83">
        <v>5.29</v>
      </c>
      <c r="H323" s="83">
        <v>8.2200000000000006</v>
      </c>
      <c r="I323" s="80">
        <f t="shared" ref="I323:I371" si="20">F323/C323</f>
        <v>10.485106382978723</v>
      </c>
      <c r="J323" s="81">
        <f t="shared" ref="J323:J371" si="21">F323/E323</f>
        <v>12.32</v>
      </c>
      <c r="K323" s="82">
        <f t="shared" si="19"/>
        <v>1.8428990869967423</v>
      </c>
    </row>
    <row r="324" spans="1:11">
      <c r="A324" s="77">
        <v>42220</v>
      </c>
      <c r="B324" s="78">
        <f>'Daily income'!D324</f>
        <v>2334000</v>
      </c>
      <c r="C324" s="79">
        <v>233</v>
      </c>
      <c r="D324" s="82">
        <f t="shared" ref="D324:D387" si="22">B324/C324/1000</f>
        <v>10.017167381974248</v>
      </c>
      <c r="E324" s="4">
        <v>226</v>
      </c>
      <c r="F324" s="4">
        <v>2405</v>
      </c>
      <c r="G324" s="83">
        <v>5.46</v>
      </c>
      <c r="H324" s="83">
        <v>8.34</v>
      </c>
      <c r="I324" s="80">
        <f t="shared" si="20"/>
        <v>10.321888412017167</v>
      </c>
      <c r="J324" s="81">
        <f t="shared" si="21"/>
        <v>10.641592920353983</v>
      </c>
      <c r="K324" s="82">
        <f t="shared" ref="K324:K370" si="23">D324/G324</f>
        <v>1.8346460406546243</v>
      </c>
    </row>
    <row r="325" spans="1:11">
      <c r="A325" s="77">
        <v>42221</v>
      </c>
      <c r="B325" s="78">
        <f>'Daily income'!D325</f>
        <v>2300000</v>
      </c>
      <c r="C325" s="79">
        <v>237</v>
      </c>
      <c r="D325" s="82">
        <f t="shared" si="22"/>
        <v>9.7046413502109701</v>
      </c>
      <c r="E325" s="4">
        <v>241</v>
      </c>
      <c r="F325" s="4">
        <v>2202</v>
      </c>
      <c r="G325" s="83">
        <v>5.28</v>
      </c>
      <c r="H325" s="83">
        <v>8.19</v>
      </c>
      <c r="I325" s="80">
        <f t="shared" si="20"/>
        <v>9.2911392405063289</v>
      </c>
      <c r="J325" s="81">
        <f t="shared" si="21"/>
        <v>9.1369294605809124</v>
      </c>
      <c r="K325" s="82">
        <f t="shared" si="23"/>
        <v>1.8380002557217745</v>
      </c>
    </row>
    <row r="326" spans="1:11">
      <c r="A326" s="77">
        <v>42222</v>
      </c>
      <c r="B326" s="78">
        <f>'Daily income'!D326</f>
        <v>2293000</v>
      </c>
      <c r="C326" s="79">
        <v>235</v>
      </c>
      <c r="D326" s="82">
        <f t="shared" si="22"/>
        <v>9.7574468085106378</v>
      </c>
      <c r="E326" s="4">
        <v>229</v>
      </c>
      <c r="F326" s="4">
        <v>2735</v>
      </c>
      <c r="G326" s="83">
        <v>5.32</v>
      </c>
      <c r="H326" s="83">
        <v>8.14</v>
      </c>
      <c r="I326" s="80">
        <f t="shared" si="20"/>
        <v>11.638297872340425</v>
      </c>
      <c r="J326" s="81">
        <f t="shared" si="21"/>
        <v>11.943231441048034</v>
      </c>
      <c r="K326" s="82">
        <f t="shared" si="23"/>
        <v>1.8341065429531274</v>
      </c>
    </row>
    <row r="327" spans="1:11">
      <c r="A327" s="77">
        <v>42223</v>
      </c>
      <c r="B327" s="78">
        <f>'Daily income'!D327</f>
        <v>2008000</v>
      </c>
      <c r="C327" s="79">
        <v>221</v>
      </c>
      <c r="D327" s="82">
        <f t="shared" si="22"/>
        <v>9.0859728506787327</v>
      </c>
      <c r="E327" s="4">
        <v>214</v>
      </c>
      <c r="F327" s="4">
        <v>2552</v>
      </c>
      <c r="G327" s="83">
        <v>4.96</v>
      </c>
      <c r="H327" s="83">
        <v>7.55</v>
      </c>
      <c r="I327" s="80">
        <f t="shared" si="20"/>
        <v>11.547511312217194</v>
      </c>
      <c r="J327" s="81">
        <f t="shared" si="21"/>
        <v>11.925233644859814</v>
      </c>
      <c r="K327" s="82">
        <f t="shared" si="23"/>
        <v>1.8318493650561962</v>
      </c>
    </row>
    <row r="328" spans="1:11">
      <c r="A328" s="77">
        <v>42224</v>
      </c>
      <c r="B328" s="78">
        <f>'Daily income'!D328</f>
        <v>1787000</v>
      </c>
      <c r="C328" s="79">
        <v>194</v>
      </c>
      <c r="D328" s="82">
        <f t="shared" si="22"/>
        <v>9.2113402061855663</v>
      </c>
      <c r="E328" s="4">
        <v>161</v>
      </c>
      <c r="F328" s="4">
        <v>1871</v>
      </c>
      <c r="G328" s="83">
        <v>5.14</v>
      </c>
      <c r="H328" s="83">
        <v>7.2</v>
      </c>
      <c r="I328" s="80">
        <f t="shared" si="20"/>
        <v>9.644329896907216</v>
      </c>
      <c r="J328" s="81">
        <f t="shared" si="21"/>
        <v>11.621118012422361</v>
      </c>
      <c r="K328" s="82">
        <f t="shared" si="23"/>
        <v>1.7920895342773477</v>
      </c>
    </row>
    <row r="329" spans="1:11">
      <c r="A329" s="77">
        <v>42225</v>
      </c>
      <c r="B329" s="78">
        <f>'Daily income'!D329</f>
        <v>1783000</v>
      </c>
      <c r="C329" s="79">
        <v>190</v>
      </c>
      <c r="D329" s="82">
        <f t="shared" si="22"/>
        <v>9.3842105263157904</v>
      </c>
      <c r="E329" s="4">
        <v>126</v>
      </c>
      <c r="F329" s="4">
        <v>1585</v>
      </c>
      <c r="G329" s="83">
        <v>5.15</v>
      </c>
      <c r="H329" s="83">
        <v>7.15</v>
      </c>
      <c r="I329" s="80">
        <f t="shared" si="20"/>
        <v>8.3421052631578956</v>
      </c>
      <c r="J329" s="81">
        <f t="shared" si="21"/>
        <v>12.579365079365079</v>
      </c>
      <c r="K329" s="82">
        <f t="shared" si="23"/>
        <v>1.822176801226367</v>
      </c>
    </row>
    <row r="330" spans="1:11">
      <c r="A330" s="77">
        <v>42226</v>
      </c>
      <c r="B330" s="78">
        <f>'Daily income'!D330</f>
        <v>2327000</v>
      </c>
      <c r="C330" s="79">
        <v>239</v>
      </c>
      <c r="D330" s="82">
        <f t="shared" si="22"/>
        <v>9.7364016736401684</v>
      </c>
      <c r="E330" s="4">
        <v>229</v>
      </c>
      <c r="F330" s="4">
        <v>2590</v>
      </c>
      <c r="G330" s="83">
        <v>5.42</v>
      </c>
      <c r="H330" s="83">
        <v>8.17</v>
      </c>
      <c r="I330" s="80">
        <f t="shared" si="20"/>
        <v>10.836820083682008</v>
      </c>
      <c r="J330" s="81">
        <f t="shared" si="21"/>
        <v>11.310043668122271</v>
      </c>
      <c r="K330" s="82">
        <f t="shared" si="23"/>
        <v>1.7963840726273375</v>
      </c>
    </row>
    <row r="331" spans="1:11">
      <c r="A331" s="77">
        <v>42227</v>
      </c>
      <c r="B331" s="78">
        <f>'Daily income'!D331</f>
        <v>2232000</v>
      </c>
      <c r="C331" s="79">
        <v>232</v>
      </c>
      <c r="D331" s="82">
        <f t="shared" si="22"/>
        <v>9.6206896551724128</v>
      </c>
      <c r="E331" s="4">
        <v>244</v>
      </c>
      <c r="F331" s="4">
        <v>2979</v>
      </c>
      <c r="G331" s="83">
        <v>5.34</v>
      </c>
      <c r="H331" s="83">
        <v>8.19</v>
      </c>
      <c r="I331" s="80">
        <f t="shared" si="20"/>
        <v>12.84051724137931</v>
      </c>
      <c r="J331" s="81">
        <f t="shared" si="21"/>
        <v>12.209016393442623</v>
      </c>
      <c r="K331" s="82">
        <f t="shared" si="23"/>
        <v>1.8016272762495156</v>
      </c>
    </row>
    <row r="332" spans="1:11">
      <c r="A332" s="77">
        <v>42228</v>
      </c>
      <c r="B332" s="78">
        <f>'Daily income'!D332</f>
        <v>2300000</v>
      </c>
      <c r="C332" s="79">
        <v>234</v>
      </c>
      <c r="D332" s="82">
        <f t="shared" si="22"/>
        <v>9.8290598290598279</v>
      </c>
      <c r="E332" s="4">
        <v>240</v>
      </c>
      <c r="F332" s="4">
        <v>2741</v>
      </c>
      <c r="G332" s="83">
        <v>5.33</v>
      </c>
      <c r="H332" s="83">
        <v>8.33</v>
      </c>
      <c r="I332" s="80">
        <f t="shared" si="20"/>
        <v>11.713675213675213</v>
      </c>
      <c r="J332" s="81">
        <f t="shared" si="21"/>
        <v>11.420833333333333</v>
      </c>
      <c r="K332" s="82">
        <f t="shared" si="23"/>
        <v>1.8441012812494986</v>
      </c>
    </row>
    <row r="333" spans="1:11">
      <c r="A333" s="77">
        <v>42229</v>
      </c>
      <c r="B333" s="78">
        <f>'Daily income'!D333</f>
        <v>2149000</v>
      </c>
      <c r="C333" s="79">
        <v>231</v>
      </c>
      <c r="D333" s="82">
        <f t="shared" si="22"/>
        <v>9.3030303030303045</v>
      </c>
      <c r="E333" s="4">
        <v>246</v>
      </c>
      <c r="F333" s="4">
        <v>2277</v>
      </c>
      <c r="G333" s="83">
        <v>5.09</v>
      </c>
      <c r="H333" s="83">
        <v>8.11</v>
      </c>
      <c r="I333" s="80">
        <f t="shared" si="20"/>
        <v>9.8571428571428577</v>
      </c>
      <c r="J333" s="81">
        <f t="shared" si="21"/>
        <v>9.2560975609756095</v>
      </c>
      <c r="K333" s="82">
        <f t="shared" si="23"/>
        <v>1.8277073286896472</v>
      </c>
    </row>
    <row r="334" spans="1:11">
      <c r="A334" s="77">
        <v>42230</v>
      </c>
      <c r="B334" s="78">
        <f>'Daily income'!D334</f>
        <v>2070000</v>
      </c>
      <c r="C334" s="79">
        <v>226</v>
      </c>
      <c r="D334" s="82">
        <f t="shared" si="22"/>
        <v>9.1592920353982308</v>
      </c>
      <c r="E334" s="4">
        <v>235</v>
      </c>
      <c r="F334" s="4">
        <v>2301</v>
      </c>
      <c r="G334" s="83">
        <v>4.96</v>
      </c>
      <c r="H334" s="83">
        <v>8.07</v>
      </c>
      <c r="I334" s="80">
        <f t="shared" si="20"/>
        <v>10.18141592920354</v>
      </c>
      <c r="J334" s="81">
        <f t="shared" si="21"/>
        <v>9.7914893617021281</v>
      </c>
      <c r="K334" s="82">
        <f t="shared" si="23"/>
        <v>1.8466314587496433</v>
      </c>
    </row>
    <row r="335" spans="1:11">
      <c r="A335" s="77">
        <v>42231</v>
      </c>
      <c r="B335" s="78">
        <f>'Daily income'!D335</f>
        <v>1704000</v>
      </c>
      <c r="C335" s="79">
        <v>199</v>
      </c>
      <c r="D335" s="82">
        <f t="shared" si="22"/>
        <v>8.5628140703517577</v>
      </c>
      <c r="E335" s="4">
        <v>176</v>
      </c>
      <c r="F335" s="4">
        <v>1852</v>
      </c>
      <c r="G335" s="83">
        <v>4.7300000000000004</v>
      </c>
      <c r="H335" s="83">
        <v>7.2</v>
      </c>
      <c r="I335" s="80">
        <f t="shared" si="20"/>
        <v>9.3065326633165828</v>
      </c>
      <c r="J335" s="81">
        <f t="shared" si="21"/>
        <v>10.522727272727273</v>
      </c>
      <c r="K335" s="82">
        <f t="shared" si="23"/>
        <v>1.8103200994401178</v>
      </c>
    </row>
    <row r="336" spans="1:11">
      <c r="A336" s="77">
        <v>42232</v>
      </c>
      <c r="B336" s="78">
        <f>'Daily income'!D336</f>
        <v>1641000</v>
      </c>
      <c r="C336" s="79">
        <v>191</v>
      </c>
      <c r="D336" s="82">
        <f t="shared" si="22"/>
        <v>8.5916230366492137</v>
      </c>
      <c r="E336" s="4">
        <v>147</v>
      </c>
      <c r="F336" s="4">
        <v>1305</v>
      </c>
      <c r="G336" s="83">
        <v>4.87</v>
      </c>
      <c r="H336" s="83">
        <v>7.11</v>
      </c>
      <c r="I336" s="80">
        <f t="shared" si="20"/>
        <v>6.832460732984293</v>
      </c>
      <c r="J336" s="81">
        <f t="shared" si="21"/>
        <v>8.8775510204081627</v>
      </c>
      <c r="K336" s="82">
        <f t="shared" si="23"/>
        <v>1.7641936420224258</v>
      </c>
    </row>
    <row r="337" spans="1:11">
      <c r="A337" s="77">
        <v>42233</v>
      </c>
      <c r="B337" s="78">
        <f>'Daily income'!D337</f>
        <v>2142000</v>
      </c>
      <c r="C337" s="79">
        <v>232</v>
      </c>
      <c r="D337" s="82">
        <f t="shared" si="22"/>
        <v>9.2327586206896566</v>
      </c>
      <c r="E337" s="4">
        <v>223</v>
      </c>
      <c r="F337" s="4">
        <v>2270</v>
      </c>
      <c r="G337" s="83">
        <v>5.09</v>
      </c>
      <c r="H337" s="83">
        <v>8.17</v>
      </c>
      <c r="I337" s="80">
        <f t="shared" si="20"/>
        <v>9.7844827586206904</v>
      </c>
      <c r="J337" s="81">
        <f t="shared" si="21"/>
        <v>10.179372197309418</v>
      </c>
      <c r="K337" s="82">
        <f t="shared" si="23"/>
        <v>1.8139014971885377</v>
      </c>
    </row>
    <row r="338" spans="1:11">
      <c r="A338" s="77">
        <v>42234</v>
      </c>
      <c r="B338" s="78">
        <f>'Daily income'!D338</f>
        <v>2332000</v>
      </c>
      <c r="C338" s="79">
        <v>234</v>
      </c>
      <c r="D338" s="82">
        <f t="shared" si="22"/>
        <v>9.9658119658119642</v>
      </c>
      <c r="E338" s="4">
        <v>260</v>
      </c>
      <c r="F338" s="4">
        <v>3284</v>
      </c>
      <c r="G338" s="83">
        <v>5.41</v>
      </c>
      <c r="H338" s="83">
        <v>8.35</v>
      </c>
      <c r="I338" s="80">
        <f t="shared" si="20"/>
        <v>14.034188034188034</v>
      </c>
      <c r="J338" s="81">
        <f t="shared" si="21"/>
        <v>12.63076923076923</v>
      </c>
      <c r="K338" s="82">
        <f t="shared" si="23"/>
        <v>1.8421094206676458</v>
      </c>
    </row>
    <row r="339" spans="1:11">
      <c r="A339" s="77">
        <v>42235</v>
      </c>
      <c r="B339" s="78">
        <f>'Daily income'!D339</f>
        <v>2331000</v>
      </c>
      <c r="C339" s="79">
        <v>237</v>
      </c>
      <c r="D339" s="82">
        <f t="shared" si="22"/>
        <v>9.8354430379746827</v>
      </c>
      <c r="E339" s="4">
        <v>258</v>
      </c>
      <c r="F339" s="4">
        <v>3012</v>
      </c>
      <c r="G339" s="83">
        <v>5.36</v>
      </c>
      <c r="H339" s="83">
        <v>8.35</v>
      </c>
      <c r="I339" s="80">
        <f t="shared" si="20"/>
        <v>12.708860759493671</v>
      </c>
      <c r="J339" s="81">
        <f t="shared" si="21"/>
        <v>11.674418604651162</v>
      </c>
      <c r="K339" s="82">
        <f t="shared" si="23"/>
        <v>1.8349707160400526</v>
      </c>
    </row>
    <row r="340" spans="1:11">
      <c r="A340" s="77">
        <v>42236</v>
      </c>
      <c r="B340" s="78">
        <f>'Daily income'!D340</f>
        <v>2321000</v>
      </c>
      <c r="C340" s="79">
        <v>237</v>
      </c>
      <c r="D340" s="82">
        <f t="shared" si="22"/>
        <v>9.7932489451476794</v>
      </c>
      <c r="E340" s="4">
        <v>256</v>
      </c>
      <c r="F340" s="4">
        <v>3052</v>
      </c>
      <c r="G340" s="83">
        <v>5.31</v>
      </c>
      <c r="H340" s="83">
        <v>8.4</v>
      </c>
      <c r="I340" s="80">
        <f t="shared" si="20"/>
        <v>12.877637130801688</v>
      </c>
      <c r="J340" s="81">
        <f t="shared" si="21"/>
        <v>11.921875</v>
      </c>
      <c r="K340" s="82">
        <f t="shared" si="23"/>
        <v>1.8443030028526703</v>
      </c>
    </row>
    <row r="341" spans="1:11">
      <c r="A341" s="77">
        <v>42237</v>
      </c>
      <c r="B341" s="78">
        <f>'Daily income'!D341</f>
        <v>2259000</v>
      </c>
      <c r="C341" s="79">
        <v>232</v>
      </c>
      <c r="D341" s="82">
        <f t="shared" si="22"/>
        <v>9.7370689655172402</v>
      </c>
      <c r="E341" s="4">
        <v>264</v>
      </c>
      <c r="F341" s="4">
        <v>2769</v>
      </c>
      <c r="G341" s="83">
        <v>5.3</v>
      </c>
      <c r="H341" s="83">
        <v>8.2100000000000009</v>
      </c>
      <c r="I341" s="80">
        <f t="shared" si="20"/>
        <v>11.935344827586206</v>
      </c>
      <c r="J341" s="81">
        <f t="shared" si="21"/>
        <v>10.488636363636363</v>
      </c>
      <c r="K341" s="82">
        <f t="shared" si="23"/>
        <v>1.8371828236824983</v>
      </c>
    </row>
    <row r="342" spans="1:11">
      <c r="A342" s="77">
        <v>42238</v>
      </c>
      <c r="B342" s="78">
        <f>'Daily income'!D342</f>
        <v>1656000</v>
      </c>
      <c r="C342" s="79">
        <v>195</v>
      </c>
      <c r="D342" s="82">
        <f t="shared" si="22"/>
        <v>8.4923076923076923</v>
      </c>
      <c r="E342" s="4">
        <v>138</v>
      </c>
      <c r="F342" s="4">
        <v>1851</v>
      </c>
      <c r="G342" s="83">
        <v>4.78</v>
      </c>
      <c r="H342" s="83">
        <v>7.14</v>
      </c>
      <c r="I342" s="80">
        <f t="shared" si="20"/>
        <v>9.4923076923076923</v>
      </c>
      <c r="J342" s="81">
        <f t="shared" si="21"/>
        <v>13.413043478260869</v>
      </c>
      <c r="K342" s="82">
        <f t="shared" si="23"/>
        <v>1.7766334084325714</v>
      </c>
    </row>
    <row r="343" spans="1:11">
      <c r="A343" s="77">
        <v>42239</v>
      </c>
      <c r="B343" s="78">
        <f>'Daily income'!D343</f>
        <v>1588000</v>
      </c>
      <c r="C343" s="79">
        <v>185</v>
      </c>
      <c r="D343" s="82">
        <f t="shared" si="22"/>
        <v>8.5837837837837832</v>
      </c>
      <c r="E343" s="4">
        <v>141</v>
      </c>
      <c r="F343" s="4">
        <v>1693</v>
      </c>
      <c r="G343" s="83">
        <v>4.92</v>
      </c>
      <c r="H343" s="83">
        <v>7.23</v>
      </c>
      <c r="I343" s="80">
        <f t="shared" si="20"/>
        <v>9.1513513513513516</v>
      </c>
      <c r="J343" s="81">
        <f t="shared" si="21"/>
        <v>12.00709219858156</v>
      </c>
      <c r="K343" s="82">
        <f t="shared" si="23"/>
        <v>1.7446715007690616</v>
      </c>
    </row>
    <row r="344" spans="1:11">
      <c r="A344" s="77">
        <v>42240</v>
      </c>
      <c r="B344" s="78">
        <f>'Daily income'!D344</f>
        <v>2035000</v>
      </c>
      <c r="C344" s="79">
        <v>219</v>
      </c>
      <c r="D344" s="82">
        <f t="shared" si="22"/>
        <v>9.2922374429223744</v>
      </c>
      <c r="E344" s="4">
        <v>241</v>
      </c>
      <c r="F344" s="4">
        <v>2742</v>
      </c>
      <c r="G344" s="83">
        <v>5.2</v>
      </c>
      <c r="H344" s="83">
        <v>8.36</v>
      </c>
      <c r="I344" s="80">
        <f t="shared" si="20"/>
        <v>12.520547945205479</v>
      </c>
      <c r="J344" s="81">
        <f t="shared" si="21"/>
        <v>11.377593360995851</v>
      </c>
      <c r="K344" s="82">
        <f t="shared" si="23"/>
        <v>1.7869687390235334</v>
      </c>
    </row>
    <row r="345" spans="1:11">
      <c r="A345" s="77">
        <v>42241</v>
      </c>
      <c r="B345" s="78">
        <f>'Daily income'!D345</f>
        <v>2294000</v>
      </c>
      <c r="C345" s="79">
        <v>242</v>
      </c>
      <c r="D345" s="82">
        <f t="shared" si="22"/>
        <v>9.4793388429752063</v>
      </c>
      <c r="E345" s="4">
        <v>243</v>
      </c>
      <c r="F345" s="4">
        <v>2290</v>
      </c>
      <c r="G345" s="83">
        <v>5.21</v>
      </c>
      <c r="H345" s="83">
        <v>8.3699999999999992</v>
      </c>
      <c r="I345" s="80">
        <f t="shared" si="20"/>
        <v>9.4628099173553721</v>
      </c>
      <c r="J345" s="81">
        <f t="shared" si="21"/>
        <v>9.423868312757202</v>
      </c>
      <c r="K345" s="82">
        <f t="shared" si="23"/>
        <v>1.8194508335844926</v>
      </c>
    </row>
    <row r="346" spans="1:11">
      <c r="A346" s="77">
        <v>42242</v>
      </c>
      <c r="B346" s="78">
        <f>'Daily income'!D346</f>
        <v>2226000</v>
      </c>
      <c r="C346" s="79">
        <v>234</v>
      </c>
      <c r="D346" s="82">
        <f t="shared" si="22"/>
        <v>9.5128205128205128</v>
      </c>
      <c r="E346" s="4">
        <v>250</v>
      </c>
      <c r="F346" s="4">
        <v>2409</v>
      </c>
      <c r="G346" s="83">
        <v>5.23</v>
      </c>
      <c r="H346" s="83">
        <v>8.3699999999999992</v>
      </c>
      <c r="I346" s="80">
        <f t="shared" si="20"/>
        <v>10.294871794871796</v>
      </c>
      <c r="J346" s="81">
        <f t="shared" si="21"/>
        <v>9.6359999999999992</v>
      </c>
      <c r="K346" s="82">
        <f t="shared" si="23"/>
        <v>1.8188949355297346</v>
      </c>
    </row>
    <row r="347" spans="1:11">
      <c r="A347" s="77">
        <v>42243</v>
      </c>
      <c r="B347" s="78">
        <f>'Daily income'!D347</f>
        <v>2307000</v>
      </c>
      <c r="C347" s="79">
        <v>238</v>
      </c>
      <c r="D347" s="82">
        <f t="shared" si="22"/>
        <v>9.6932773109243691</v>
      </c>
      <c r="E347" s="4">
        <v>232</v>
      </c>
      <c r="F347" s="4">
        <v>2228</v>
      </c>
      <c r="G347" s="83">
        <v>5.33</v>
      </c>
      <c r="H347" s="83">
        <v>8.4600000000000009</v>
      </c>
      <c r="I347" s="80">
        <f t="shared" si="20"/>
        <v>9.3613445378151265</v>
      </c>
      <c r="J347" s="81">
        <f t="shared" si="21"/>
        <v>9.6034482758620694</v>
      </c>
      <c r="K347" s="82">
        <f t="shared" si="23"/>
        <v>1.818626137134028</v>
      </c>
    </row>
    <row r="348" spans="1:11">
      <c r="A348" s="77">
        <v>42244</v>
      </c>
      <c r="B348" s="78">
        <f>'Daily income'!D348</f>
        <v>2238000</v>
      </c>
      <c r="C348" s="79">
        <v>232</v>
      </c>
      <c r="D348" s="82">
        <f t="shared" si="22"/>
        <v>9.6465517241379306</v>
      </c>
      <c r="E348" s="4">
        <v>252</v>
      </c>
      <c r="F348" s="4">
        <v>2426</v>
      </c>
      <c r="G348" s="83">
        <v>5.32</v>
      </c>
      <c r="H348" s="83">
        <v>8.42</v>
      </c>
      <c r="I348" s="80">
        <f t="shared" si="20"/>
        <v>10.456896551724139</v>
      </c>
      <c r="J348" s="81">
        <f t="shared" si="21"/>
        <v>9.6269841269841265</v>
      </c>
      <c r="K348" s="82">
        <f t="shared" si="23"/>
        <v>1.8132616022815657</v>
      </c>
    </row>
    <row r="349" spans="1:11">
      <c r="A349" s="77">
        <v>42245</v>
      </c>
      <c r="B349" s="78">
        <f>'Daily income'!D349</f>
        <v>1714000</v>
      </c>
      <c r="C349" s="79">
        <v>201</v>
      </c>
      <c r="D349" s="82">
        <f t="shared" si="22"/>
        <v>8.5273631840796025</v>
      </c>
      <c r="E349" s="4">
        <v>186</v>
      </c>
      <c r="F349" s="4">
        <v>1618</v>
      </c>
      <c r="G349" s="83">
        <v>4.83</v>
      </c>
      <c r="H349" s="83">
        <v>7.34</v>
      </c>
      <c r="I349" s="80">
        <f t="shared" si="20"/>
        <v>8.0497512437810954</v>
      </c>
      <c r="J349" s="81">
        <f t="shared" si="21"/>
        <v>8.698924731182796</v>
      </c>
      <c r="K349" s="82">
        <f t="shared" si="23"/>
        <v>1.7654996240330441</v>
      </c>
    </row>
    <row r="350" spans="1:11">
      <c r="A350" s="77">
        <v>42246</v>
      </c>
      <c r="B350" s="78">
        <f>'Daily income'!D350</f>
        <v>1639000</v>
      </c>
      <c r="C350" s="79">
        <v>191</v>
      </c>
      <c r="D350" s="82">
        <f t="shared" si="22"/>
        <v>8.5811518324607334</v>
      </c>
      <c r="E350" s="4">
        <v>126</v>
      </c>
      <c r="F350" s="4">
        <v>1586</v>
      </c>
      <c r="G350" s="83">
        <v>4.88</v>
      </c>
      <c r="H350" s="83">
        <v>7.18</v>
      </c>
      <c r="I350" s="80">
        <f t="shared" si="20"/>
        <v>8.3036649214659679</v>
      </c>
      <c r="J350" s="81">
        <f t="shared" si="21"/>
        <v>12.587301587301587</v>
      </c>
      <c r="K350" s="82">
        <f t="shared" si="23"/>
        <v>1.7584327525534291</v>
      </c>
    </row>
    <row r="351" spans="1:11">
      <c r="A351" s="77">
        <v>42247</v>
      </c>
      <c r="B351" s="78">
        <f>'Daily income'!D351</f>
        <v>2323000</v>
      </c>
      <c r="C351" s="79">
        <v>235</v>
      </c>
      <c r="D351" s="82">
        <f t="shared" si="22"/>
        <v>9.8851063829787229</v>
      </c>
      <c r="E351" s="4">
        <v>234</v>
      </c>
      <c r="F351" s="4">
        <v>1790</v>
      </c>
      <c r="G351" s="83">
        <v>5.45</v>
      </c>
      <c r="H351" s="83">
        <v>8.1300000000000008</v>
      </c>
      <c r="I351" s="80">
        <f t="shared" si="20"/>
        <v>7.6170212765957448</v>
      </c>
      <c r="J351" s="81">
        <f t="shared" si="21"/>
        <v>7.6495726495726499</v>
      </c>
      <c r="K351" s="82">
        <f t="shared" si="23"/>
        <v>1.8137809877025179</v>
      </c>
    </row>
    <row r="352" spans="1:11">
      <c r="A352" s="77">
        <v>42248</v>
      </c>
      <c r="B352" s="78">
        <f>'Daily income'!D352</f>
        <v>2545000</v>
      </c>
      <c r="C352" s="79">
        <v>242</v>
      </c>
      <c r="D352" s="82">
        <f t="shared" si="22"/>
        <v>10.516528925619834</v>
      </c>
      <c r="E352" s="4">
        <v>248</v>
      </c>
      <c r="F352" s="4">
        <v>2340</v>
      </c>
      <c r="G352" s="83">
        <v>5.7</v>
      </c>
      <c r="H352" s="83">
        <v>8.2799999999999994</v>
      </c>
      <c r="I352" s="80">
        <f t="shared" si="20"/>
        <v>9.6694214876033051</v>
      </c>
      <c r="J352" s="81">
        <f t="shared" si="21"/>
        <v>9.435483870967742</v>
      </c>
      <c r="K352" s="82">
        <f t="shared" si="23"/>
        <v>1.8450050746701463</v>
      </c>
    </row>
    <row r="353" spans="1:11">
      <c r="A353" s="77">
        <v>42249</v>
      </c>
      <c r="B353" s="78">
        <f>'Daily income'!D353</f>
        <v>2627000</v>
      </c>
      <c r="C353" s="79">
        <v>245</v>
      </c>
      <c r="D353" s="82">
        <f t="shared" si="22"/>
        <v>10.722448979591837</v>
      </c>
      <c r="E353" s="4">
        <v>248</v>
      </c>
      <c r="F353" s="4">
        <v>2239</v>
      </c>
      <c r="G353" s="83">
        <v>5.8</v>
      </c>
      <c r="H353" s="83">
        <v>8.5500000000000007</v>
      </c>
      <c r="I353" s="80">
        <f t="shared" si="20"/>
        <v>9.1387755102040824</v>
      </c>
      <c r="J353" s="81">
        <f t="shared" si="21"/>
        <v>9.0282258064516121</v>
      </c>
      <c r="K353" s="82">
        <f t="shared" si="23"/>
        <v>1.8486980999296272</v>
      </c>
    </row>
    <row r="354" spans="1:11">
      <c r="A354" s="77">
        <v>42250</v>
      </c>
      <c r="B354" s="78">
        <f>'Daily income'!D354</f>
        <v>2483000</v>
      </c>
      <c r="C354" s="79">
        <v>243</v>
      </c>
      <c r="D354" s="82">
        <f t="shared" si="22"/>
        <v>10.218106995884773</v>
      </c>
      <c r="E354" s="4">
        <v>243</v>
      </c>
      <c r="F354" s="4">
        <v>2216</v>
      </c>
      <c r="G354" s="83">
        <v>5.6</v>
      </c>
      <c r="H354" s="83">
        <v>8.59</v>
      </c>
      <c r="I354" s="80">
        <f t="shared" si="20"/>
        <v>9.1193415637860085</v>
      </c>
      <c r="J354" s="81">
        <f t="shared" si="21"/>
        <v>9.1193415637860085</v>
      </c>
      <c r="K354" s="82">
        <f t="shared" si="23"/>
        <v>1.8246619635508523</v>
      </c>
    </row>
    <row r="355" spans="1:11">
      <c r="A355" s="77">
        <v>42251</v>
      </c>
      <c r="B355" s="78">
        <f>'Daily income'!D355</f>
        <v>2249000</v>
      </c>
      <c r="C355" s="79">
        <v>228</v>
      </c>
      <c r="D355" s="82">
        <f t="shared" si="22"/>
        <v>9.8640350877192979</v>
      </c>
      <c r="E355" s="4">
        <v>218</v>
      </c>
      <c r="F355" s="4">
        <v>2452</v>
      </c>
      <c r="G355" s="83">
        <v>5.42</v>
      </c>
      <c r="H355" s="83">
        <v>8.44</v>
      </c>
      <c r="I355" s="80">
        <f t="shared" si="20"/>
        <v>10.754385964912281</v>
      </c>
      <c r="J355" s="81">
        <f t="shared" si="21"/>
        <v>11.247706422018348</v>
      </c>
      <c r="K355" s="82">
        <f t="shared" si="23"/>
        <v>1.8199326730109406</v>
      </c>
    </row>
    <row r="356" spans="1:11">
      <c r="A356" s="77">
        <v>42252</v>
      </c>
      <c r="B356" s="78">
        <f>'Daily income'!D356</f>
        <v>1972000</v>
      </c>
      <c r="C356" s="79">
        <v>219</v>
      </c>
      <c r="D356" s="82">
        <f t="shared" si="22"/>
        <v>9.0045662100456632</v>
      </c>
      <c r="E356" s="4">
        <v>127</v>
      </c>
      <c r="F356" s="4">
        <v>1783</v>
      </c>
      <c r="G356" s="83">
        <v>4.47</v>
      </c>
      <c r="H356" s="83">
        <v>7.35</v>
      </c>
      <c r="I356" s="80">
        <f t="shared" si="20"/>
        <v>8.1415525114155258</v>
      </c>
      <c r="J356" s="81">
        <f t="shared" si="21"/>
        <v>14.039370078740157</v>
      </c>
      <c r="K356" s="82">
        <f t="shared" si="23"/>
        <v>2.0144443422920948</v>
      </c>
    </row>
    <row r="357" spans="1:11">
      <c r="A357" s="77">
        <v>42253</v>
      </c>
      <c r="B357" s="78">
        <f>'Daily income'!D357</f>
        <v>1865000</v>
      </c>
      <c r="C357" s="79">
        <v>205</v>
      </c>
      <c r="D357" s="82">
        <f t="shared" si="22"/>
        <v>9.0975609756097562</v>
      </c>
      <c r="E357" s="4">
        <v>130</v>
      </c>
      <c r="F357" s="4">
        <v>1581</v>
      </c>
      <c r="G357" s="83">
        <v>5.15</v>
      </c>
      <c r="H357" s="83">
        <v>7.42</v>
      </c>
      <c r="I357" s="80">
        <f t="shared" si="20"/>
        <v>7.7121951219512193</v>
      </c>
      <c r="J357" s="81">
        <f t="shared" si="21"/>
        <v>12.161538461538461</v>
      </c>
      <c r="K357" s="82">
        <f t="shared" si="23"/>
        <v>1.7665166942931565</v>
      </c>
    </row>
    <row r="358" spans="1:11">
      <c r="A358" s="77">
        <v>42254</v>
      </c>
      <c r="B358" s="78">
        <f>'Daily income'!D358</f>
        <v>2498000</v>
      </c>
      <c r="C358" s="79">
        <v>240</v>
      </c>
      <c r="D358" s="82">
        <f t="shared" si="22"/>
        <v>10.408333333333333</v>
      </c>
      <c r="E358" s="4">
        <v>227</v>
      </c>
      <c r="F358" s="4">
        <v>2704</v>
      </c>
      <c r="G358" s="83">
        <v>5.65</v>
      </c>
      <c r="H358" s="83">
        <v>8.42</v>
      </c>
      <c r="I358" s="80">
        <f t="shared" si="20"/>
        <v>11.266666666666667</v>
      </c>
      <c r="J358" s="81">
        <f t="shared" si="21"/>
        <v>11.911894273127754</v>
      </c>
      <c r="K358" s="82">
        <f t="shared" si="23"/>
        <v>1.8421828908554572</v>
      </c>
    </row>
    <row r="359" spans="1:11">
      <c r="A359" s="77">
        <v>42255</v>
      </c>
      <c r="B359" s="78">
        <f>'Daily income'!D359</f>
        <v>2417000</v>
      </c>
      <c r="C359" s="79">
        <v>239</v>
      </c>
      <c r="D359" s="82">
        <f t="shared" si="22"/>
        <v>10.112970711297072</v>
      </c>
      <c r="E359" s="4">
        <v>229</v>
      </c>
      <c r="F359" s="4">
        <v>2796</v>
      </c>
      <c r="G359" s="83">
        <v>5.53</v>
      </c>
      <c r="H359" s="83">
        <v>8.3699999999999992</v>
      </c>
      <c r="I359" s="80">
        <f t="shared" si="20"/>
        <v>11.698744769874477</v>
      </c>
      <c r="J359" s="81">
        <f t="shared" si="21"/>
        <v>12.209606986899564</v>
      </c>
      <c r="K359" s="82">
        <f t="shared" si="23"/>
        <v>1.8287469640681864</v>
      </c>
    </row>
    <row r="360" spans="1:11">
      <c r="A360" s="77">
        <v>42256</v>
      </c>
      <c r="B360" s="78">
        <f>'Daily income'!D360</f>
        <v>2651000</v>
      </c>
      <c r="C360" s="79">
        <v>257</v>
      </c>
      <c r="D360" s="82">
        <f t="shared" si="22"/>
        <v>10.315175097276263</v>
      </c>
      <c r="E360" s="4">
        <v>256</v>
      </c>
      <c r="F360" s="4">
        <v>3000</v>
      </c>
      <c r="G360" s="83">
        <v>5.59</v>
      </c>
      <c r="H360" s="83">
        <v>9.2200000000000006</v>
      </c>
      <c r="I360" s="80">
        <f t="shared" si="20"/>
        <v>11.673151750972762</v>
      </c>
      <c r="J360" s="81">
        <f t="shared" si="21"/>
        <v>11.71875</v>
      </c>
      <c r="K360" s="82">
        <f t="shared" si="23"/>
        <v>1.8452907150762548</v>
      </c>
    </row>
    <row r="361" spans="1:11">
      <c r="A361" s="77">
        <v>42257</v>
      </c>
      <c r="B361" s="78">
        <f>'Daily income'!D361</f>
        <v>2806000</v>
      </c>
      <c r="C361" s="79">
        <v>267</v>
      </c>
      <c r="D361" s="82">
        <f t="shared" si="22"/>
        <v>10.509363295880149</v>
      </c>
      <c r="E361" s="4">
        <v>229</v>
      </c>
      <c r="F361" s="4">
        <v>3120</v>
      </c>
      <c r="G361" s="83">
        <v>5.58</v>
      </c>
      <c r="H361" s="83">
        <v>9.3699999999999992</v>
      </c>
      <c r="I361" s="80">
        <f t="shared" si="20"/>
        <v>11.685393258426966</v>
      </c>
      <c r="J361" s="81">
        <f t="shared" si="21"/>
        <v>13.624454148471616</v>
      </c>
      <c r="K361" s="82">
        <f t="shared" si="23"/>
        <v>1.8833984401218906</v>
      </c>
    </row>
    <row r="362" spans="1:11">
      <c r="A362" s="77">
        <v>42258</v>
      </c>
      <c r="B362" s="78">
        <f>'Daily income'!D362</f>
        <v>2590000</v>
      </c>
      <c r="C362" s="79">
        <v>257</v>
      </c>
      <c r="D362" s="82">
        <f t="shared" si="22"/>
        <v>10.077821011673151</v>
      </c>
      <c r="E362" s="4">
        <v>198</v>
      </c>
      <c r="F362" s="4">
        <v>2630</v>
      </c>
      <c r="G362" s="83">
        <v>5.32</v>
      </c>
      <c r="H362" s="83">
        <v>9.14</v>
      </c>
      <c r="I362" s="80">
        <f t="shared" si="20"/>
        <v>10.233463035019454</v>
      </c>
      <c r="J362" s="81">
        <f t="shared" si="21"/>
        <v>13.282828282828282</v>
      </c>
      <c r="K362" s="82">
        <f t="shared" si="23"/>
        <v>1.894327257833299</v>
      </c>
    </row>
    <row r="363" spans="1:11">
      <c r="A363" s="77">
        <v>42259</v>
      </c>
      <c r="B363" s="78">
        <f>'Daily income'!D363</f>
        <v>2001000</v>
      </c>
      <c r="C363" s="79">
        <v>221</v>
      </c>
      <c r="D363" s="82">
        <f t="shared" si="22"/>
        <v>9.0542986425339365</v>
      </c>
      <c r="E363" s="4">
        <v>163</v>
      </c>
      <c r="F363" s="4">
        <v>2297</v>
      </c>
      <c r="G363" s="83">
        <v>5.0599999999999996</v>
      </c>
      <c r="H363" s="83">
        <v>8.14</v>
      </c>
      <c r="I363" s="80">
        <f t="shared" si="20"/>
        <v>10.393665158371041</v>
      </c>
      <c r="J363" s="81">
        <f t="shared" si="21"/>
        <v>14.092024539877301</v>
      </c>
      <c r="K363" s="82">
        <f t="shared" si="23"/>
        <v>1.7893870835047307</v>
      </c>
    </row>
    <row r="364" spans="1:11">
      <c r="A364" s="77">
        <v>42260</v>
      </c>
      <c r="B364" s="78">
        <f>'Daily income'!D364</f>
        <v>1932000</v>
      </c>
      <c r="C364" s="79">
        <v>212</v>
      </c>
      <c r="D364" s="82">
        <f t="shared" si="22"/>
        <v>9.1132075471698109</v>
      </c>
      <c r="E364" s="4">
        <v>133</v>
      </c>
      <c r="F364" s="4">
        <v>1758</v>
      </c>
      <c r="G364" s="83">
        <v>5.15</v>
      </c>
      <c r="H364" s="83">
        <v>8.14</v>
      </c>
      <c r="I364" s="80">
        <f t="shared" si="20"/>
        <v>8.2924528301886795</v>
      </c>
      <c r="J364" s="81">
        <f t="shared" si="21"/>
        <v>13.218045112781954</v>
      </c>
      <c r="K364" s="82">
        <f t="shared" si="23"/>
        <v>1.7695548635281184</v>
      </c>
    </row>
    <row r="365" spans="1:11">
      <c r="A365" s="77">
        <v>42261</v>
      </c>
      <c r="B365" s="78">
        <f>'Daily income'!D365</f>
        <v>2480000</v>
      </c>
      <c r="C365" s="79">
        <v>256</v>
      </c>
      <c r="D365" s="82">
        <f t="shared" si="22"/>
        <v>9.6875</v>
      </c>
      <c r="E365" s="4">
        <v>200</v>
      </c>
      <c r="F365" s="4">
        <v>2656</v>
      </c>
      <c r="G365" s="83">
        <v>5.32</v>
      </c>
      <c r="H365" s="83">
        <v>9.07</v>
      </c>
      <c r="I365" s="80">
        <f t="shared" si="20"/>
        <v>10.375</v>
      </c>
      <c r="J365" s="81">
        <f t="shared" si="21"/>
        <v>13.28</v>
      </c>
      <c r="K365" s="82">
        <f t="shared" si="23"/>
        <v>1.8209586466165413</v>
      </c>
    </row>
    <row r="366" spans="1:11">
      <c r="A366" s="77">
        <v>42262</v>
      </c>
      <c r="B366" s="78">
        <f>'Daily income'!D366</f>
        <v>2440000</v>
      </c>
      <c r="C366" s="79">
        <v>265</v>
      </c>
      <c r="D366" s="82">
        <f t="shared" si="22"/>
        <v>9.2075471698113223</v>
      </c>
      <c r="E366" s="4">
        <v>240</v>
      </c>
      <c r="F366" s="4">
        <v>2611</v>
      </c>
      <c r="G366" s="83">
        <v>5.0599999999999996</v>
      </c>
      <c r="H366" s="83">
        <v>8.4499999999999993</v>
      </c>
      <c r="I366" s="80">
        <f t="shared" si="20"/>
        <v>9.8528301886792455</v>
      </c>
      <c r="J366" s="81">
        <f t="shared" si="21"/>
        <v>10.879166666666666</v>
      </c>
      <c r="K366" s="82">
        <f t="shared" si="23"/>
        <v>1.8196733537176528</v>
      </c>
    </row>
    <row r="367" spans="1:11">
      <c r="A367" s="77">
        <v>42263</v>
      </c>
      <c r="B367" s="78">
        <f>'Daily income'!D367</f>
        <v>2563000</v>
      </c>
      <c r="C367" s="79">
        <v>267</v>
      </c>
      <c r="D367" s="82">
        <f t="shared" si="22"/>
        <v>9.5992509363295877</v>
      </c>
      <c r="E367" s="4">
        <v>229</v>
      </c>
      <c r="F367" s="4">
        <v>2748</v>
      </c>
      <c r="G367" s="83">
        <v>5.26</v>
      </c>
      <c r="H367" s="83">
        <v>8.42</v>
      </c>
      <c r="I367" s="80">
        <f t="shared" si="20"/>
        <v>10.292134831460674</v>
      </c>
      <c r="J367" s="81">
        <f t="shared" si="21"/>
        <v>12</v>
      </c>
      <c r="K367" s="82">
        <f t="shared" si="23"/>
        <v>1.8249526494923172</v>
      </c>
    </row>
    <row r="368" spans="1:11">
      <c r="A368" s="77">
        <v>42264</v>
      </c>
      <c r="B368" s="78">
        <f>'Daily income'!D368</f>
        <v>2632000</v>
      </c>
      <c r="C368" s="79">
        <v>266</v>
      </c>
      <c r="D368" s="82">
        <f t="shared" si="22"/>
        <v>9.8947368421052637</v>
      </c>
      <c r="E368" s="4">
        <v>232</v>
      </c>
      <c r="F368" s="4">
        <v>2632</v>
      </c>
      <c r="G368" s="83">
        <v>5.34</v>
      </c>
      <c r="H368" s="83">
        <v>9.01</v>
      </c>
      <c r="I368" s="80">
        <f t="shared" si="20"/>
        <v>9.8947368421052637</v>
      </c>
      <c r="J368" s="81">
        <f t="shared" si="21"/>
        <v>11.344827586206897</v>
      </c>
      <c r="K368" s="82">
        <f t="shared" si="23"/>
        <v>1.8529469741770157</v>
      </c>
    </row>
    <row r="369" spans="1:11">
      <c r="A369" s="77">
        <v>42265</v>
      </c>
      <c r="B369" s="78">
        <f>'Daily income'!D369</f>
        <v>2511000</v>
      </c>
      <c r="C369" s="79">
        <v>260</v>
      </c>
      <c r="D369" s="82">
        <f t="shared" si="22"/>
        <v>9.657692307692308</v>
      </c>
      <c r="E369" s="4">
        <v>214</v>
      </c>
      <c r="F369" s="4">
        <v>2815</v>
      </c>
      <c r="G369" s="83">
        <v>5.34</v>
      </c>
      <c r="H369" s="83">
        <v>8.44</v>
      </c>
      <c r="I369" s="80">
        <f t="shared" si="20"/>
        <v>10.826923076923077</v>
      </c>
      <c r="J369" s="81">
        <f t="shared" si="21"/>
        <v>13.154205607476635</v>
      </c>
      <c r="K369" s="82">
        <f t="shared" si="23"/>
        <v>1.8085566119273986</v>
      </c>
    </row>
    <row r="370" spans="1:11">
      <c r="A370" s="77">
        <v>42266</v>
      </c>
      <c r="B370" s="78">
        <f>'Daily income'!D370</f>
        <v>1891000</v>
      </c>
      <c r="C370" s="79">
        <v>221</v>
      </c>
      <c r="D370" s="82">
        <f t="shared" si="22"/>
        <v>8.5565610859728505</v>
      </c>
      <c r="E370" s="4">
        <v>149</v>
      </c>
      <c r="F370" s="4">
        <v>1873</v>
      </c>
      <c r="G370" s="83">
        <v>4.8899999999999997</v>
      </c>
      <c r="H370" s="83">
        <v>7.46</v>
      </c>
      <c r="I370" s="80">
        <f t="shared" si="20"/>
        <v>8.4751131221719458</v>
      </c>
      <c r="J370" s="81">
        <f t="shared" si="21"/>
        <v>12.570469798657719</v>
      </c>
      <c r="K370" s="82">
        <f t="shared" si="23"/>
        <v>1.7498079930414829</v>
      </c>
    </row>
    <row r="371" spans="1:11">
      <c r="A371" s="77">
        <v>42267</v>
      </c>
      <c r="B371" s="78">
        <f>'Daily income'!D371</f>
        <v>1800000</v>
      </c>
      <c r="C371" s="79">
        <v>200</v>
      </c>
      <c r="D371" s="82">
        <f t="shared" si="22"/>
        <v>9</v>
      </c>
      <c r="E371" s="4">
        <v>139</v>
      </c>
      <c r="F371" s="4">
        <v>2048</v>
      </c>
      <c r="H371" s="83"/>
      <c r="I371" s="80">
        <f t="shared" si="20"/>
        <v>10.24</v>
      </c>
      <c r="J371" s="81">
        <f t="shared" si="21"/>
        <v>14.733812949640289</v>
      </c>
      <c r="K371" s="82"/>
    </row>
    <row r="372" spans="1:11">
      <c r="A372" s="77">
        <v>42268</v>
      </c>
      <c r="B372" s="78">
        <f>'Daily income'!D372</f>
        <v>2000000</v>
      </c>
      <c r="D372" s="82"/>
      <c r="H372" s="83"/>
      <c r="I372" s="80"/>
      <c r="J372" s="81"/>
      <c r="K372" s="82"/>
    </row>
    <row r="373" spans="1:11">
      <c r="A373" s="77">
        <v>42269</v>
      </c>
      <c r="B373" s="78">
        <f>'Daily income'!D373</f>
        <v>2597000</v>
      </c>
      <c r="C373" s="79">
        <v>261</v>
      </c>
      <c r="D373" s="82">
        <f t="shared" si="22"/>
        <v>9.950191570881227</v>
      </c>
      <c r="E373" s="4">
        <v>223</v>
      </c>
      <c r="F373" s="4">
        <v>3052</v>
      </c>
      <c r="G373" s="83">
        <v>5.4</v>
      </c>
      <c r="H373" s="83">
        <v>8.49</v>
      </c>
      <c r="I373" s="80">
        <f t="shared" ref="I373:I404" si="24">F373/C373</f>
        <v>11.693486590038313</v>
      </c>
      <c r="J373" s="81">
        <f t="shared" ref="J373:J404" si="25">F373/E373</f>
        <v>13.68609865470852</v>
      </c>
      <c r="K373" s="82">
        <f t="shared" ref="K373:K435" si="26">D373/G373</f>
        <v>1.8426280686817085</v>
      </c>
    </row>
    <row r="374" spans="1:11">
      <c r="A374" s="77">
        <v>42270</v>
      </c>
      <c r="B374" s="78">
        <f>'Daily income'!D374</f>
        <v>2505000</v>
      </c>
      <c r="C374" s="79">
        <v>266</v>
      </c>
      <c r="D374" s="82">
        <f t="shared" si="22"/>
        <v>9.4172932330827059</v>
      </c>
      <c r="E374" s="4">
        <v>212</v>
      </c>
      <c r="F374" s="4">
        <v>2416</v>
      </c>
      <c r="G374" s="83">
        <v>5.15</v>
      </c>
      <c r="H374" s="83">
        <v>8.4700000000000006</v>
      </c>
      <c r="I374" s="80">
        <f t="shared" si="24"/>
        <v>9.0827067669172941</v>
      </c>
      <c r="J374" s="81">
        <f t="shared" si="25"/>
        <v>11.39622641509434</v>
      </c>
      <c r="K374" s="82">
        <f t="shared" si="26"/>
        <v>1.8286006277830495</v>
      </c>
    </row>
    <row r="375" spans="1:11">
      <c r="A375" s="77">
        <v>42271</v>
      </c>
      <c r="B375" s="78">
        <f>'Daily income'!D375</f>
        <v>2179000</v>
      </c>
      <c r="C375" s="79">
        <v>236</v>
      </c>
      <c r="D375" s="82">
        <f t="shared" si="22"/>
        <v>9.2330508474576281</v>
      </c>
      <c r="E375" s="4">
        <v>203</v>
      </c>
      <c r="F375" s="4">
        <v>2869</v>
      </c>
      <c r="G375" s="83">
        <v>5.09</v>
      </c>
      <c r="H375" s="83">
        <v>8.1</v>
      </c>
      <c r="I375" s="80">
        <f t="shared" si="24"/>
        <v>12.15677966101695</v>
      </c>
      <c r="J375" s="81">
        <f t="shared" si="25"/>
        <v>14.133004926108374</v>
      </c>
      <c r="K375" s="82">
        <f t="shared" si="26"/>
        <v>1.8139589091272355</v>
      </c>
    </row>
    <row r="376" spans="1:11">
      <c r="A376" s="77">
        <v>42272</v>
      </c>
      <c r="B376" s="78">
        <f>'Daily income'!D376</f>
        <v>2328000</v>
      </c>
      <c r="C376" s="79">
        <v>245</v>
      </c>
      <c r="D376" s="82">
        <f t="shared" si="22"/>
        <v>9.5020408163265309</v>
      </c>
      <c r="E376" s="4">
        <v>204</v>
      </c>
      <c r="F376" s="4">
        <v>2586</v>
      </c>
      <c r="G376" s="83">
        <v>5.28</v>
      </c>
      <c r="H376" s="83">
        <v>8.26</v>
      </c>
      <c r="I376" s="80">
        <f t="shared" si="24"/>
        <v>10.555102040816326</v>
      </c>
      <c r="J376" s="81">
        <f t="shared" si="25"/>
        <v>12.676470588235293</v>
      </c>
      <c r="K376" s="82">
        <f t="shared" si="26"/>
        <v>1.7996289424860854</v>
      </c>
    </row>
    <row r="377" spans="1:11">
      <c r="A377" s="77">
        <v>42273</v>
      </c>
      <c r="B377" s="78">
        <f>'Daily income'!D377</f>
        <v>1745000</v>
      </c>
      <c r="C377" s="79">
        <v>210</v>
      </c>
      <c r="D377" s="82">
        <f t="shared" si="22"/>
        <v>8.3095238095238084</v>
      </c>
      <c r="E377" s="4">
        <v>162</v>
      </c>
      <c r="F377" s="4">
        <v>1745</v>
      </c>
      <c r="G377" s="83">
        <v>4.71</v>
      </c>
      <c r="H377" s="83">
        <v>7.25</v>
      </c>
      <c r="I377" s="80">
        <f t="shared" si="24"/>
        <v>8.3095238095238102</v>
      </c>
      <c r="J377" s="81">
        <f t="shared" si="25"/>
        <v>10.771604938271604</v>
      </c>
      <c r="K377" s="82">
        <f t="shared" si="26"/>
        <v>1.7642301081791525</v>
      </c>
    </row>
    <row r="378" spans="1:11">
      <c r="A378" s="77">
        <v>42274</v>
      </c>
      <c r="B378" s="78">
        <f>'Daily income'!D378</f>
        <v>1860000</v>
      </c>
      <c r="C378" s="79">
        <v>204</v>
      </c>
      <c r="D378" s="82">
        <f t="shared" si="22"/>
        <v>9.117647058823529</v>
      </c>
      <c r="E378" s="4">
        <v>107</v>
      </c>
      <c r="F378" s="4">
        <v>1992</v>
      </c>
      <c r="G378" s="83">
        <v>5.26</v>
      </c>
      <c r="H378" s="83">
        <v>7.47</v>
      </c>
      <c r="I378" s="80">
        <f t="shared" si="24"/>
        <v>9.764705882352942</v>
      </c>
      <c r="J378" s="81">
        <f t="shared" si="25"/>
        <v>18.616822429906541</v>
      </c>
      <c r="K378" s="82">
        <f t="shared" si="26"/>
        <v>1.7333929769626482</v>
      </c>
    </row>
    <row r="379" spans="1:11">
      <c r="A379" s="77">
        <v>42275</v>
      </c>
      <c r="B379" s="78">
        <f>'Daily income'!D379</f>
        <v>2409000</v>
      </c>
      <c r="C379" s="79">
        <v>247</v>
      </c>
      <c r="D379" s="82">
        <f t="shared" si="22"/>
        <v>9.7530364372469638</v>
      </c>
      <c r="E379" s="4">
        <v>198</v>
      </c>
      <c r="F379" s="4">
        <v>2517</v>
      </c>
      <c r="G379" s="83">
        <v>5.46</v>
      </c>
      <c r="H379" s="83">
        <v>8.17</v>
      </c>
      <c r="I379" s="80">
        <f t="shared" si="24"/>
        <v>10.190283400809717</v>
      </c>
      <c r="J379" s="81">
        <f t="shared" si="25"/>
        <v>12.712121212121213</v>
      </c>
      <c r="K379" s="82">
        <f t="shared" si="26"/>
        <v>1.7862704097521911</v>
      </c>
    </row>
    <row r="380" spans="1:11">
      <c r="A380" s="77">
        <v>42276</v>
      </c>
      <c r="B380" s="78">
        <f>'Daily income'!D380</f>
        <v>2332000</v>
      </c>
      <c r="C380" s="79">
        <v>245</v>
      </c>
      <c r="D380" s="82">
        <f t="shared" si="22"/>
        <v>9.518367346938776</v>
      </c>
      <c r="E380" s="4">
        <v>227</v>
      </c>
      <c r="F380" s="4">
        <v>2403</v>
      </c>
      <c r="G380" s="83">
        <v>5.29</v>
      </c>
      <c r="H380" s="83">
        <v>8.23</v>
      </c>
      <c r="I380" s="80">
        <f t="shared" si="24"/>
        <v>9.8081632653061224</v>
      </c>
      <c r="J380" s="81">
        <f t="shared" si="25"/>
        <v>10.58590308370044</v>
      </c>
      <c r="K380" s="82">
        <f t="shared" si="26"/>
        <v>1.7993132980980673</v>
      </c>
    </row>
    <row r="381" spans="1:11">
      <c r="A381" s="77">
        <v>42277</v>
      </c>
      <c r="B381" s="78">
        <f>'Daily income'!D381</f>
        <v>2250000</v>
      </c>
      <c r="C381" s="79">
        <v>246</v>
      </c>
      <c r="D381" s="82">
        <f t="shared" si="22"/>
        <v>9.1463414634146343</v>
      </c>
      <c r="E381" s="4">
        <v>227</v>
      </c>
      <c r="F381" s="4">
        <v>2348</v>
      </c>
      <c r="G381" s="83">
        <v>5.1100000000000003</v>
      </c>
      <c r="H381" s="83">
        <v>8.31</v>
      </c>
      <c r="I381" s="80">
        <f t="shared" si="24"/>
        <v>9.5447154471544717</v>
      </c>
      <c r="J381" s="81">
        <f t="shared" si="25"/>
        <v>10.343612334801762</v>
      </c>
      <c r="K381" s="82">
        <f t="shared" si="26"/>
        <v>1.7898906973414157</v>
      </c>
    </row>
    <row r="382" spans="1:11">
      <c r="A382" s="77">
        <v>42278</v>
      </c>
      <c r="B382" s="78">
        <f>'Daily income'!D382</f>
        <v>2207000</v>
      </c>
      <c r="C382" s="79">
        <v>243</v>
      </c>
      <c r="D382" s="82">
        <f t="shared" si="22"/>
        <v>9.0823045267489704</v>
      </c>
      <c r="E382" s="4">
        <v>195</v>
      </c>
      <c r="F382" s="4">
        <v>2207</v>
      </c>
      <c r="G382" s="83">
        <v>5.03</v>
      </c>
      <c r="H382" s="83">
        <v>8.39</v>
      </c>
      <c r="I382" s="80">
        <f t="shared" si="24"/>
        <v>9.0823045267489704</v>
      </c>
      <c r="J382" s="81">
        <f t="shared" si="25"/>
        <v>11.317948717948719</v>
      </c>
      <c r="K382" s="82">
        <f t="shared" si="26"/>
        <v>1.8056271424948251</v>
      </c>
    </row>
    <row r="383" spans="1:11">
      <c r="A383" s="77">
        <v>42279</v>
      </c>
      <c r="B383" s="78">
        <f>'Daily income'!D383</f>
        <v>2170000</v>
      </c>
      <c r="C383" s="79">
        <v>240</v>
      </c>
      <c r="D383" s="82">
        <f t="shared" si="22"/>
        <v>9.0416666666666661</v>
      </c>
      <c r="E383" s="4">
        <v>205</v>
      </c>
      <c r="F383" s="4">
        <v>2380</v>
      </c>
      <c r="G383" s="83">
        <v>5.0599999999999996</v>
      </c>
      <c r="H383" s="83">
        <v>8.2100000000000009</v>
      </c>
      <c r="I383" s="80">
        <f t="shared" si="24"/>
        <v>9.9166666666666661</v>
      </c>
      <c r="J383" s="81">
        <f t="shared" si="25"/>
        <v>11.609756097560975</v>
      </c>
      <c r="K383" s="82">
        <f t="shared" si="26"/>
        <v>1.7868906455862978</v>
      </c>
    </row>
    <row r="384" spans="1:11">
      <c r="A384" s="77">
        <v>42280</v>
      </c>
      <c r="B384" s="78">
        <f>'Daily income'!D384</f>
        <v>1741000</v>
      </c>
      <c r="C384" s="79">
        <v>210</v>
      </c>
      <c r="D384" s="82">
        <f t="shared" si="22"/>
        <v>8.2904761904761912</v>
      </c>
      <c r="E384" s="4">
        <v>157</v>
      </c>
      <c r="F384" s="4">
        <v>1888</v>
      </c>
      <c r="G384" s="83">
        <v>4.7699999999999996</v>
      </c>
      <c r="H384" s="83">
        <v>7.35</v>
      </c>
      <c r="I384" s="80">
        <f t="shared" si="24"/>
        <v>8.9904761904761905</v>
      </c>
      <c r="J384" s="81">
        <f t="shared" si="25"/>
        <v>12.02547770700637</v>
      </c>
      <c r="K384" s="82">
        <f t="shared" si="26"/>
        <v>1.7380453229509836</v>
      </c>
    </row>
    <row r="385" spans="1:11">
      <c r="A385" s="77">
        <v>42281</v>
      </c>
      <c r="B385" s="78">
        <f>'Daily income'!D385</f>
        <v>1706000</v>
      </c>
      <c r="C385" s="79">
        <v>200</v>
      </c>
      <c r="D385" s="82">
        <f t="shared" si="22"/>
        <v>8.5299999999999994</v>
      </c>
      <c r="E385" s="4">
        <v>146</v>
      </c>
      <c r="F385" s="4">
        <v>1523</v>
      </c>
      <c r="G385" s="83">
        <v>5</v>
      </c>
      <c r="H385" s="83">
        <v>7.34</v>
      </c>
      <c r="I385" s="80">
        <f t="shared" si="24"/>
        <v>7.6150000000000002</v>
      </c>
      <c r="J385" s="81">
        <f t="shared" si="25"/>
        <v>10.431506849315069</v>
      </c>
      <c r="K385" s="82">
        <f t="shared" si="26"/>
        <v>1.706</v>
      </c>
    </row>
    <row r="386" spans="1:11">
      <c r="A386" s="77">
        <v>42282</v>
      </c>
      <c r="B386" s="78">
        <f>'Daily income'!D386</f>
        <v>2411000</v>
      </c>
      <c r="C386" s="79">
        <v>248</v>
      </c>
      <c r="D386" s="82">
        <f t="shared" si="22"/>
        <v>9.7217741935483861</v>
      </c>
      <c r="E386" s="4">
        <v>198</v>
      </c>
      <c r="F386" s="4">
        <v>2402</v>
      </c>
      <c r="G386" s="83">
        <v>5.43</v>
      </c>
      <c r="H386" s="83">
        <v>8.39</v>
      </c>
      <c r="I386" s="80">
        <f t="shared" si="24"/>
        <v>9.685483870967742</v>
      </c>
      <c r="J386" s="81">
        <f t="shared" si="25"/>
        <v>12.131313131313131</v>
      </c>
      <c r="K386" s="82">
        <f t="shared" si="26"/>
        <v>1.7903819877621339</v>
      </c>
    </row>
    <row r="387" spans="1:11">
      <c r="A387" s="77">
        <v>42283</v>
      </c>
      <c r="B387" s="78">
        <f>'Daily income'!D387</f>
        <v>2457000</v>
      </c>
      <c r="C387" s="79">
        <v>248</v>
      </c>
      <c r="D387" s="82">
        <f t="shared" si="22"/>
        <v>9.9072580645161281</v>
      </c>
      <c r="E387" s="4">
        <v>227</v>
      </c>
      <c r="F387" s="4">
        <v>2767</v>
      </c>
      <c r="G387" s="83">
        <v>5.49</v>
      </c>
      <c r="H387" s="83">
        <v>8.41</v>
      </c>
      <c r="I387" s="80">
        <f t="shared" si="24"/>
        <v>11.15725806451613</v>
      </c>
      <c r="J387" s="81">
        <f t="shared" si="25"/>
        <v>12.189427312775331</v>
      </c>
      <c r="K387" s="82">
        <f t="shared" si="26"/>
        <v>1.8046007403490214</v>
      </c>
    </row>
    <row r="388" spans="1:11">
      <c r="A388" s="77">
        <v>42284</v>
      </c>
      <c r="B388" s="78">
        <f>'Daily income'!D388</f>
        <v>2558000</v>
      </c>
      <c r="C388" s="79">
        <v>250</v>
      </c>
      <c r="D388" s="82">
        <f t="shared" ref="D388:D451" si="27">B388/C388/1000</f>
        <v>10.231999999999999</v>
      </c>
      <c r="E388" s="4">
        <v>219</v>
      </c>
      <c r="F388" s="4">
        <v>2704</v>
      </c>
      <c r="G388" s="83">
        <v>5.64</v>
      </c>
      <c r="H388" s="83">
        <v>9.11</v>
      </c>
      <c r="I388" s="80">
        <f t="shared" si="24"/>
        <v>10.816000000000001</v>
      </c>
      <c r="J388" s="81">
        <f t="shared" si="25"/>
        <v>12.34703196347032</v>
      </c>
      <c r="K388" s="82">
        <f t="shared" si="26"/>
        <v>1.8141843971631206</v>
      </c>
    </row>
    <row r="389" spans="1:11">
      <c r="A389" s="77">
        <v>42285</v>
      </c>
      <c r="B389" s="78">
        <f>'Daily income'!D389</f>
        <v>2450000</v>
      </c>
      <c r="C389" s="79">
        <v>246</v>
      </c>
      <c r="D389" s="82">
        <f t="shared" si="27"/>
        <v>9.9593495934959364</v>
      </c>
      <c r="E389" s="4">
        <v>215</v>
      </c>
      <c r="F389" s="4">
        <v>2656</v>
      </c>
      <c r="G389" s="83">
        <v>5.48</v>
      </c>
      <c r="H389" s="83">
        <v>8.59</v>
      </c>
      <c r="I389" s="80">
        <f t="shared" si="24"/>
        <v>10.796747967479675</v>
      </c>
      <c r="J389" s="81">
        <f t="shared" si="25"/>
        <v>12.353488372093024</v>
      </c>
      <c r="K389" s="82">
        <f t="shared" si="26"/>
        <v>1.8173995608569227</v>
      </c>
    </row>
    <row r="390" spans="1:11">
      <c r="A390" s="77">
        <v>42286</v>
      </c>
      <c r="B390" s="78">
        <f>'Daily income'!D390</f>
        <v>2462000</v>
      </c>
      <c r="C390" s="79">
        <v>237</v>
      </c>
      <c r="D390" s="82">
        <f t="shared" si="27"/>
        <v>10.388185654008439</v>
      </c>
      <c r="E390" s="4">
        <v>221</v>
      </c>
      <c r="F390" s="4">
        <v>2462</v>
      </c>
      <c r="G390" s="83">
        <v>5.74</v>
      </c>
      <c r="H390" s="83">
        <v>8.44</v>
      </c>
      <c r="I390" s="80">
        <f t="shared" si="24"/>
        <v>10.388185654008439</v>
      </c>
      <c r="J390" s="81">
        <f t="shared" si="25"/>
        <v>11.140271493212669</v>
      </c>
      <c r="K390" s="82">
        <f t="shared" si="26"/>
        <v>1.8097884414648846</v>
      </c>
    </row>
    <row r="391" spans="1:11">
      <c r="A391" s="77">
        <v>42287</v>
      </c>
      <c r="B391" s="78">
        <f>'Daily income'!D391</f>
        <v>1976000</v>
      </c>
      <c r="C391" s="79">
        <v>210</v>
      </c>
      <c r="D391" s="82">
        <f t="shared" si="27"/>
        <v>9.4095238095238098</v>
      </c>
      <c r="E391" s="4">
        <v>156</v>
      </c>
      <c r="F391" s="4">
        <v>1987</v>
      </c>
      <c r="G391" s="83">
        <v>5.28</v>
      </c>
      <c r="H391" s="83">
        <v>8.02</v>
      </c>
      <c r="I391" s="80">
        <f t="shared" si="24"/>
        <v>9.461904761904762</v>
      </c>
      <c r="J391" s="81">
        <f t="shared" si="25"/>
        <v>12.737179487179487</v>
      </c>
      <c r="K391" s="82">
        <f t="shared" si="26"/>
        <v>1.7821067821067822</v>
      </c>
    </row>
    <row r="392" spans="1:11">
      <c r="A392" s="77">
        <v>42288</v>
      </c>
      <c r="B392" s="78">
        <f>'Daily income'!D392</f>
        <v>1830000</v>
      </c>
      <c r="C392" s="79">
        <v>205</v>
      </c>
      <c r="D392" s="82">
        <f t="shared" si="27"/>
        <v>8.926829268292682</v>
      </c>
      <c r="E392" s="4">
        <v>125</v>
      </c>
      <c r="F392" s="4">
        <v>2128</v>
      </c>
      <c r="G392" s="83">
        <v>5.15</v>
      </c>
      <c r="H392" s="83">
        <v>7.58</v>
      </c>
      <c r="I392" s="80">
        <f t="shared" si="24"/>
        <v>10.380487804878049</v>
      </c>
      <c r="J392" s="81">
        <f t="shared" si="25"/>
        <v>17.024000000000001</v>
      </c>
      <c r="K392" s="82">
        <f t="shared" si="26"/>
        <v>1.7333649064645984</v>
      </c>
    </row>
    <row r="393" spans="1:11">
      <c r="A393" s="77">
        <v>42289</v>
      </c>
      <c r="B393" s="78">
        <f>'Daily income'!D393</f>
        <v>2433000</v>
      </c>
      <c r="C393" s="79">
        <v>248</v>
      </c>
      <c r="D393" s="82">
        <f t="shared" si="27"/>
        <v>9.810483870967742</v>
      </c>
      <c r="E393" s="4">
        <v>212</v>
      </c>
      <c r="F393" s="4">
        <v>2720</v>
      </c>
      <c r="G393" s="83">
        <v>5.42</v>
      </c>
      <c r="H393" s="83">
        <v>8.35</v>
      </c>
      <c r="I393" s="80">
        <f t="shared" si="24"/>
        <v>10.96774193548387</v>
      </c>
      <c r="J393" s="81">
        <f t="shared" si="25"/>
        <v>12.830188679245284</v>
      </c>
      <c r="K393" s="82">
        <f t="shared" si="26"/>
        <v>1.8100523747172956</v>
      </c>
    </row>
    <row r="394" spans="1:11">
      <c r="A394" s="77">
        <v>42290</v>
      </c>
      <c r="B394" s="78">
        <f>'Daily income'!D394</f>
        <v>2646000</v>
      </c>
      <c r="C394" s="79">
        <v>262</v>
      </c>
      <c r="D394" s="82">
        <f t="shared" si="27"/>
        <v>10.099236641221374</v>
      </c>
      <c r="E394" s="4">
        <v>211</v>
      </c>
      <c r="F394" s="4">
        <v>2716</v>
      </c>
      <c r="G394" s="83">
        <v>5.44</v>
      </c>
      <c r="H394" s="83">
        <v>8.49</v>
      </c>
      <c r="I394" s="80">
        <f t="shared" si="24"/>
        <v>10.366412213740459</v>
      </c>
      <c r="J394" s="81">
        <f t="shared" si="25"/>
        <v>12.872037914691942</v>
      </c>
      <c r="K394" s="82">
        <f t="shared" si="26"/>
        <v>1.8564773237539289</v>
      </c>
    </row>
    <row r="395" spans="1:11">
      <c r="A395" s="77">
        <v>42291</v>
      </c>
      <c r="B395" s="78">
        <f>'Daily income'!D395</f>
        <v>2701000</v>
      </c>
      <c r="C395" s="79">
        <v>265</v>
      </c>
      <c r="D395" s="82">
        <f t="shared" si="27"/>
        <v>10.192452830188678</v>
      </c>
      <c r="E395" s="4">
        <v>227</v>
      </c>
      <c r="F395" s="4">
        <v>2828</v>
      </c>
      <c r="G395" s="83">
        <v>5.05</v>
      </c>
      <c r="H395" s="83">
        <v>9.11</v>
      </c>
      <c r="I395" s="80">
        <f t="shared" si="24"/>
        <v>10.671698113207547</v>
      </c>
      <c r="J395" s="81">
        <f t="shared" si="25"/>
        <v>12.458149779735683</v>
      </c>
      <c r="K395" s="82">
        <f t="shared" si="26"/>
        <v>2.0183074911264711</v>
      </c>
    </row>
    <row r="396" spans="1:11">
      <c r="A396" s="77">
        <v>42292</v>
      </c>
      <c r="B396" s="78">
        <f>'Daily income'!D396</f>
        <v>2557000</v>
      </c>
      <c r="C396" s="79">
        <v>251</v>
      </c>
      <c r="D396" s="82">
        <f t="shared" si="27"/>
        <v>10.187250996015937</v>
      </c>
      <c r="E396" s="4">
        <v>224</v>
      </c>
      <c r="F396" s="4">
        <v>2740</v>
      </c>
      <c r="G396" s="83">
        <v>5.58</v>
      </c>
      <c r="H396" s="83">
        <v>8.56</v>
      </c>
      <c r="I396" s="80">
        <f t="shared" si="24"/>
        <v>10.916334661354581</v>
      </c>
      <c r="J396" s="81">
        <f t="shared" si="25"/>
        <v>12.232142857142858</v>
      </c>
      <c r="K396" s="82">
        <f t="shared" si="26"/>
        <v>1.8256722215082324</v>
      </c>
    </row>
    <row r="397" spans="1:11">
      <c r="A397" s="77">
        <v>42293</v>
      </c>
      <c r="B397" s="78">
        <f>'Daily income'!D397</f>
        <v>2501000</v>
      </c>
      <c r="C397" s="79">
        <v>248</v>
      </c>
      <c r="D397" s="82">
        <f t="shared" si="27"/>
        <v>10.08467741935484</v>
      </c>
      <c r="E397" s="4">
        <v>204</v>
      </c>
      <c r="F397" s="4">
        <v>2456</v>
      </c>
      <c r="G397" s="83">
        <v>5.59</v>
      </c>
      <c r="H397" s="83">
        <v>8.35</v>
      </c>
      <c r="I397" s="80">
        <f t="shared" si="24"/>
        <v>9.9032258064516121</v>
      </c>
      <c r="J397" s="81">
        <f t="shared" si="25"/>
        <v>12.03921568627451</v>
      </c>
      <c r="K397" s="82">
        <f t="shared" si="26"/>
        <v>1.8040567834266261</v>
      </c>
    </row>
    <row r="398" spans="1:11">
      <c r="A398" s="77">
        <v>42294</v>
      </c>
      <c r="B398" s="78">
        <f>'Daily income'!D398</f>
        <v>1861000</v>
      </c>
      <c r="C398" s="79">
        <v>210</v>
      </c>
      <c r="D398" s="82">
        <f t="shared" si="27"/>
        <v>8.8619047619047606</v>
      </c>
      <c r="E398" s="4">
        <v>154</v>
      </c>
      <c r="F398" s="4">
        <v>2441</v>
      </c>
      <c r="G398" s="83">
        <v>5</v>
      </c>
      <c r="H398" s="83">
        <v>7.4</v>
      </c>
      <c r="I398" s="80">
        <f t="shared" si="24"/>
        <v>11.623809523809523</v>
      </c>
      <c r="J398" s="81">
        <f t="shared" si="25"/>
        <v>15.85064935064935</v>
      </c>
      <c r="K398" s="82">
        <f t="shared" si="26"/>
        <v>1.7723809523809522</v>
      </c>
    </row>
    <row r="399" spans="1:11">
      <c r="A399" s="77">
        <v>42295</v>
      </c>
      <c r="B399" s="78">
        <f>'Daily income'!D399</f>
        <v>1781000</v>
      </c>
      <c r="C399" s="79">
        <v>200</v>
      </c>
      <c r="D399" s="82">
        <f t="shared" si="27"/>
        <v>8.9049999999999994</v>
      </c>
      <c r="E399" s="4">
        <v>149</v>
      </c>
      <c r="F399" s="4">
        <v>2245</v>
      </c>
      <c r="G399" s="83">
        <v>5</v>
      </c>
      <c r="H399" s="83">
        <v>7.46</v>
      </c>
      <c r="I399" s="80">
        <f t="shared" si="24"/>
        <v>11.225</v>
      </c>
      <c r="J399" s="81">
        <f t="shared" si="25"/>
        <v>15.067114093959731</v>
      </c>
      <c r="K399" s="82">
        <f t="shared" si="26"/>
        <v>1.7809999999999999</v>
      </c>
    </row>
    <row r="400" spans="1:11">
      <c r="A400" s="77">
        <v>42296</v>
      </c>
      <c r="B400" s="78">
        <f>'Daily income'!D400</f>
        <v>2283000</v>
      </c>
      <c r="C400" s="79">
        <v>242</v>
      </c>
      <c r="D400" s="82">
        <f t="shared" si="27"/>
        <v>9.4338842975206614</v>
      </c>
      <c r="E400" s="4">
        <v>203</v>
      </c>
      <c r="F400" s="4">
        <v>2283</v>
      </c>
      <c r="G400" s="83">
        <v>5.21</v>
      </c>
      <c r="H400" s="83">
        <v>8.26</v>
      </c>
      <c r="I400" s="80">
        <f t="shared" si="24"/>
        <v>9.4338842975206614</v>
      </c>
      <c r="J400" s="81">
        <f t="shared" si="25"/>
        <v>11.246305418719212</v>
      </c>
      <c r="K400" s="82">
        <f t="shared" si="26"/>
        <v>1.8107263526911059</v>
      </c>
    </row>
    <row r="401" spans="1:11">
      <c r="A401" s="77">
        <v>42297</v>
      </c>
      <c r="B401" s="78">
        <f>'Daily income'!D401</f>
        <v>2338000</v>
      </c>
      <c r="C401" s="79">
        <v>242</v>
      </c>
      <c r="D401" s="82">
        <f t="shared" si="27"/>
        <v>9.661157024793388</v>
      </c>
      <c r="E401" s="4">
        <v>209</v>
      </c>
      <c r="F401" s="4">
        <v>2926</v>
      </c>
      <c r="G401" s="83">
        <v>5.3</v>
      </c>
      <c r="H401" s="83">
        <v>8.43</v>
      </c>
      <c r="I401" s="80">
        <f t="shared" si="24"/>
        <v>12.090909090909092</v>
      </c>
      <c r="J401" s="81">
        <f t="shared" si="25"/>
        <v>14</v>
      </c>
      <c r="K401" s="82">
        <f t="shared" si="26"/>
        <v>1.8228598159987526</v>
      </c>
    </row>
    <row r="402" spans="1:11">
      <c r="A402" s="77">
        <v>42298</v>
      </c>
      <c r="B402" s="78">
        <f>'Daily income'!D402</f>
        <v>2304000</v>
      </c>
      <c r="C402" s="79">
        <v>237</v>
      </c>
      <c r="D402" s="82">
        <f t="shared" si="27"/>
        <v>9.7215189873417724</v>
      </c>
      <c r="E402" s="4">
        <v>225</v>
      </c>
      <c r="F402" s="4">
        <v>2921</v>
      </c>
      <c r="G402" s="83">
        <v>5.3</v>
      </c>
      <c r="H402" s="83">
        <v>8.57</v>
      </c>
      <c r="I402" s="80">
        <f t="shared" si="24"/>
        <v>12.324894514767932</v>
      </c>
      <c r="J402" s="81">
        <f t="shared" si="25"/>
        <v>12.982222222222223</v>
      </c>
      <c r="K402" s="82">
        <f t="shared" si="26"/>
        <v>1.8342488655361835</v>
      </c>
    </row>
    <row r="403" spans="1:11">
      <c r="A403" s="77">
        <v>42299</v>
      </c>
      <c r="B403" s="78">
        <f>'Daily income'!D403</f>
        <v>2287000</v>
      </c>
      <c r="C403" s="79">
        <v>235</v>
      </c>
      <c r="D403" s="82">
        <f t="shared" si="27"/>
        <v>9.7319148936170201</v>
      </c>
      <c r="E403" s="4">
        <v>209</v>
      </c>
      <c r="F403" s="4">
        <v>3055</v>
      </c>
      <c r="G403" s="83">
        <v>5.31</v>
      </c>
      <c r="H403" s="83">
        <v>9.01</v>
      </c>
      <c r="I403" s="80">
        <f t="shared" si="24"/>
        <v>13</v>
      </c>
      <c r="J403" s="81">
        <f t="shared" si="25"/>
        <v>14.617224880382775</v>
      </c>
      <c r="K403" s="82">
        <f t="shared" si="26"/>
        <v>1.8327523340145049</v>
      </c>
    </row>
    <row r="404" spans="1:11">
      <c r="A404" s="77">
        <v>42300</v>
      </c>
      <c r="B404" s="78">
        <f>'Daily income'!D404</f>
        <v>2356000</v>
      </c>
      <c r="C404" s="79">
        <v>240</v>
      </c>
      <c r="D404" s="82">
        <f t="shared" si="27"/>
        <v>9.8166666666666664</v>
      </c>
      <c r="E404" s="4">
        <v>217</v>
      </c>
      <c r="F404" s="4">
        <v>2693</v>
      </c>
      <c r="G404" s="83">
        <v>5.31</v>
      </c>
      <c r="H404" s="83">
        <v>8.49</v>
      </c>
      <c r="I404" s="80">
        <f t="shared" si="24"/>
        <v>11.220833333333333</v>
      </c>
      <c r="J404" s="81">
        <f t="shared" si="25"/>
        <v>12.410138248847927</v>
      </c>
      <c r="K404" s="82">
        <f t="shared" si="26"/>
        <v>1.8487131198995608</v>
      </c>
    </row>
    <row r="405" spans="1:11">
      <c r="A405" s="77">
        <v>42301</v>
      </c>
      <c r="B405" s="78">
        <f>'Daily income'!D405</f>
        <v>1951000</v>
      </c>
      <c r="C405" s="79">
        <v>209</v>
      </c>
      <c r="D405" s="82">
        <f t="shared" si="27"/>
        <v>9.3349282296650724</v>
      </c>
      <c r="E405" s="4">
        <v>165</v>
      </c>
      <c r="F405" s="4">
        <v>1951</v>
      </c>
      <c r="G405" s="83">
        <v>5</v>
      </c>
      <c r="H405" s="83">
        <v>8.08</v>
      </c>
      <c r="I405" s="80">
        <f t="shared" ref="I405:I436" si="28">F405/C405</f>
        <v>9.3349282296650724</v>
      </c>
      <c r="J405" s="81">
        <f t="shared" ref="J405:J436" si="29">F405/E405</f>
        <v>11.824242424242424</v>
      </c>
      <c r="K405" s="82">
        <f t="shared" si="26"/>
        <v>1.8669856459330145</v>
      </c>
    </row>
    <row r="406" spans="1:11">
      <c r="A406" s="77">
        <v>42302</v>
      </c>
      <c r="B406" s="78">
        <f>'Daily income'!D406</f>
        <v>1955000</v>
      </c>
      <c r="C406" s="79">
        <v>203</v>
      </c>
      <c r="D406" s="82">
        <f t="shared" si="27"/>
        <v>9.6305418719211833</v>
      </c>
      <c r="E406" s="4">
        <v>126</v>
      </c>
      <c r="F406" s="4">
        <v>1953</v>
      </c>
      <c r="G406" s="83">
        <v>5.31</v>
      </c>
      <c r="H406" s="83">
        <v>8.15</v>
      </c>
      <c r="I406" s="80">
        <f t="shared" si="28"/>
        <v>9.6206896551724146</v>
      </c>
      <c r="J406" s="81">
        <f t="shared" si="29"/>
        <v>15.5</v>
      </c>
      <c r="K406" s="82">
        <f t="shared" si="26"/>
        <v>1.8136613694766825</v>
      </c>
    </row>
    <row r="407" spans="1:11">
      <c r="A407" s="77">
        <v>42303</v>
      </c>
      <c r="B407" s="78">
        <f>'Daily income'!D407</f>
        <v>2680000</v>
      </c>
      <c r="C407" s="79">
        <v>250</v>
      </c>
      <c r="D407" s="82">
        <f t="shared" si="27"/>
        <v>10.72</v>
      </c>
      <c r="E407" s="4">
        <v>220</v>
      </c>
      <c r="F407" s="4">
        <v>2680</v>
      </c>
      <c r="G407" s="83">
        <v>5.69</v>
      </c>
      <c r="H407" s="83">
        <v>9.2200000000000006</v>
      </c>
      <c r="I407" s="80">
        <f t="shared" si="28"/>
        <v>10.72</v>
      </c>
      <c r="J407" s="81">
        <f t="shared" si="29"/>
        <v>12.181818181818182</v>
      </c>
      <c r="K407" s="82">
        <f t="shared" si="26"/>
        <v>1.8840070298769771</v>
      </c>
    </row>
    <row r="408" spans="1:11">
      <c r="A408" s="77">
        <v>42304</v>
      </c>
      <c r="B408" s="78">
        <f>'Daily income'!D408</f>
        <v>2581000</v>
      </c>
      <c r="C408" s="79">
        <v>251</v>
      </c>
      <c r="D408" s="82">
        <f t="shared" si="27"/>
        <v>10.282868525896415</v>
      </c>
      <c r="E408" s="4">
        <v>238</v>
      </c>
      <c r="F408" s="4">
        <v>2566</v>
      </c>
      <c r="G408" s="83">
        <v>5.54</v>
      </c>
      <c r="H408" s="83">
        <v>8.51</v>
      </c>
      <c r="I408" s="80">
        <f t="shared" si="28"/>
        <v>10.223107569721115</v>
      </c>
      <c r="J408" s="81">
        <f t="shared" si="29"/>
        <v>10.781512605042018</v>
      </c>
      <c r="K408" s="82">
        <f t="shared" si="26"/>
        <v>1.8561134523278728</v>
      </c>
    </row>
    <row r="409" spans="1:11">
      <c r="A409" s="77">
        <v>42305</v>
      </c>
      <c r="B409" s="78">
        <f>'Daily income'!D409</f>
        <v>2533000</v>
      </c>
      <c r="C409" s="79">
        <v>245</v>
      </c>
      <c r="D409" s="82">
        <f t="shared" si="27"/>
        <v>10.338775510204082</v>
      </c>
      <c r="E409" s="4">
        <v>254</v>
      </c>
      <c r="F409" s="4">
        <v>2651</v>
      </c>
      <c r="G409" s="83">
        <v>5.47</v>
      </c>
      <c r="H409" s="83">
        <v>8.58</v>
      </c>
      <c r="I409" s="80">
        <f t="shared" si="28"/>
        <v>10.820408163265306</v>
      </c>
      <c r="J409" s="81">
        <f t="shared" si="29"/>
        <v>10.437007874015748</v>
      </c>
      <c r="K409" s="82">
        <f t="shared" si="26"/>
        <v>1.8900869305674739</v>
      </c>
    </row>
    <row r="410" spans="1:11">
      <c r="A410" s="77">
        <v>42306</v>
      </c>
      <c r="B410" s="78">
        <f>'Daily income'!D410</f>
        <v>2493000</v>
      </c>
      <c r="C410" s="79">
        <v>244</v>
      </c>
      <c r="D410" s="82">
        <f t="shared" si="27"/>
        <v>10.217213114754099</v>
      </c>
      <c r="E410" s="4">
        <v>233</v>
      </c>
      <c r="F410" s="4">
        <v>2325</v>
      </c>
      <c r="G410" s="83">
        <v>5.35</v>
      </c>
      <c r="H410" s="83">
        <v>8.34</v>
      </c>
      <c r="I410" s="80">
        <f t="shared" si="28"/>
        <v>9.528688524590164</v>
      </c>
      <c r="J410" s="81">
        <f t="shared" si="29"/>
        <v>9.9785407725321882</v>
      </c>
      <c r="K410" s="82">
        <f t="shared" si="26"/>
        <v>1.9097594607017008</v>
      </c>
    </row>
    <row r="411" spans="1:11">
      <c r="A411" s="77">
        <v>42307</v>
      </c>
      <c r="B411" s="78">
        <f>'Daily income'!D411</f>
        <v>2381000</v>
      </c>
      <c r="C411" s="79">
        <v>238</v>
      </c>
      <c r="D411" s="82">
        <f t="shared" si="27"/>
        <v>10.004201680672269</v>
      </c>
      <c r="E411" s="4">
        <v>247</v>
      </c>
      <c r="F411" s="4">
        <v>2570</v>
      </c>
      <c r="G411" s="83">
        <v>5.3</v>
      </c>
      <c r="H411" s="83">
        <v>8.27</v>
      </c>
      <c r="I411" s="80">
        <f t="shared" si="28"/>
        <v>10.798319327731093</v>
      </c>
      <c r="J411" s="81">
        <f t="shared" si="29"/>
        <v>10.404858299595142</v>
      </c>
      <c r="K411" s="82">
        <f t="shared" si="26"/>
        <v>1.8875852227683527</v>
      </c>
    </row>
    <row r="412" spans="1:11">
      <c r="A412" s="77">
        <v>42308</v>
      </c>
      <c r="B412" s="78">
        <f>'Daily income'!D412</f>
        <v>1835000</v>
      </c>
      <c r="C412" s="79">
        <v>206</v>
      </c>
      <c r="D412" s="82">
        <f t="shared" si="27"/>
        <v>8.9077669902912628</v>
      </c>
      <c r="E412" s="4">
        <v>156</v>
      </c>
      <c r="F412" s="4">
        <v>2262</v>
      </c>
      <c r="G412" s="83">
        <v>4.88</v>
      </c>
      <c r="H412" s="83">
        <v>7.28</v>
      </c>
      <c r="I412" s="80">
        <f t="shared" si="28"/>
        <v>10.980582524271844</v>
      </c>
      <c r="J412" s="81">
        <f t="shared" si="29"/>
        <v>14.5</v>
      </c>
      <c r="K412" s="82">
        <f t="shared" si="26"/>
        <v>1.8253620881744392</v>
      </c>
    </row>
    <row r="413" spans="1:11">
      <c r="A413" s="77">
        <v>42309</v>
      </c>
      <c r="B413" s="78">
        <f>'Daily income'!D413</f>
        <v>1713000</v>
      </c>
      <c r="C413" s="79">
        <v>197</v>
      </c>
      <c r="D413" s="82">
        <f t="shared" si="27"/>
        <v>8.6954314720812178</v>
      </c>
      <c r="E413" s="4">
        <v>127</v>
      </c>
      <c r="F413" s="4">
        <v>1533</v>
      </c>
      <c r="G413" s="83">
        <v>4.87</v>
      </c>
      <c r="H413" s="83">
        <v>7.28</v>
      </c>
      <c r="I413" s="80">
        <f t="shared" si="28"/>
        <v>7.781725888324873</v>
      </c>
      <c r="J413" s="81">
        <f t="shared" si="29"/>
        <v>12.070866141732283</v>
      </c>
      <c r="K413" s="82">
        <f t="shared" si="26"/>
        <v>1.7855095425218106</v>
      </c>
    </row>
    <row r="414" spans="1:11">
      <c r="A414" s="77">
        <v>42310</v>
      </c>
      <c r="B414" s="78">
        <f>'Daily income'!D414</f>
        <v>2495000</v>
      </c>
      <c r="C414" s="79">
        <v>249</v>
      </c>
      <c r="D414" s="82">
        <f t="shared" si="27"/>
        <v>10.020080321285141</v>
      </c>
      <c r="E414" s="4">
        <v>199</v>
      </c>
      <c r="F414" s="4">
        <v>2424</v>
      </c>
      <c r="G414" s="83">
        <v>5.39</v>
      </c>
      <c r="H414" s="83">
        <v>8.39</v>
      </c>
      <c r="I414" s="80">
        <f t="shared" si="28"/>
        <v>9.7349397590361448</v>
      </c>
      <c r="J414" s="81">
        <f t="shared" si="29"/>
        <v>12.180904522613066</v>
      </c>
      <c r="K414" s="82">
        <f t="shared" si="26"/>
        <v>1.8590130466206198</v>
      </c>
    </row>
    <row r="415" spans="1:11">
      <c r="A415" s="77">
        <v>42311</v>
      </c>
      <c r="B415" s="78">
        <f>'Daily income'!D415</f>
        <v>2610000</v>
      </c>
      <c r="C415" s="79">
        <v>255</v>
      </c>
      <c r="D415" s="82">
        <f t="shared" si="27"/>
        <v>10.23529411764706</v>
      </c>
      <c r="E415" s="4">
        <v>231</v>
      </c>
      <c r="F415" s="4">
        <v>2775</v>
      </c>
      <c r="G415" s="83">
        <v>5.43</v>
      </c>
      <c r="H415" s="83">
        <v>8.5500000000000007</v>
      </c>
      <c r="I415" s="80">
        <f t="shared" si="28"/>
        <v>10.882352941176471</v>
      </c>
      <c r="J415" s="81">
        <f t="shared" si="29"/>
        <v>12.012987012987013</v>
      </c>
      <c r="K415" s="82">
        <f t="shared" si="26"/>
        <v>1.8849528761780958</v>
      </c>
    </row>
    <row r="416" spans="1:11">
      <c r="A416" s="77">
        <v>42312</v>
      </c>
      <c r="B416" s="78">
        <f>'Daily income'!D416</f>
        <v>2570000</v>
      </c>
      <c r="C416" s="79">
        <v>250</v>
      </c>
      <c r="D416" s="82">
        <f t="shared" si="27"/>
        <v>10.28</v>
      </c>
      <c r="E416" s="4">
        <v>246</v>
      </c>
      <c r="F416" s="4">
        <v>2570</v>
      </c>
      <c r="G416" s="83">
        <v>5.46</v>
      </c>
      <c r="H416" s="83">
        <v>8.4</v>
      </c>
      <c r="I416" s="80">
        <f t="shared" si="28"/>
        <v>10.28</v>
      </c>
      <c r="J416" s="81">
        <f t="shared" si="29"/>
        <v>10.447154471544716</v>
      </c>
      <c r="K416" s="82">
        <f t="shared" si="26"/>
        <v>1.8827838827838828</v>
      </c>
    </row>
    <row r="417" spans="1:11">
      <c r="A417" s="77">
        <v>42313</v>
      </c>
      <c r="B417" s="78">
        <f>'Daily income'!D417</f>
        <v>2502000</v>
      </c>
      <c r="C417" s="79">
        <v>250</v>
      </c>
      <c r="D417" s="82">
        <f t="shared" si="27"/>
        <v>10.007999999999999</v>
      </c>
      <c r="E417" s="4">
        <v>219</v>
      </c>
      <c r="F417" s="4">
        <v>2307</v>
      </c>
      <c r="G417" s="83">
        <v>5.29</v>
      </c>
      <c r="H417" s="83">
        <v>8.44</v>
      </c>
      <c r="I417" s="80">
        <f t="shared" si="28"/>
        <v>9.2279999999999998</v>
      </c>
      <c r="J417" s="81">
        <f t="shared" si="29"/>
        <v>10.534246575342467</v>
      </c>
      <c r="K417" s="82">
        <f t="shared" si="26"/>
        <v>1.8918714555765594</v>
      </c>
    </row>
    <row r="418" spans="1:11">
      <c r="A418" s="77">
        <v>42314</v>
      </c>
      <c r="B418" s="78">
        <f>'Daily income'!D418</f>
        <v>2452000</v>
      </c>
      <c r="C418" s="79">
        <v>239</v>
      </c>
      <c r="D418" s="82">
        <f t="shared" si="27"/>
        <v>10.259414225941422</v>
      </c>
      <c r="E418" s="4">
        <v>230</v>
      </c>
      <c r="F418" s="4">
        <v>3108</v>
      </c>
      <c r="G418" s="83">
        <v>5.5</v>
      </c>
      <c r="H418" s="83">
        <v>8.49</v>
      </c>
      <c r="I418" s="80">
        <f t="shared" si="28"/>
        <v>13.00418410041841</v>
      </c>
      <c r="J418" s="81">
        <f t="shared" si="29"/>
        <v>13.513043478260869</v>
      </c>
      <c r="K418" s="82">
        <f t="shared" si="26"/>
        <v>1.8653480410802585</v>
      </c>
    </row>
    <row r="419" spans="1:11">
      <c r="A419" s="77">
        <v>42315</v>
      </c>
      <c r="B419" s="78">
        <f>'Daily income'!D419</f>
        <v>1988000</v>
      </c>
      <c r="C419" s="79">
        <v>211</v>
      </c>
      <c r="D419" s="82">
        <f t="shared" si="27"/>
        <v>9.4218009478672986</v>
      </c>
      <c r="E419" s="4">
        <v>158</v>
      </c>
      <c r="F419" s="4">
        <v>2245</v>
      </c>
      <c r="G419" s="83">
        <v>5.16</v>
      </c>
      <c r="H419" s="83">
        <v>7.55</v>
      </c>
      <c r="I419" s="80">
        <f t="shared" si="28"/>
        <v>10.639810426540285</v>
      </c>
      <c r="J419" s="81">
        <f t="shared" si="29"/>
        <v>14.208860759493671</v>
      </c>
      <c r="K419" s="82">
        <f t="shared" si="26"/>
        <v>1.8259304162533523</v>
      </c>
    </row>
    <row r="420" spans="1:11">
      <c r="A420" s="77">
        <v>42316</v>
      </c>
      <c r="B420" s="78">
        <f>'Daily income'!D420</f>
        <v>1745000</v>
      </c>
      <c r="C420" s="79">
        <v>199</v>
      </c>
      <c r="D420" s="82">
        <f t="shared" si="27"/>
        <v>8.7688442211055282</v>
      </c>
      <c r="E420" s="4">
        <v>129</v>
      </c>
      <c r="F420" s="4">
        <v>1746</v>
      </c>
      <c r="G420" s="83">
        <v>4.91</v>
      </c>
      <c r="H420" s="83">
        <v>7.33</v>
      </c>
      <c r="I420" s="80">
        <f t="shared" si="28"/>
        <v>8.7738693467336688</v>
      </c>
      <c r="J420" s="81">
        <f t="shared" si="29"/>
        <v>13.534883720930232</v>
      </c>
      <c r="K420" s="82">
        <f t="shared" si="26"/>
        <v>1.7859153199807594</v>
      </c>
    </row>
    <row r="421" spans="1:11">
      <c r="A421" s="77">
        <v>42317</v>
      </c>
      <c r="B421" s="78">
        <f>'Daily income'!D421</f>
        <v>2370000</v>
      </c>
      <c r="C421" s="79">
        <v>240</v>
      </c>
      <c r="D421" s="82">
        <f t="shared" si="27"/>
        <v>9.875</v>
      </c>
      <c r="E421" s="4">
        <v>196</v>
      </c>
      <c r="F421" s="4">
        <v>2164</v>
      </c>
      <c r="G421" s="83">
        <v>5.23</v>
      </c>
      <c r="H421" s="83">
        <v>8.3000000000000007</v>
      </c>
      <c r="I421" s="80">
        <f t="shared" si="28"/>
        <v>9.0166666666666675</v>
      </c>
      <c r="J421" s="81">
        <f t="shared" si="29"/>
        <v>11.040816326530612</v>
      </c>
      <c r="K421" s="82">
        <f t="shared" si="26"/>
        <v>1.8881453154875716</v>
      </c>
    </row>
    <row r="422" spans="1:11">
      <c r="A422" s="77">
        <v>42318</v>
      </c>
      <c r="B422" s="78">
        <f>'Daily income'!D422</f>
        <v>2588000</v>
      </c>
      <c r="C422" s="79">
        <v>245</v>
      </c>
      <c r="D422" s="82">
        <f t="shared" si="27"/>
        <v>10.563265306122448</v>
      </c>
      <c r="E422" s="4">
        <v>225</v>
      </c>
      <c r="F422" s="4">
        <v>2502</v>
      </c>
      <c r="G422" s="83">
        <v>5.56</v>
      </c>
      <c r="H422" s="83">
        <v>9.01</v>
      </c>
      <c r="I422" s="80">
        <f t="shared" si="28"/>
        <v>10.212244897959184</v>
      </c>
      <c r="J422" s="81">
        <f t="shared" si="29"/>
        <v>11.12</v>
      </c>
      <c r="K422" s="82">
        <f t="shared" si="26"/>
        <v>1.8998678608133901</v>
      </c>
    </row>
    <row r="423" spans="1:11">
      <c r="A423" s="77">
        <v>42319</v>
      </c>
      <c r="B423" s="78">
        <f>'Daily income'!D423</f>
        <v>2561000</v>
      </c>
      <c r="C423" s="79">
        <v>245</v>
      </c>
      <c r="D423" s="82">
        <f t="shared" si="27"/>
        <v>10.453061224489797</v>
      </c>
      <c r="E423" s="4">
        <v>222</v>
      </c>
      <c r="F423" s="4">
        <v>3096</v>
      </c>
      <c r="G423" s="83">
        <v>5.43</v>
      </c>
      <c r="H423" s="83">
        <v>8.56</v>
      </c>
      <c r="I423" s="80">
        <f t="shared" si="28"/>
        <v>12.636734693877552</v>
      </c>
      <c r="J423" s="81">
        <f t="shared" si="29"/>
        <v>13.945945945945946</v>
      </c>
      <c r="K423" s="82">
        <f t="shared" si="26"/>
        <v>1.9250573157439774</v>
      </c>
    </row>
    <row r="424" spans="1:11">
      <c r="A424" s="77">
        <v>42320</v>
      </c>
      <c r="B424" s="78">
        <f>'Daily income'!D424</f>
        <v>2648000</v>
      </c>
      <c r="C424" s="79">
        <v>250</v>
      </c>
      <c r="D424" s="82">
        <f t="shared" si="27"/>
        <v>10.592000000000001</v>
      </c>
      <c r="E424" s="4">
        <v>208</v>
      </c>
      <c r="F424" s="4">
        <v>2863</v>
      </c>
      <c r="G424" s="83">
        <v>5.48</v>
      </c>
      <c r="H424" s="83">
        <v>9.0399999999999991</v>
      </c>
      <c r="I424" s="80">
        <f t="shared" si="28"/>
        <v>11.452</v>
      </c>
      <c r="J424" s="81">
        <f t="shared" si="29"/>
        <v>13.764423076923077</v>
      </c>
      <c r="K424" s="82">
        <f t="shared" si="26"/>
        <v>1.9328467153284672</v>
      </c>
    </row>
    <row r="425" spans="1:11">
      <c r="A425" s="77">
        <v>42321</v>
      </c>
      <c r="B425" s="78">
        <f>'Daily income'!D425</f>
        <v>2675000</v>
      </c>
      <c r="C425" s="79">
        <v>252</v>
      </c>
      <c r="D425" s="82">
        <f t="shared" si="27"/>
        <v>10.615079365079366</v>
      </c>
      <c r="E425" s="4">
        <v>200</v>
      </c>
      <c r="F425" s="4">
        <v>2549</v>
      </c>
      <c r="G425" s="83">
        <v>5.52</v>
      </c>
      <c r="H425" s="83">
        <v>8.4700000000000006</v>
      </c>
      <c r="I425" s="80">
        <f t="shared" si="28"/>
        <v>10.115079365079366</v>
      </c>
      <c r="J425" s="81">
        <f t="shared" si="29"/>
        <v>12.744999999999999</v>
      </c>
      <c r="K425" s="82">
        <f t="shared" si="26"/>
        <v>1.9230216241085809</v>
      </c>
    </row>
    <row r="426" spans="1:11">
      <c r="A426" s="77">
        <v>42322</v>
      </c>
      <c r="B426" s="78">
        <f>'Daily income'!D426</f>
        <v>2119000</v>
      </c>
      <c r="C426" s="79">
        <v>217</v>
      </c>
      <c r="D426" s="82">
        <f t="shared" si="27"/>
        <v>9.7649769585253452</v>
      </c>
      <c r="E426" s="4">
        <v>141</v>
      </c>
      <c r="F426" s="4">
        <v>2119</v>
      </c>
      <c r="G426" s="83">
        <v>5.21</v>
      </c>
      <c r="H426" s="83">
        <v>8.08</v>
      </c>
      <c r="I426" s="80">
        <f t="shared" si="28"/>
        <v>9.7649769585253452</v>
      </c>
      <c r="J426" s="81">
        <f t="shared" si="29"/>
        <v>15.028368794326241</v>
      </c>
      <c r="K426" s="82">
        <f t="shared" si="26"/>
        <v>1.8742758077783772</v>
      </c>
    </row>
    <row r="427" spans="1:11">
      <c r="A427" s="77">
        <v>42323</v>
      </c>
      <c r="B427" s="78">
        <f>'Daily income'!D427</f>
        <v>2059000</v>
      </c>
      <c r="C427" s="79">
        <v>210</v>
      </c>
      <c r="D427" s="82">
        <f t="shared" si="27"/>
        <v>9.8047619047619055</v>
      </c>
      <c r="E427" s="4">
        <v>138</v>
      </c>
      <c r="F427" s="4">
        <v>2418</v>
      </c>
      <c r="G427" s="83">
        <v>5.36</v>
      </c>
      <c r="H427" s="83">
        <v>8.33</v>
      </c>
      <c r="I427" s="80">
        <f t="shared" si="28"/>
        <v>11.514285714285714</v>
      </c>
      <c r="J427" s="81">
        <f t="shared" si="29"/>
        <v>17.521739130434781</v>
      </c>
      <c r="K427" s="82">
        <f t="shared" si="26"/>
        <v>1.8292466240227434</v>
      </c>
    </row>
    <row r="428" spans="1:11">
      <c r="A428" s="77">
        <v>42324</v>
      </c>
      <c r="B428" s="78">
        <f>'Daily income'!D428</f>
        <v>2571000</v>
      </c>
      <c r="C428" s="79">
        <v>249</v>
      </c>
      <c r="D428" s="82">
        <f t="shared" si="27"/>
        <v>10.325301204819278</v>
      </c>
      <c r="E428" s="4">
        <v>203</v>
      </c>
      <c r="F428" s="4">
        <v>2571</v>
      </c>
      <c r="G428" s="83">
        <v>5.41</v>
      </c>
      <c r="H428" s="83">
        <v>8.56</v>
      </c>
      <c r="I428" s="80">
        <f t="shared" si="28"/>
        <v>10.325301204819278</v>
      </c>
      <c r="J428" s="81">
        <f t="shared" si="29"/>
        <v>12.665024630541872</v>
      </c>
      <c r="K428" s="82">
        <f t="shared" si="26"/>
        <v>1.9085584482105873</v>
      </c>
    </row>
    <row r="429" spans="1:11">
      <c r="A429" s="77">
        <v>42325</v>
      </c>
      <c r="B429" s="78">
        <f>'Daily income'!D429</f>
        <v>2966000</v>
      </c>
      <c r="C429" s="79">
        <v>261</v>
      </c>
      <c r="D429" s="82">
        <f t="shared" si="27"/>
        <v>11.363984674329503</v>
      </c>
      <c r="E429" s="4">
        <v>219</v>
      </c>
      <c r="F429" s="4">
        <v>2966</v>
      </c>
      <c r="G429" s="83">
        <v>5.8</v>
      </c>
      <c r="H429" s="83">
        <v>9.2899999999999991</v>
      </c>
      <c r="I429" s="80">
        <f t="shared" si="28"/>
        <v>11.363984674329503</v>
      </c>
      <c r="J429" s="81">
        <f t="shared" si="29"/>
        <v>13.543378995433789</v>
      </c>
      <c r="K429" s="82">
        <f t="shared" si="26"/>
        <v>1.959307702470604</v>
      </c>
    </row>
    <row r="430" spans="1:11">
      <c r="A430" s="77">
        <v>42326</v>
      </c>
      <c r="B430" s="78">
        <f>'Daily income'!D430</f>
        <v>2654000</v>
      </c>
      <c r="C430" s="79">
        <v>250</v>
      </c>
      <c r="D430" s="82">
        <f t="shared" si="27"/>
        <v>10.616</v>
      </c>
      <c r="E430" s="4">
        <v>269</v>
      </c>
      <c r="F430" s="4">
        <v>2654</v>
      </c>
      <c r="G430" s="83">
        <v>5.53</v>
      </c>
      <c r="H430" s="83">
        <v>9.0500000000000007</v>
      </c>
      <c r="I430" s="80">
        <f t="shared" si="28"/>
        <v>10.616</v>
      </c>
      <c r="J430" s="81">
        <f t="shared" si="29"/>
        <v>9.8661710037174721</v>
      </c>
      <c r="K430" s="82">
        <f t="shared" si="26"/>
        <v>1.9197106690777574</v>
      </c>
    </row>
    <row r="431" spans="1:11">
      <c r="A431" s="77">
        <v>42327</v>
      </c>
      <c r="B431" s="78">
        <f>'Daily income'!D431</f>
        <v>2639000</v>
      </c>
      <c r="C431" s="79">
        <v>251</v>
      </c>
      <c r="D431" s="82">
        <f t="shared" si="27"/>
        <v>10.51394422310757</v>
      </c>
      <c r="E431" s="4">
        <v>230</v>
      </c>
      <c r="F431" s="4">
        <v>2965</v>
      </c>
      <c r="G431" s="83">
        <v>5.43</v>
      </c>
      <c r="H431" s="83">
        <v>8.59</v>
      </c>
      <c r="I431" s="80">
        <f t="shared" si="28"/>
        <v>11.812749003984063</v>
      </c>
      <c r="J431" s="81">
        <f t="shared" si="29"/>
        <v>12.891304347826088</v>
      </c>
      <c r="K431" s="82">
        <f t="shared" si="26"/>
        <v>1.936269654347619</v>
      </c>
    </row>
    <row r="432" spans="1:11">
      <c r="A432" s="77">
        <v>42328</v>
      </c>
      <c r="B432" s="78">
        <f>'Daily income'!D432</f>
        <v>2547000</v>
      </c>
      <c r="C432" s="79">
        <v>243</v>
      </c>
      <c r="D432" s="82">
        <f t="shared" si="27"/>
        <v>10.481481481481481</v>
      </c>
      <c r="E432" s="4">
        <v>258</v>
      </c>
      <c r="F432" s="4">
        <v>2547</v>
      </c>
      <c r="G432" s="83">
        <v>5.43</v>
      </c>
      <c r="H432" s="83">
        <v>9.02</v>
      </c>
      <c r="I432" s="80">
        <f t="shared" si="28"/>
        <v>10.481481481481481</v>
      </c>
      <c r="J432" s="81">
        <f t="shared" si="29"/>
        <v>9.8720930232558146</v>
      </c>
      <c r="K432" s="82">
        <f t="shared" si="26"/>
        <v>1.9302912488916173</v>
      </c>
    </row>
    <row r="433" spans="1:11">
      <c r="A433" s="77">
        <v>42329</v>
      </c>
      <c r="B433" s="78">
        <f>'Daily income'!D433</f>
        <v>2466000</v>
      </c>
      <c r="C433" s="79">
        <v>228</v>
      </c>
      <c r="D433" s="82">
        <f t="shared" si="27"/>
        <v>10.815789473684211</v>
      </c>
      <c r="E433" s="4">
        <v>197</v>
      </c>
      <c r="F433" s="4">
        <v>2103</v>
      </c>
      <c r="G433" s="83">
        <v>5.28</v>
      </c>
      <c r="H433" s="83">
        <v>8</v>
      </c>
      <c r="I433" s="80">
        <f t="shared" si="28"/>
        <v>9.223684210526315</v>
      </c>
      <c r="J433" s="81">
        <f t="shared" si="29"/>
        <v>10.6751269035533</v>
      </c>
      <c r="K433" s="82">
        <f t="shared" si="26"/>
        <v>2.0484449760765551</v>
      </c>
    </row>
    <row r="434" spans="1:11">
      <c r="A434" s="77">
        <v>42330</v>
      </c>
      <c r="B434" s="78">
        <f>'Daily income'!D434</f>
        <v>2595000</v>
      </c>
      <c r="C434" s="79">
        <v>243</v>
      </c>
      <c r="D434" s="82">
        <f t="shared" si="27"/>
        <v>10.679012345679011</v>
      </c>
      <c r="E434" s="4">
        <v>144</v>
      </c>
      <c r="F434" s="4">
        <v>1595</v>
      </c>
      <c r="G434" s="83">
        <v>5.17</v>
      </c>
      <c r="H434" s="83">
        <v>7.53</v>
      </c>
      <c r="I434" s="80">
        <f t="shared" si="28"/>
        <v>6.5637860082304531</v>
      </c>
      <c r="J434" s="81">
        <f t="shared" si="29"/>
        <v>11.076388888888889</v>
      </c>
      <c r="K434" s="82">
        <f t="shared" si="26"/>
        <v>2.0655729875588027</v>
      </c>
    </row>
    <row r="435" spans="1:11">
      <c r="A435" s="77">
        <v>42331</v>
      </c>
      <c r="B435" s="78">
        <f>'Daily income'!D435</f>
        <v>2947000</v>
      </c>
      <c r="C435" s="79">
        <v>265</v>
      </c>
      <c r="D435" s="82">
        <f t="shared" si="27"/>
        <v>11.120754716981132</v>
      </c>
      <c r="E435" s="4">
        <v>230</v>
      </c>
      <c r="F435" s="4">
        <v>2647</v>
      </c>
      <c r="G435" s="83">
        <v>5.55</v>
      </c>
      <c r="H435" s="83">
        <v>9</v>
      </c>
      <c r="I435" s="80">
        <f t="shared" si="28"/>
        <v>9.9886792452830182</v>
      </c>
      <c r="J435" s="81">
        <f t="shared" si="29"/>
        <v>11.508695652173913</v>
      </c>
      <c r="K435" s="82">
        <f t="shared" si="26"/>
        <v>2.0037395886452489</v>
      </c>
    </row>
    <row r="436" spans="1:11">
      <c r="A436" s="77">
        <v>42332</v>
      </c>
      <c r="B436" s="78">
        <f>'Daily income'!D436</f>
        <v>2815000</v>
      </c>
      <c r="C436" s="79">
        <v>261</v>
      </c>
      <c r="D436" s="82">
        <f t="shared" si="27"/>
        <v>10.78544061302682</v>
      </c>
      <c r="E436" s="4">
        <v>274</v>
      </c>
      <c r="F436" s="4">
        <v>2755</v>
      </c>
      <c r="G436" s="83">
        <v>5.52</v>
      </c>
      <c r="H436" s="83">
        <v>8.3699999999999992</v>
      </c>
      <c r="I436" s="80">
        <f t="shared" si="28"/>
        <v>10.555555555555555</v>
      </c>
      <c r="J436" s="81">
        <f t="shared" si="29"/>
        <v>10.054744525547445</v>
      </c>
      <c r="K436" s="82">
        <f t="shared" ref="K436:K523" si="30">D436/G436</f>
        <v>1.953884169026598</v>
      </c>
    </row>
    <row r="437" spans="1:11">
      <c r="A437" s="77">
        <v>42333</v>
      </c>
      <c r="B437" s="78">
        <f>'Daily income'!D437</f>
        <v>2678000</v>
      </c>
      <c r="C437" s="79">
        <v>254</v>
      </c>
      <c r="D437" s="82">
        <f t="shared" si="27"/>
        <v>10.543307086614174</v>
      </c>
      <c r="E437" s="4">
        <v>264</v>
      </c>
      <c r="F437" s="4">
        <v>2617</v>
      </c>
      <c r="G437" s="83">
        <v>5.42</v>
      </c>
      <c r="H437" s="83">
        <v>8.3800000000000008</v>
      </c>
      <c r="I437" s="80">
        <f t="shared" ref="I437:I468" si="31">F437/C437</f>
        <v>10.303149606299213</v>
      </c>
      <c r="J437" s="81">
        <f t="shared" ref="J437:J468" si="32">F437/E437</f>
        <v>9.9128787878787872</v>
      </c>
      <c r="K437" s="82">
        <f t="shared" si="30"/>
        <v>1.9452596100764159</v>
      </c>
    </row>
    <row r="438" spans="1:11">
      <c r="A438" s="77">
        <v>42334</v>
      </c>
      <c r="B438" s="78">
        <f>'Daily income'!D438</f>
        <v>2727000</v>
      </c>
      <c r="C438" s="79">
        <v>252</v>
      </c>
      <c r="D438" s="82">
        <f t="shared" si="27"/>
        <v>10.821428571428571</v>
      </c>
      <c r="E438" s="4">
        <v>250</v>
      </c>
      <c r="F438" s="4">
        <v>2556</v>
      </c>
      <c r="G438" s="83">
        <v>5.52</v>
      </c>
      <c r="H438" s="83">
        <v>9.01</v>
      </c>
      <c r="I438" s="80">
        <f t="shared" si="31"/>
        <v>10.142857142857142</v>
      </c>
      <c r="J438" s="81">
        <f t="shared" si="32"/>
        <v>10.224</v>
      </c>
      <c r="K438" s="82">
        <f t="shared" si="30"/>
        <v>1.9604037267080747</v>
      </c>
    </row>
    <row r="439" spans="1:11">
      <c r="A439" s="77">
        <v>42335</v>
      </c>
      <c r="B439" s="78">
        <f>'Daily income'!D439</f>
        <v>2499000</v>
      </c>
      <c r="C439" s="79">
        <v>244</v>
      </c>
      <c r="D439" s="82">
        <f t="shared" si="27"/>
        <v>10.241803278688526</v>
      </c>
      <c r="E439" s="4">
        <v>235</v>
      </c>
      <c r="F439" s="4">
        <v>2463</v>
      </c>
      <c r="G439" s="83">
        <v>5.28</v>
      </c>
      <c r="H439" s="83">
        <v>8.5</v>
      </c>
      <c r="I439" s="80">
        <f t="shared" si="31"/>
        <v>10.094262295081966</v>
      </c>
      <c r="J439" s="81">
        <f t="shared" si="32"/>
        <v>10.480851063829787</v>
      </c>
      <c r="K439" s="82">
        <f t="shared" si="30"/>
        <v>1.9397354694485842</v>
      </c>
    </row>
    <row r="440" spans="1:11">
      <c r="A440" s="77">
        <v>42336</v>
      </c>
      <c r="B440" s="78">
        <f>'Daily income'!D440</f>
        <v>2153000</v>
      </c>
      <c r="C440" s="79">
        <v>219</v>
      </c>
      <c r="D440" s="82">
        <f t="shared" si="27"/>
        <v>9.8310502283105023</v>
      </c>
      <c r="E440" s="4">
        <v>179</v>
      </c>
      <c r="F440" s="4">
        <v>1664</v>
      </c>
      <c r="G440" s="83">
        <v>5.15</v>
      </c>
      <c r="H440" s="83">
        <v>8.11</v>
      </c>
      <c r="I440" s="80">
        <f t="shared" si="31"/>
        <v>7.5981735159817347</v>
      </c>
      <c r="J440" s="81">
        <f t="shared" si="32"/>
        <v>9.2960893854748612</v>
      </c>
      <c r="K440" s="82">
        <f t="shared" si="30"/>
        <v>1.9089417919049518</v>
      </c>
    </row>
    <row r="441" spans="1:11">
      <c r="A441" s="77">
        <v>42337</v>
      </c>
      <c r="B441" s="78">
        <f>'Daily income'!D441</f>
        <v>1991000</v>
      </c>
      <c r="C441" s="79">
        <v>210</v>
      </c>
      <c r="D441" s="82">
        <f t="shared" si="27"/>
        <v>9.480952380952381</v>
      </c>
      <c r="E441" s="4">
        <v>144</v>
      </c>
      <c r="F441" s="4">
        <v>2288</v>
      </c>
      <c r="G441" s="83">
        <v>5.15</v>
      </c>
      <c r="H441" s="83">
        <v>7.58</v>
      </c>
      <c r="I441" s="80">
        <f t="shared" si="31"/>
        <v>10.895238095238096</v>
      </c>
      <c r="J441" s="81">
        <f t="shared" si="32"/>
        <v>15.888888888888889</v>
      </c>
      <c r="K441" s="82">
        <f t="shared" si="30"/>
        <v>1.8409616273693943</v>
      </c>
    </row>
    <row r="442" spans="1:11">
      <c r="A442" s="77">
        <v>42338</v>
      </c>
      <c r="B442" s="78">
        <f>'Daily income'!D442</f>
        <v>2409000</v>
      </c>
      <c r="C442" s="79">
        <v>245</v>
      </c>
      <c r="D442" s="82">
        <f t="shared" si="27"/>
        <v>9.8326530612244891</v>
      </c>
      <c r="E442" s="4">
        <v>263</v>
      </c>
      <c r="F442" s="4">
        <v>2771</v>
      </c>
      <c r="G442" s="83">
        <v>5.19</v>
      </c>
      <c r="H442" s="83">
        <v>8.41</v>
      </c>
      <c r="I442" s="80">
        <f t="shared" si="31"/>
        <v>11.310204081632653</v>
      </c>
      <c r="J442" s="81">
        <f t="shared" si="32"/>
        <v>10.536121673003802</v>
      </c>
      <c r="K442" s="82">
        <f t="shared" si="30"/>
        <v>1.8945381620856432</v>
      </c>
    </row>
    <row r="443" spans="1:11">
      <c r="A443" s="77">
        <v>42339</v>
      </c>
      <c r="B443" s="78">
        <f>'Daily income'!D443</f>
        <v>2431000</v>
      </c>
      <c r="C443" s="79">
        <v>245</v>
      </c>
      <c r="D443" s="82">
        <f t="shared" si="27"/>
        <v>9.9224489795918362</v>
      </c>
      <c r="E443" s="4">
        <v>272</v>
      </c>
      <c r="F443" s="4">
        <v>3073</v>
      </c>
      <c r="G443" s="83">
        <v>5.22</v>
      </c>
      <c r="H443" s="83">
        <v>8.02</v>
      </c>
      <c r="I443" s="80">
        <f t="shared" si="31"/>
        <v>12.542857142857143</v>
      </c>
      <c r="J443" s="81">
        <f t="shared" si="32"/>
        <v>11.297794117647058</v>
      </c>
      <c r="K443" s="82">
        <f t="shared" si="30"/>
        <v>1.900852294940965</v>
      </c>
    </row>
    <row r="444" spans="1:11">
      <c r="A444" s="77">
        <v>42340</v>
      </c>
      <c r="B444" s="78">
        <f>'Daily income'!D444</f>
        <v>2439000</v>
      </c>
      <c r="C444" s="79">
        <v>246</v>
      </c>
      <c r="D444" s="82">
        <f t="shared" si="27"/>
        <v>9.9146341463414629</v>
      </c>
      <c r="E444" s="4">
        <v>280</v>
      </c>
      <c r="F444" s="4">
        <v>2893</v>
      </c>
      <c r="G444" s="83">
        <v>5.24</v>
      </c>
      <c r="H444" s="83">
        <v>8.5500000000000007</v>
      </c>
      <c r="I444" s="80">
        <f t="shared" si="31"/>
        <v>11.760162601626016</v>
      </c>
      <c r="J444" s="81">
        <f t="shared" si="32"/>
        <v>10.332142857142857</v>
      </c>
      <c r="K444" s="82">
        <f t="shared" si="30"/>
        <v>1.8921057531185996</v>
      </c>
    </row>
    <row r="445" spans="1:11">
      <c r="A445" s="77">
        <v>42341</v>
      </c>
      <c r="B445" s="78">
        <f>'Daily income'!D445</f>
        <v>2503000</v>
      </c>
      <c r="C445" s="79">
        <v>242</v>
      </c>
      <c r="D445" s="82">
        <f t="shared" si="27"/>
        <v>10.342975206611571</v>
      </c>
      <c r="E445" s="4">
        <v>237</v>
      </c>
      <c r="F445" s="4">
        <v>2787</v>
      </c>
      <c r="G445" s="83">
        <v>5.48</v>
      </c>
      <c r="H445" s="83">
        <v>8.59</v>
      </c>
      <c r="I445" s="80">
        <f t="shared" si="31"/>
        <v>11.516528925619834</v>
      </c>
      <c r="J445" s="81">
        <f t="shared" si="32"/>
        <v>11.759493670886076</v>
      </c>
      <c r="K445" s="82">
        <f t="shared" si="30"/>
        <v>1.8874042347831332</v>
      </c>
    </row>
    <row r="446" spans="1:11">
      <c r="A446" s="77">
        <v>42342</v>
      </c>
      <c r="B446" s="78">
        <f>'Daily income'!D446</f>
        <v>2163000</v>
      </c>
      <c r="C446" s="79">
        <v>220</v>
      </c>
      <c r="D446" s="82">
        <f t="shared" si="27"/>
        <v>9.831818181818182</v>
      </c>
      <c r="E446" s="4">
        <v>247</v>
      </c>
      <c r="F446" s="4">
        <v>2222</v>
      </c>
      <c r="G446" s="83">
        <v>5.34</v>
      </c>
      <c r="H446" s="83">
        <v>8.2100000000000009</v>
      </c>
      <c r="I446" s="80">
        <f t="shared" si="31"/>
        <v>10.1</v>
      </c>
      <c r="J446" s="81">
        <f t="shared" si="32"/>
        <v>8.9959514170040489</v>
      </c>
      <c r="K446" s="82">
        <f t="shared" si="30"/>
        <v>1.8411644535240042</v>
      </c>
    </row>
    <row r="447" spans="1:11">
      <c r="A447" s="77">
        <v>42343</v>
      </c>
      <c r="B447" s="78">
        <f>'Daily income'!D447</f>
        <v>1821000</v>
      </c>
      <c r="C447" s="79">
        <v>203</v>
      </c>
      <c r="D447" s="82">
        <f t="shared" si="27"/>
        <v>8.970443349753694</v>
      </c>
      <c r="E447" s="4">
        <v>209</v>
      </c>
      <c r="F447" s="4">
        <v>1669</v>
      </c>
      <c r="G447" s="83">
        <v>4.99</v>
      </c>
      <c r="H447" s="83">
        <v>7.38</v>
      </c>
      <c r="I447" s="80">
        <f t="shared" si="31"/>
        <v>8.22167487684729</v>
      </c>
      <c r="J447" s="81">
        <f t="shared" si="32"/>
        <v>7.9856459330143537</v>
      </c>
      <c r="K447" s="82">
        <f t="shared" si="30"/>
        <v>1.7976840380267922</v>
      </c>
    </row>
    <row r="448" spans="1:11">
      <c r="A448" s="77">
        <v>42344</v>
      </c>
      <c r="B448" s="78">
        <f>'Daily income'!D448</f>
        <v>1751000</v>
      </c>
      <c r="C448" s="79">
        <v>196</v>
      </c>
      <c r="D448" s="82">
        <f t="shared" si="27"/>
        <v>8.933673469387756</v>
      </c>
      <c r="E448" s="4">
        <v>147</v>
      </c>
      <c r="F448" s="4">
        <v>1716</v>
      </c>
      <c r="G448" s="83">
        <v>5.04</v>
      </c>
      <c r="H448" s="83">
        <v>7.51</v>
      </c>
      <c r="I448" s="80">
        <f t="shared" si="31"/>
        <v>8.7551020408163271</v>
      </c>
      <c r="J448" s="81">
        <f t="shared" si="32"/>
        <v>11.673469387755102</v>
      </c>
      <c r="K448" s="82">
        <f t="shared" si="30"/>
        <v>1.7725542597991579</v>
      </c>
    </row>
    <row r="449" spans="1:11">
      <c r="A449" s="77">
        <v>42345</v>
      </c>
      <c r="B449" s="78">
        <f>'Daily income'!D449</f>
        <v>2514000</v>
      </c>
      <c r="C449" s="79">
        <v>247</v>
      </c>
      <c r="D449" s="82">
        <f t="shared" si="27"/>
        <v>10.178137651821862</v>
      </c>
      <c r="E449" s="4">
        <v>253</v>
      </c>
      <c r="F449" s="4">
        <v>3056</v>
      </c>
      <c r="G449" s="83">
        <v>5.54</v>
      </c>
      <c r="H449" s="83">
        <v>9.01</v>
      </c>
      <c r="I449" s="80">
        <f t="shared" si="31"/>
        <v>12.37246963562753</v>
      </c>
      <c r="J449" s="81">
        <f t="shared" si="32"/>
        <v>12.079051383399209</v>
      </c>
      <c r="K449" s="82">
        <f t="shared" si="30"/>
        <v>1.8372089624227188</v>
      </c>
    </row>
    <row r="450" spans="1:11">
      <c r="A450" s="77">
        <v>42346</v>
      </c>
      <c r="B450" s="78">
        <f>'Daily income'!D450</f>
        <v>2386000</v>
      </c>
      <c r="C450" s="79">
        <v>247</v>
      </c>
      <c r="D450" s="82">
        <f t="shared" si="27"/>
        <v>9.6599190283400809</v>
      </c>
      <c r="E450" s="4">
        <v>265</v>
      </c>
      <c r="F450" s="4">
        <v>2750</v>
      </c>
      <c r="G450" s="83">
        <v>5.25</v>
      </c>
      <c r="H450" s="83">
        <v>8.34</v>
      </c>
      <c r="I450" s="80">
        <f t="shared" si="31"/>
        <v>11.133603238866396</v>
      </c>
      <c r="J450" s="81">
        <f t="shared" si="32"/>
        <v>10.377358490566039</v>
      </c>
      <c r="K450" s="82">
        <f t="shared" si="30"/>
        <v>1.839984576826682</v>
      </c>
    </row>
    <row r="451" spans="1:11">
      <c r="A451" s="77">
        <v>42347</v>
      </c>
      <c r="B451" s="78">
        <f>'Daily income'!D451</f>
        <v>2396000</v>
      </c>
      <c r="C451" s="79">
        <v>245</v>
      </c>
      <c r="D451" s="82">
        <f t="shared" si="27"/>
        <v>9.7795918367346939</v>
      </c>
      <c r="E451" s="4">
        <v>288</v>
      </c>
      <c r="F451" s="4">
        <v>3124</v>
      </c>
      <c r="G451" s="83">
        <v>5.28</v>
      </c>
      <c r="H451" s="83">
        <v>8.58</v>
      </c>
      <c r="I451" s="80">
        <f t="shared" si="31"/>
        <v>12.751020408163265</v>
      </c>
      <c r="J451" s="81">
        <f t="shared" si="32"/>
        <v>10.847222222222221</v>
      </c>
      <c r="K451" s="82">
        <f t="shared" si="30"/>
        <v>1.852195423623995</v>
      </c>
    </row>
    <row r="452" spans="1:11">
      <c r="A452" s="77">
        <v>42348</v>
      </c>
      <c r="B452" s="78">
        <f>'Daily income'!D452</f>
        <v>2469000</v>
      </c>
      <c r="C452" s="79">
        <v>248</v>
      </c>
      <c r="D452" s="82">
        <f t="shared" ref="D452:D523" si="33">B452/C452/1000</f>
        <v>9.9556451612903221</v>
      </c>
      <c r="E452" s="4">
        <v>249</v>
      </c>
      <c r="F452" s="4">
        <v>2894</v>
      </c>
      <c r="G452" s="83">
        <v>5.28</v>
      </c>
      <c r="H452" s="83">
        <v>9.1</v>
      </c>
      <c r="I452" s="80">
        <f t="shared" si="31"/>
        <v>11.669354838709678</v>
      </c>
      <c r="J452" s="81">
        <f t="shared" si="32"/>
        <v>11.622489959839358</v>
      </c>
      <c r="K452" s="82">
        <f t="shared" si="30"/>
        <v>1.8855388563049851</v>
      </c>
    </row>
    <row r="453" spans="1:11">
      <c r="A453" s="77">
        <v>42349</v>
      </c>
      <c r="B453" s="78">
        <f>'Daily income'!D453</f>
        <v>2431000</v>
      </c>
      <c r="C453" s="79">
        <v>247</v>
      </c>
      <c r="D453" s="82">
        <f t="shared" si="33"/>
        <v>9.8421052631578956</v>
      </c>
      <c r="E453" s="4">
        <v>273</v>
      </c>
      <c r="F453" s="4">
        <v>3065</v>
      </c>
      <c r="G453" s="83">
        <v>5.31</v>
      </c>
      <c r="H453" s="83">
        <v>9.1300000000000008</v>
      </c>
      <c r="I453" s="80">
        <f t="shared" si="31"/>
        <v>12.408906882591094</v>
      </c>
      <c r="J453" s="81">
        <f t="shared" si="32"/>
        <v>11.227106227106226</v>
      </c>
      <c r="K453" s="82">
        <f t="shared" si="30"/>
        <v>1.8535038160372685</v>
      </c>
    </row>
    <row r="454" spans="1:11">
      <c r="A454" s="77">
        <v>42350</v>
      </c>
      <c r="B454" s="78">
        <f>'Daily income'!D454</f>
        <v>1987000</v>
      </c>
      <c r="C454" s="79">
        <v>215</v>
      </c>
      <c r="D454" s="82">
        <f t="shared" si="33"/>
        <v>9.2418604651162788</v>
      </c>
      <c r="E454" s="4">
        <v>188</v>
      </c>
      <c r="F454" s="4">
        <v>2083</v>
      </c>
      <c r="G454" s="83">
        <v>5.08</v>
      </c>
      <c r="H454" s="83">
        <v>8.2200000000000006</v>
      </c>
      <c r="I454" s="80">
        <f t="shared" si="31"/>
        <v>9.688372093023256</v>
      </c>
      <c r="J454" s="81">
        <f t="shared" si="32"/>
        <v>11.079787234042554</v>
      </c>
      <c r="K454" s="82">
        <f t="shared" si="30"/>
        <v>1.8192638710858817</v>
      </c>
    </row>
    <row r="455" spans="1:11">
      <c r="A455" s="77">
        <v>42351</v>
      </c>
      <c r="B455" s="78">
        <f>'Daily income'!D455</f>
        <v>1889000</v>
      </c>
      <c r="C455" s="79">
        <v>208</v>
      </c>
      <c r="D455" s="82">
        <f t="shared" si="33"/>
        <v>9.0817307692307701</v>
      </c>
      <c r="E455" s="4">
        <v>150</v>
      </c>
      <c r="F455" s="4">
        <v>1809</v>
      </c>
      <c r="G455" s="83">
        <v>5.05</v>
      </c>
      <c r="H455" s="83">
        <v>8.1199999999999992</v>
      </c>
      <c r="I455" s="80">
        <f t="shared" si="31"/>
        <v>8.697115384615385</v>
      </c>
      <c r="J455" s="81">
        <f t="shared" si="32"/>
        <v>12.06</v>
      </c>
      <c r="K455" s="82">
        <f t="shared" si="30"/>
        <v>1.7983625285605487</v>
      </c>
    </row>
    <row r="456" spans="1:11">
      <c r="A456" s="77">
        <v>42352</v>
      </c>
      <c r="B456" s="78">
        <f>'Daily income'!D456</f>
        <v>2449000</v>
      </c>
      <c r="C456" s="79">
        <v>254</v>
      </c>
      <c r="D456" s="82">
        <f t="shared" si="33"/>
        <v>9.6417322834645667</v>
      </c>
      <c r="E456" s="4">
        <v>275</v>
      </c>
      <c r="F456" s="4">
        <v>2941</v>
      </c>
      <c r="G456" s="83">
        <v>5.23</v>
      </c>
      <c r="H456" s="83">
        <v>8.4</v>
      </c>
      <c r="I456" s="80">
        <f t="shared" si="31"/>
        <v>11.578740157480315</v>
      </c>
      <c r="J456" s="81">
        <f t="shared" si="32"/>
        <v>10.694545454545455</v>
      </c>
      <c r="K456" s="82">
        <f t="shared" si="30"/>
        <v>1.8435434576414085</v>
      </c>
    </row>
    <row r="457" spans="1:11">
      <c r="A457" s="77">
        <v>42353</v>
      </c>
      <c r="B457" s="78">
        <f>'Daily income'!D457</f>
        <v>2650000</v>
      </c>
      <c r="C457" s="79">
        <v>268</v>
      </c>
      <c r="D457" s="82">
        <f t="shared" si="33"/>
        <v>9.8880597014925371</v>
      </c>
      <c r="E457" s="4">
        <v>268</v>
      </c>
      <c r="F457" s="4">
        <v>2595</v>
      </c>
      <c r="G457" s="83">
        <v>5.04</v>
      </c>
      <c r="H457" s="83">
        <v>8.3699999999999992</v>
      </c>
      <c r="I457" s="80">
        <f t="shared" si="31"/>
        <v>9.682835820895523</v>
      </c>
      <c r="J457" s="81">
        <f t="shared" si="32"/>
        <v>9.682835820895523</v>
      </c>
      <c r="K457" s="82">
        <f t="shared" si="30"/>
        <v>1.9619166074389955</v>
      </c>
    </row>
    <row r="458" spans="1:11">
      <c r="A458" s="77">
        <v>42354</v>
      </c>
      <c r="B458" s="78">
        <f>'Daily income'!D458</f>
        <v>2629000</v>
      </c>
      <c r="C458" s="79">
        <v>269</v>
      </c>
      <c r="D458" s="82">
        <f t="shared" si="33"/>
        <v>9.7732342007434951</v>
      </c>
      <c r="E458" s="4">
        <v>261</v>
      </c>
      <c r="F458" s="4">
        <v>2629</v>
      </c>
      <c r="G458" s="83">
        <v>5.21</v>
      </c>
      <c r="H458" s="83">
        <v>8.44</v>
      </c>
      <c r="I458" s="80">
        <f t="shared" si="31"/>
        <v>9.7732342007434951</v>
      </c>
      <c r="J458" s="81">
        <f t="shared" si="32"/>
        <v>10.072796934865901</v>
      </c>
      <c r="K458" s="82">
        <f t="shared" si="30"/>
        <v>1.8758606911215923</v>
      </c>
    </row>
    <row r="459" spans="1:11">
      <c r="A459" s="77">
        <v>42355</v>
      </c>
      <c r="B459" s="78">
        <f>'Daily income'!D459</f>
        <v>2389000</v>
      </c>
      <c r="C459" s="79">
        <v>252</v>
      </c>
      <c r="D459" s="82">
        <f t="shared" si="33"/>
        <v>9.4801587301587293</v>
      </c>
      <c r="E459" s="4">
        <v>235</v>
      </c>
      <c r="F459" s="4">
        <v>1927</v>
      </c>
      <c r="G459" s="83">
        <v>5.1100000000000003</v>
      </c>
      <c r="H459" s="83">
        <v>8.34</v>
      </c>
      <c r="I459" s="80">
        <f t="shared" si="31"/>
        <v>7.6468253968253972</v>
      </c>
      <c r="J459" s="81">
        <f t="shared" si="32"/>
        <v>8.1999999999999993</v>
      </c>
      <c r="K459" s="82">
        <f t="shared" si="30"/>
        <v>1.8552169726338021</v>
      </c>
    </row>
    <row r="460" spans="1:11">
      <c r="A460" s="77">
        <v>42356</v>
      </c>
      <c r="B460" s="78">
        <f>'Daily income'!D460</f>
        <v>2301000</v>
      </c>
      <c r="C460" s="79">
        <v>245</v>
      </c>
      <c r="D460" s="82">
        <f t="shared" si="33"/>
        <v>9.3918367346938769</v>
      </c>
      <c r="E460" s="4">
        <v>246</v>
      </c>
      <c r="F460" s="4">
        <v>2508</v>
      </c>
      <c r="G460" s="83">
        <v>5.0999999999999996</v>
      </c>
      <c r="H460" s="83">
        <v>8.5</v>
      </c>
      <c r="I460" s="80">
        <f t="shared" si="31"/>
        <v>10.236734693877551</v>
      </c>
      <c r="J460" s="81">
        <f t="shared" si="32"/>
        <v>10.195121951219512</v>
      </c>
      <c r="K460" s="82">
        <f t="shared" si="30"/>
        <v>1.8415366146458583</v>
      </c>
    </row>
    <row r="461" spans="1:11">
      <c r="A461" s="77">
        <v>42357</v>
      </c>
      <c r="B461" s="78">
        <f>'Daily income'!D461</f>
        <v>2083000</v>
      </c>
      <c r="C461" s="79">
        <v>223</v>
      </c>
      <c r="D461" s="82">
        <f t="shared" si="33"/>
        <v>9.3408071748878925</v>
      </c>
      <c r="E461" s="4">
        <v>183</v>
      </c>
      <c r="F461" s="4">
        <v>2046</v>
      </c>
      <c r="G461" s="83">
        <v>5.05</v>
      </c>
      <c r="H461" s="83">
        <v>8.2799999999999994</v>
      </c>
      <c r="I461" s="80">
        <f t="shared" si="31"/>
        <v>9.174887892376681</v>
      </c>
      <c r="J461" s="81">
        <f t="shared" si="32"/>
        <v>11.180327868852459</v>
      </c>
      <c r="K461" s="82">
        <f t="shared" si="30"/>
        <v>1.8496647871065135</v>
      </c>
    </row>
    <row r="462" spans="1:11">
      <c r="A462" s="77">
        <v>42358</v>
      </c>
      <c r="B462" s="78">
        <f>'Daily income'!D462</f>
        <v>1875000</v>
      </c>
      <c r="C462" s="79">
        <v>212</v>
      </c>
      <c r="D462" s="82">
        <f t="shared" si="33"/>
        <v>8.8443396226415096</v>
      </c>
      <c r="E462" s="4">
        <v>142</v>
      </c>
      <c r="F462" s="4">
        <v>1857</v>
      </c>
      <c r="G462" s="83">
        <v>4.95</v>
      </c>
      <c r="H462" s="83">
        <v>7.48</v>
      </c>
      <c r="I462" s="80">
        <f t="shared" si="31"/>
        <v>8.7594339622641506</v>
      </c>
      <c r="J462" s="81">
        <f t="shared" si="32"/>
        <v>13.077464788732394</v>
      </c>
      <c r="K462" s="82">
        <f t="shared" si="30"/>
        <v>1.786735277301315</v>
      </c>
    </row>
    <row r="463" spans="1:11">
      <c r="A463" s="77">
        <v>42359</v>
      </c>
      <c r="B463" s="78">
        <f>'Daily income'!D463</f>
        <v>2366000</v>
      </c>
      <c r="C463" s="79">
        <v>250</v>
      </c>
      <c r="D463" s="82">
        <f t="shared" si="33"/>
        <v>9.4640000000000004</v>
      </c>
      <c r="E463" s="4">
        <v>234</v>
      </c>
      <c r="F463" s="4">
        <v>2747</v>
      </c>
      <c r="G463" s="83">
        <v>5.17</v>
      </c>
      <c r="H463" s="83">
        <v>8.41</v>
      </c>
      <c r="I463" s="80">
        <f t="shared" si="31"/>
        <v>10.988</v>
      </c>
      <c r="J463" s="81">
        <f t="shared" si="32"/>
        <v>11.739316239316238</v>
      </c>
      <c r="K463" s="82">
        <f t="shared" si="30"/>
        <v>1.8305609284332689</v>
      </c>
    </row>
    <row r="464" spans="1:11">
      <c r="A464" s="77">
        <v>42360</v>
      </c>
      <c r="B464" s="78">
        <f>'Daily income'!D464</f>
        <v>2326000</v>
      </c>
      <c r="C464" s="79">
        <v>250</v>
      </c>
      <c r="D464" s="82">
        <f t="shared" si="33"/>
        <v>9.3040000000000003</v>
      </c>
      <c r="E464" s="4">
        <v>261</v>
      </c>
      <c r="F464" s="4">
        <v>2576</v>
      </c>
      <c r="G464" s="83">
        <v>5.13</v>
      </c>
      <c r="H464" s="83">
        <v>8.42</v>
      </c>
      <c r="I464" s="80">
        <f t="shared" si="31"/>
        <v>10.304</v>
      </c>
      <c r="J464" s="81">
        <f t="shared" si="32"/>
        <v>9.8697318007662833</v>
      </c>
      <c r="K464" s="82">
        <f t="shared" si="30"/>
        <v>1.8136452241715399</v>
      </c>
    </row>
    <row r="465" spans="1:11">
      <c r="A465" s="77">
        <v>42361</v>
      </c>
      <c r="B465" s="78">
        <f>'Daily income'!D465</f>
        <v>2404000</v>
      </c>
      <c r="C465" s="79">
        <v>248</v>
      </c>
      <c r="D465" s="82">
        <f t="shared" si="33"/>
        <v>9.693548387096774</v>
      </c>
      <c r="E465" s="4">
        <v>275</v>
      </c>
      <c r="F465" s="4">
        <v>2632</v>
      </c>
      <c r="G465" s="83">
        <v>5.42</v>
      </c>
      <c r="H465" s="83">
        <v>8.33</v>
      </c>
      <c r="I465" s="80">
        <f t="shared" si="31"/>
        <v>10.612903225806452</v>
      </c>
      <c r="J465" s="81">
        <f t="shared" si="32"/>
        <v>9.5709090909090904</v>
      </c>
      <c r="K465" s="82">
        <f t="shared" si="30"/>
        <v>1.7884775621949769</v>
      </c>
    </row>
    <row r="466" spans="1:11">
      <c r="A466" s="77">
        <v>42362</v>
      </c>
      <c r="B466" s="78">
        <f>'Daily income'!D466</f>
        <v>2198000</v>
      </c>
      <c r="C466" s="79">
        <v>232</v>
      </c>
      <c r="D466" s="82">
        <f t="shared" si="33"/>
        <v>9.4741379310344822</v>
      </c>
      <c r="E466" s="4">
        <v>209</v>
      </c>
      <c r="F466" s="4">
        <v>2585</v>
      </c>
      <c r="G466" s="83">
        <v>5.17</v>
      </c>
      <c r="H466" s="83">
        <v>8.34</v>
      </c>
      <c r="I466" s="80">
        <f t="shared" si="31"/>
        <v>11.142241379310345</v>
      </c>
      <c r="J466" s="81">
        <f t="shared" si="32"/>
        <v>12.368421052631579</v>
      </c>
      <c r="K466" s="82">
        <f t="shared" si="30"/>
        <v>1.8325218435269792</v>
      </c>
    </row>
    <row r="467" spans="1:11">
      <c r="A467" s="77">
        <v>42363</v>
      </c>
      <c r="B467" s="78">
        <f>'Daily income'!D467</f>
        <v>1761000</v>
      </c>
      <c r="C467" s="79">
        <v>208</v>
      </c>
      <c r="D467" s="82">
        <f t="shared" si="33"/>
        <v>8.4663461538461551</v>
      </c>
      <c r="E467" s="4">
        <v>131</v>
      </c>
      <c r="F467" s="4">
        <v>1750</v>
      </c>
      <c r="G467" s="83">
        <v>4.7</v>
      </c>
      <c r="H467" s="83">
        <v>7.29</v>
      </c>
      <c r="I467" s="80">
        <f t="shared" si="31"/>
        <v>8.4134615384615383</v>
      </c>
      <c r="J467" s="81">
        <f t="shared" si="32"/>
        <v>13.358778625954198</v>
      </c>
      <c r="K467" s="82">
        <f t="shared" si="30"/>
        <v>1.8013502454991819</v>
      </c>
    </row>
    <row r="468" spans="1:11">
      <c r="A468" s="77">
        <v>42364</v>
      </c>
      <c r="B468" s="78">
        <f>'Daily income'!D468</f>
        <v>1904000</v>
      </c>
      <c r="C468" s="79">
        <v>221</v>
      </c>
      <c r="D468" s="82">
        <f t="shared" si="33"/>
        <v>8.615384615384615</v>
      </c>
      <c r="E468" s="4">
        <v>153</v>
      </c>
      <c r="F468" s="4">
        <v>2041</v>
      </c>
      <c r="G468" s="83">
        <v>4.8</v>
      </c>
      <c r="H468" s="83">
        <v>7.2</v>
      </c>
      <c r="I468" s="80">
        <f t="shared" si="31"/>
        <v>9.235294117647058</v>
      </c>
      <c r="J468" s="81">
        <f t="shared" si="32"/>
        <v>13.339869281045752</v>
      </c>
      <c r="K468" s="82">
        <f t="shared" si="30"/>
        <v>1.7948717948717949</v>
      </c>
    </row>
    <row r="469" spans="1:11">
      <c r="A469" s="77">
        <v>42365</v>
      </c>
      <c r="B469" s="78">
        <f>'Daily income'!D469</f>
        <v>1995000</v>
      </c>
      <c r="C469" s="79">
        <v>232</v>
      </c>
      <c r="D469" s="82">
        <f t="shared" si="33"/>
        <v>8.5991379310344822</v>
      </c>
      <c r="E469" s="4">
        <v>132</v>
      </c>
      <c r="F469" s="4">
        <v>1768</v>
      </c>
      <c r="G469" s="83">
        <v>4.9000000000000004</v>
      </c>
      <c r="H469" s="83">
        <v>7.2</v>
      </c>
      <c r="I469" s="80">
        <f t="shared" ref="I469:I537" si="34">F469/C469</f>
        <v>7.6206896551724137</v>
      </c>
      <c r="J469" s="81">
        <f t="shared" ref="J469:J536" si="35">F469/E469</f>
        <v>13.393939393939394</v>
      </c>
      <c r="K469" s="82">
        <f t="shared" si="30"/>
        <v>1.7549261083743839</v>
      </c>
    </row>
    <row r="470" spans="1:11">
      <c r="A470" s="77">
        <v>42366</v>
      </c>
      <c r="B470" s="78">
        <f>'Daily income'!D470</f>
        <v>2305000</v>
      </c>
      <c r="C470" s="79">
        <v>242</v>
      </c>
      <c r="D470" s="82">
        <f t="shared" si="33"/>
        <v>9.5247933884297531</v>
      </c>
      <c r="E470" s="4">
        <v>169</v>
      </c>
      <c r="F470" s="4">
        <v>1983</v>
      </c>
      <c r="G470" s="83">
        <v>5.4</v>
      </c>
      <c r="H470" s="83">
        <v>7.56</v>
      </c>
      <c r="I470" s="80">
        <f t="shared" si="34"/>
        <v>8.1942148760330582</v>
      </c>
      <c r="J470" s="81">
        <f t="shared" si="35"/>
        <v>11.733727810650887</v>
      </c>
      <c r="K470" s="82">
        <f t="shared" si="30"/>
        <v>1.7638506274869912</v>
      </c>
    </row>
    <row r="471" spans="1:11">
      <c r="A471" s="77">
        <v>42367</v>
      </c>
      <c r="B471" s="78">
        <f>'Daily income'!D471</f>
        <v>2305000</v>
      </c>
      <c r="C471" s="79">
        <v>242</v>
      </c>
      <c r="D471" s="82">
        <f t="shared" si="33"/>
        <v>9.5247933884297531</v>
      </c>
      <c r="E471" s="4">
        <v>187</v>
      </c>
      <c r="F471" s="4">
        <v>2641</v>
      </c>
      <c r="G471" s="83">
        <v>5.38</v>
      </c>
      <c r="H471" s="83">
        <v>7.53</v>
      </c>
      <c r="I471" s="80">
        <f t="shared" si="34"/>
        <v>10.913223140495868</v>
      </c>
      <c r="J471" s="81">
        <f t="shared" si="35"/>
        <v>14.122994652406417</v>
      </c>
      <c r="K471" s="82">
        <f t="shared" si="30"/>
        <v>1.7704076930166828</v>
      </c>
    </row>
    <row r="472" spans="1:11">
      <c r="A472" s="77">
        <v>42368</v>
      </c>
      <c r="B472" s="78">
        <f>'Daily income'!D472</f>
        <v>2356000</v>
      </c>
      <c r="C472" s="79">
        <v>247</v>
      </c>
      <c r="D472" s="82">
        <f t="shared" si="33"/>
        <v>9.5384615384615383</v>
      </c>
      <c r="E472" s="4">
        <v>238</v>
      </c>
      <c r="F472" s="4">
        <v>2513</v>
      </c>
      <c r="G472" s="83">
        <v>5.25</v>
      </c>
      <c r="H472" s="83">
        <v>8.32</v>
      </c>
      <c r="I472" s="80">
        <f t="shared" si="34"/>
        <v>10.174089068825911</v>
      </c>
      <c r="J472" s="81">
        <f t="shared" si="35"/>
        <v>10.558823529411764</v>
      </c>
      <c r="K472" s="82">
        <f t="shared" si="30"/>
        <v>1.8168498168498168</v>
      </c>
    </row>
    <row r="473" spans="1:11">
      <c r="A473" s="77">
        <v>42369</v>
      </c>
      <c r="B473" s="78">
        <f>'Daily income'!D473</f>
        <v>2431000</v>
      </c>
      <c r="C473" s="79">
        <v>242</v>
      </c>
      <c r="D473" s="82">
        <f t="shared" si="33"/>
        <v>10.045454545454547</v>
      </c>
      <c r="E473" s="4">
        <v>248</v>
      </c>
      <c r="F473" s="4">
        <v>2830</v>
      </c>
      <c r="G473" s="83">
        <v>5.48</v>
      </c>
      <c r="H473" s="83">
        <v>8.44</v>
      </c>
      <c r="I473" s="80">
        <f t="shared" si="34"/>
        <v>11.694214876033058</v>
      </c>
      <c r="J473" s="81">
        <f t="shared" si="35"/>
        <v>11.411290322580646</v>
      </c>
      <c r="K473" s="82">
        <f t="shared" si="30"/>
        <v>1.8331121433311215</v>
      </c>
    </row>
    <row r="474" spans="1:11">
      <c r="A474" s="77">
        <v>42370</v>
      </c>
      <c r="B474" s="78">
        <f>'Daily income'!D474</f>
        <v>2124000</v>
      </c>
      <c r="C474" s="79">
        <v>231</v>
      </c>
      <c r="D474" s="82">
        <f t="shared" si="33"/>
        <v>9.1948051948051948</v>
      </c>
      <c r="E474" s="4">
        <v>173</v>
      </c>
      <c r="F474" s="4">
        <v>2406</v>
      </c>
      <c r="G474" s="83">
        <v>5.0999999999999996</v>
      </c>
      <c r="H474" s="83">
        <v>8.42</v>
      </c>
      <c r="I474" s="80">
        <f t="shared" si="34"/>
        <v>10.415584415584416</v>
      </c>
      <c r="J474" s="81">
        <f t="shared" si="35"/>
        <v>13.907514450867051</v>
      </c>
      <c r="K474" s="82">
        <f t="shared" si="30"/>
        <v>1.8029029793735678</v>
      </c>
    </row>
    <row r="475" spans="1:11">
      <c r="A475" s="77">
        <v>42371</v>
      </c>
      <c r="B475" s="78">
        <f>'Daily income'!D475</f>
        <v>2265000</v>
      </c>
      <c r="C475" s="79">
        <v>240</v>
      </c>
      <c r="D475" s="82">
        <f t="shared" si="33"/>
        <v>9.4375</v>
      </c>
      <c r="E475" s="4">
        <v>147</v>
      </c>
      <c r="F475" s="4">
        <v>2286</v>
      </c>
      <c r="G475" s="83">
        <v>5.2</v>
      </c>
      <c r="H475" s="83">
        <v>8.2100000000000009</v>
      </c>
      <c r="I475" s="80">
        <f t="shared" si="34"/>
        <v>9.5250000000000004</v>
      </c>
      <c r="J475" s="81">
        <f t="shared" si="35"/>
        <v>15.551020408163266</v>
      </c>
      <c r="K475" s="82">
        <f t="shared" si="30"/>
        <v>1.814903846153846</v>
      </c>
    </row>
    <row r="476" spans="1:11">
      <c r="A476" s="77">
        <v>42372</v>
      </c>
      <c r="B476" s="78">
        <f>'Daily income'!D476</f>
        <v>2037000</v>
      </c>
      <c r="C476" s="79">
        <v>225</v>
      </c>
      <c r="D476" s="82">
        <f t="shared" si="33"/>
        <v>9.0533333333333346</v>
      </c>
      <c r="E476" s="4">
        <v>154</v>
      </c>
      <c r="F476" s="4">
        <v>2037</v>
      </c>
      <c r="G476" s="83">
        <v>5.12</v>
      </c>
      <c r="H476" s="83">
        <v>7.58</v>
      </c>
      <c r="I476" s="80">
        <f t="shared" si="34"/>
        <v>9.0533333333333328</v>
      </c>
      <c r="J476" s="81">
        <f t="shared" si="35"/>
        <v>13.227272727272727</v>
      </c>
      <c r="K476" s="82">
        <f t="shared" si="30"/>
        <v>1.768229166666667</v>
      </c>
    </row>
    <row r="477" spans="1:11">
      <c r="A477" s="77">
        <v>42373</v>
      </c>
      <c r="B477" s="78">
        <f>'Daily income'!D477</f>
        <v>2436000</v>
      </c>
      <c r="C477" s="85">
        <v>258</v>
      </c>
      <c r="D477" s="82">
        <f t="shared" si="33"/>
        <v>9.4418604651162781</v>
      </c>
      <c r="E477" s="4">
        <v>237</v>
      </c>
      <c r="F477" s="4">
        <v>2436</v>
      </c>
      <c r="G477" s="83">
        <v>5.17</v>
      </c>
      <c r="H477" s="83">
        <v>8.56</v>
      </c>
      <c r="I477" s="80">
        <f t="shared" si="34"/>
        <v>9.4418604651162799</v>
      </c>
      <c r="J477" s="81">
        <f t="shared" si="35"/>
        <v>10.278481012658228</v>
      </c>
      <c r="K477" s="82">
        <f t="shared" si="30"/>
        <v>1.8262786199451215</v>
      </c>
    </row>
    <row r="478" spans="1:11">
      <c r="A478" s="77">
        <v>42374</v>
      </c>
      <c r="B478" s="78">
        <f>'Daily income'!D478</f>
        <v>2651000</v>
      </c>
      <c r="C478" s="85">
        <v>261</v>
      </c>
      <c r="D478" s="82">
        <f t="shared" si="33"/>
        <v>10.157088122605364</v>
      </c>
      <c r="E478" s="4">
        <v>265</v>
      </c>
      <c r="F478" s="4">
        <v>3601</v>
      </c>
      <c r="H478" s="83"/>
      <c r="I478" s="80">
        <f t="shared" si="34"/>
        <v>13.796934865900383</v>
      </c>
      <c r="J478" s="81">
        <f t="shared" si="35"/>
        <v>13.58867924528302</v>
      </c>
      <c r="K478" s="82"/>
    </row>
    <row r="479" spans="1:11">
      <c r="A479" s="77">
        <v>42375</v>
      </c>
      <c r="B479" s="78">
        <f>'Daily income'!D479</f>
        <v>2650000</v>
      </c>
      <c r="C479" s="85">
        <v>275</v>
      </c>
      <c r="D479" s="82">
        <f t="shared" si="33"/>
        <v>9.6363636363636367</v>
      </c>
      <c r="E479" s="4">
        <v>251</v>
      </c>
      <c r="F479" s="4">
        <v>3199</v>
      </c>
      <c r="H479" s="83"/>
      <c r="I479" s="80">
        <f t="shared" si="34"/>
        <v>11.632727272727273</v>
      </c>
      <c r="J479" s="81">
        <f t="shared" si="35"/>
        <v>12.745019920318725</v>
      </c>
      <c r="K479" s="82"/>
    </row>
    <row r="480" spans="1:11">
      <c r="A480" s="77">
        <v>42376</v>
      </c>
      <c r="B480" s="78">
        <f>'Daily income'!D480</f>
        <v>2775000</v>
      </c>
      <c r="C480" s="85">
        <v>277</v>
      </c>
      <c r="D480" s="82">
        <f t="shared" si="33"/>
        <v>10.018050541516246</v>
      </c>
      <c r="E480" s="4">
        <v>216</v>
      </c>
      <c r="F480" s="4">
        <v>3452</v>
      </c>
      <c r="G480" s="83">
        <v>5.27</v>
      </c>
      <c r="H480" s="83">
        <v>8.26</v>
      </c>
      <c r="I480" s="80">
        <f t="shared" si="34"/>
        <v>12.462093862815884</v>
      </c>
      <c r="J480" s="81">
        <f t="shared" si="35"/>
        <v>15.981481481481481</v>
      </c>
      <c r="K480" s="82">
        <f t="shared" si="30"/>
        <v>1.9009583570239557</v>
      </c>
    </row>
    <row r="481" spans="1:11">
      <c r="A481" s="77">
        <v>42377</v>
      </c>
      <c r="B481" s="78">
        <f>'Daily income'!D481</f>
        <v>2735000</v>
      </c>
      <c r="C481" s="85">
        <v>273</v>
      </c>
      <c r="D481" s="82">
        <f t="shared" si="33"/>
        <v>10.01831501831502</v>
      </c>
      <c r="E481" s="4">
        <v>272</v>
      </c>
      <c r="F481" s="4">
        <v>4243</v>
      </c>
      <c r="G481" s="83">
        <v>5.43</v>
      </c>
      <c r="H481" s="83">
        <v>9.1</v>
      </c>
      <c r="I481" s="80">
        <f t="shared" si="34"/>
        <v>15.542124542124542</v>
      </c>
      <c r="J481" s="81">
        <f t="shared" si="35"/>
        <v>15.599264705882353</v>
      </c>
      <c r="K481" s="82">
        <f t="shared" si="30"/>
        <v>1.8449935577007404</v>
      </c>
    </row>
    <row r="482" spans="1:11">
      <c r="A482" s="77">
        <v>42378</v>
      </c>
      <c r="B482" s="78">
        <f>'Daily income'!D482</f>
        <v>2300000</v>
      </c>
      <c r="C482" s="85">
        <v>246</v>
      </c>
      <c r="D482" s="82">
        <f t="shared" si="33"/>
        <v>9.3495934959349594</v>
      </c>
      <c r="E482" s="4">
        <v>239</v>
      </c>
      <c r="F482" s="4">
        <v>3249</v>
      </c>
      <c r="G482" s="83">
        <v>5.21</v>
      </c>
      <c r="H482" s="83">
        <v>8.19</v>
      </c>
      <c r="I482" s="80">
        <f t="shared" si="34"/>
        <v>13.207317073170731</v>
      </c>
      <c r="J482" s="81">
        <f t="shared" si="35"/>
        <v>13.594142259414227</v>
      </c>
      <c r="K482" s="82">
        <f t="shared" si="30"/>
        <v>1.7945476959568061</v>
      </c>
    </row>
    <row r="483" spans="1:11">
      <c r="A483" s="77">
        <v>42379</v>
      </c>
      <c r="B483" s="78">
        <f>'Daily income'!D483</f>
        <v>2225000</v>
      </c>
      <c r="C483" s="85">
        <v>234</v>
      </c>
      <c r="D483" s="82">
        <f t="shared" si="33"/>
        <v>9.5085470085470085</v>
      </c>
      <c r="E483" s="4">
        <v>159</v>
      </c>
      <c r="F483" s="4">
        <v>2629</v>
      </c>
      <c r="G483" s="83">
        <v>5.36</v>
      </c>
      <c r="H483" s="83">
        <v>8.3800000000000008</v>
      </c>
      <c r="I483" s="80">
        <f t="shared" si="34"/>
        <v>11.235042735042734</v>
      </c>
      <c r="J483" s="81">
        <f t="shared" si="35"/>
        <v>16.534591194968552</v>
      </c>
      <c r="K483" s="82">
        <f t="shared" si="30"/>
        <v>1.7739826508483223</v>
      </c>
    </row>
    <row r="484" spans="1:11">
      <c r="A484" s="77">
        <v>42380</v>
      </c>
      <c r="B484" s="78">
        <f>'Daily income'!D484</f>
        <v>2987000</v>
      </c>
      <c r="C484" s="85">
        <v>282</v>
      </c>
      <c r="D484" s="82">
        <f t="shared" si="33"/>
        <v>10.592198581560284</v>
      </c>
      <c r="E484" s="4">
        <v>260</v>
      </c>
      <c r="F484" s="4">
        <v>3361</v>
      </c>
      <c r="G484" s="83">
        <v>5.75</v>
      </c>
      <c r="H484" s="83">
        <v>9.27</v>
      </c>
      <c r="I484" s="80">
        <f t="shared" si="34"/>
        <v>11.918439716312056</v>
      </c>
      <c r="J484" s="81">
        <f t="shared" si="35"/>
        <v>12.926923076923076</v>
      </c>
      <c r="K484" s="82">
        <f t="shared" si="30"/>
        <v>1.8421214924452669</v>
      </c>
    </row>
    <row r="485" spans="1:11">
      <c r="A485" s="77">
        <v>42381</v>
      </c>
      <c r="B485" s="78">
        <f>'Daily income'!D485</f>
        <v>2750000</v>
      </c>
      <c r="C485" s="85">
        <v>278</v>
      </c>
      <c r="D485" s="82">
        <f t="shared" si="33"/>
        <v>9.8920863309352516</v>
      </c>
      <c r="E485" s="4">
        <v>291</v>
      </c>
      <c r="F485" s="4">
        <v>3535</v>
      </c>
      <c r="G485" s="83">
        <v>5.27</v>
      </c>
      <c r="H485" s="83">
        <v>8.5500000000000007</v>
      </c>
      <c r="I485" s="80">
        <f t="shared" si="34"/>
        <v>12.715827338129497</v>
      </c>
      <c r="J485" s="81">
        <f t="shared" si="35"/>
        <v>12.147766323024054</v>
      </c>
      <c r="K485" s="82">
        <f t="shared" si="30"/>
        <v>1.8770562297789852</v>
      </c>
    </row>
    <row r="486" spans="1:11">
      <c r="A486" s="90">
        <v>42382</v>
      </c>
      <c r="B486" s="91">
        <f>'Daily income'!D486</f>
        <v>2541000</v>
      </c>
      <c r="C486" s="85">
        <v>270</v>
      </c>
      <c r="D486" s="82">
        <f t="shared" si="33"/>
        <v>9.4111111111111114</v>
      </c>
      <c r="E486" s="4">
        <v>281</v>
      </c>
      <c r="F486" s="4">
        <v>3158</v>
      </c>
      <c r="G486" s="4">
        <v>5.1100000000000003</v>
      </c>
      <c r="H486" s="83">
        <v>8.33</v>
      </c>
      <c r="I486" s="80">
        <f t="shared" si="34"/>
        <v>11.696296296296296</v>
      </c>
      <c r="J486" s="81">
        <f t="shared" si="35"/>
        <v>11.238434163701067</v>
      </c>
      <c r="K486" s="82">
        <f t="shared" si="30"/>
        <v>1.8417047184170472</v>
      </c>
    </row>
    <row r="487" spans="1:11">
      <c r="A487" s="90">
        <v>42383</v>
      </c>
      <c r="B487" s="91">
        <f>'Daily income'!D487</f>
        <v>2525000</v>
      </c>
      <c r="C487" s="85">
        <v>268</v>
      </c>
      <c r="D487" s="82">
        <f t="shared" si="33"/>
        <v>9.4216417910447756</v>
      </c>
      <c r="E487" s="4">
        <v>266</v>
      </c>
      <c r="F487" s="4">
        <v>3418</v>
      </c>
      <c r="G487" s="4">
        <v>5.08</v>
      </c>
      <c r="H487" s="83">
        <v>8.4600000000000009</v>
      </c>
      <c r="I487" s="80">
        <f t="shared" si="34"/>
        <v>12.753731343283581</v>
      </c>
      <c r="J487" s="81">
        <f t="shared" si="35"/>
        <v>12.849624060150376</v>
      </c>
      <c r="K487" s="82">
        <f t="shared" si="30"/>
        <v>1.8546538958749559</v>
      </c>
    </row>
    <row r="488" spans="1:11">
      <c r="A488" s="77">
        <v>42384</v>
      </c>
      <c r="B488" s="78">
        <f>'Daily income'!D488</f>
        <v>2614000</v>
      </c>
      <c r="C488" s="85">
        <v>262</v>
      </c>
      <c r="D488" s="82">
        <f t="shared" si="33"/>
        <v>9.9770992366412212</v>
      </c>
      <c r="E488" s="4">
        <v>287</v>
      </c>
      <c r="F488" s="4">
        <v>3761</v>
      </c>
      <c r="G488" s="4">
        <v>5.08</v>
      </c>
      <c r="H488" s="83">
        <v>9.02</v>
      </c>
      <c r="I488" s="80">
        <f t="shared" si="34"/>
        <v>14.354961832061068</v>
      </c>
      <c r="J488" s="81">
        <f t="shared" si="35"/>
        <v>13.104529616724738</v>
      </c>
      <c r="K488" s="82">
        <f t="shared" si="30"/>
        <v>1.9639959127246498</v>
      </c>
    </row>
    <row r="489" spans="1:11">
      <c r="A489" s="77">
        <v>42385</v>
      </c>
      <c r="B489" s="78">
        <f>'Daily income'!D489</f>
        <v>2204000</v>
      </c>
      <c r="C489" s="85">
        <v>237</v>
      </c>
      <c r="D489" s="82">
        <f t="shared" si="33"/>
        <v>9.2995780590717292</v>
      </c>
      <c r="E489" s="4">
        <v>225</v>
      </c>
      <c r="F489" s="4">
        <v>2434</v>
      </c>
      <c r="G489" s="4">
        <v>5.27</v>
      </c>
      <c r="H489" s="83">
        <v>8.2200000000000006</v>
      </c>
      <c r="I489" s="80">
        <f t="shared" si="34"/>
        <v>10.270042194092827</v>
      </c>
      <c r="J489" s="81">
        <f t="shared" si="35"/>
        <v>10.817777777777778</v>
      </c>
      <c r="K489" s="82">
        <f t="shared" si="30"/>
        <v>1.7646258176606697</v>
      </c>
    </row>
    <row r="490" spans="1:11">
      <c r="A490" s="77">
        <v>42386</v>
      </c>
      <c r="B490" s="78">
        <f>'Daily income'!D490</f>
        <v>2069000</v>
      </c>
      <c r="C490" s="85">
        <v>228</v>
      </c>
      <c r="D490" s="82">
        <f t="shared" si="33"/>
        <v>9.0745614035087705</v>
      </c>
      <c r="E490" s="4">
        <v>205</v>
      </c>
      <c r="F490" s="4">
        <v>2474</v>
      </c>
      <c r="G490" s="4">
        <v>5.14</v>
      </c>
      <c r="H490" s="83">
        <v>8.27</v>
      </c>
      <c r="I490" s="80">
        <f t="shared" si="34"/>
        <v>10.850877192982455</v>
      </c>
      <c r="J490" s="81">
        <f t="shared" si="35"/>
        <v>12.068292682926829</v>
      </c>
      <c r="K490" s="82">
        <f t="shared" si="30"/>
        <v>1.7654788722779711</v>
      </c>
    </row>
    <row r="491" spans="1:11">
      <c r="A491" s="77">
        <v>42387</v>
      </c>
      <c r="B491" s="78">
        <f>'Daily income'!D491</f>
        <v>2742000</v>
      </c>
      <c r="C491" s="85">
        <v>269</v>
      </c>
      <c r="D491" s="82">
        <f t="shared" si="33"/>
        <v>10.193308550185874</v>
      </c>
      <c r="E491" s="4">
        <v>296</v>
      </c>
      <c r="F491" s="4">
        <v>3049</v>
      </c>
      <c r="G491" s="4">
        <v>5.49</v>
      </c>
      <c r="H491" s="83">
        <v>9.15</v>
      </c>
      <c r="I491" s="80">
        <f t="shared" si="34"/>
        <v>11.33457249070632</v>
      </c>
      <c r="J491" s="81">
        <f t="shared" si="35"/>
        <v>10.300675675675675</v>
      </c>
      <c r="K491" s="82">
        <f t="shared" si="30"/>
        <v>1.856704653950068</v>
      </c>
    </row>
    <row r="492" spans="1:11">
      <c r="A492" s="77">
        <v>42388</v>
      </c>
      <c r="B492" s="78">
        <f>'Daily income'!D492</f>
        <v>2633000</v>
      </c>
      <c r="C492" s="85">
        <v>266</v>
      </c>
      <c r="D492" s="82">
        <f t="shared" si="33"/>
        <v>9.8984962406015047</v>
      </c>
      <c r="E492" s="4">
        <v>302</v>
      </c>
      <c r="F492" s="4">
        <v>2691</v>
      </c>
      <c r="G492" s="4">
        <v>5.27</v>
      </c>
      <c r="H492" s="83">
        <v>8.34</v>
      </c>
      <c r="I492" s="80">
        <f t="shared" si="34"/>
        <v>10.116541353383459</v>
      </c>
      <c r="J492" s="81">
        <f t="shared" si="35"/>
        <v>8.910596026490067</v>
      </c>
      <c r="K492" s="82">
        <f t="shared" si="30"/>
        <v>1.8782725314234356</v>
      </c>
    </row>
    <row r="493" spans="1:11">
      <c r="A493" s="77">
        <v>42389</v>
      </c>
      <c r="B493" s="78">
        <f>'Daily income'!D493</f>
        <v>2989000</v>
      </c>
      <c r="C493" s="85">
        <v>267</v>
      </c>
      <c r="D493" s="82">
        <f t="shared" si="33"/>
        <v>11.194756554307116</v>
      </c>
      <c r="E493" s="4">
        <v>307</v>
      </c>
      <c r="F493" s="4">
        <v>2598</v>
      </c>
      <c r="G493" s="4">
        <v>5.98</v>
      </c>
      <c r="H493" s="83">
        <v>8.4700000000000006</v>
      </c>
      <c r="I493" s="80">
        <f t="shared" si="34"/>
        <v>9.7303370786516847</v>
      </c>
      <c r="J493" s="81">
        <f t="shared" si="35"/>
        <v>8.4625407166123772</v>
      </c>
      <c r="K493" s="82">
        <f t="shared" si="30"/>
        <v>1.8720328686132299</v>
      </c>
    </row>
    <row r="494" spans="1:11">
      <c r="A494" s="77">
        <v>42390</v>
      </c>
      <c r="B494" s="78">
        <f>'Daily income'!D494</f>
        <v>2641000</v>
      </c>
      <c r="C494" s="85">
        <v>272</v>
      </c>
      <c r="D494" s="82">
        <f t="shared" si="33"/>
        <v>9.709558823529413</v>
      </c>
      <c r="E494" s="4">
        <v>211</v>
      </c>
      <c r="F494" s="4">
        <v>2271</v>
      </c>
      <c r="G494" s="4">
        <v>5.1100000000000003</v>
      </c>
      <c r="H494" s="83">
        <v>8.1</v>
      </c>
      <c r="I494" s="80">
        <f t="shared" si="34"/>
        <v>8.3492647058823533</v>
      </c>
      <c r="J494" s="81">
        <f t="shared" si="35"/>
        <v>10.763033175355451</v>
      </c>
      <c r="K494" s="82">
        <f t="shared" si="30"/>
        <v>1.9001093588120181</v>
      </c>
    </row>
    <row r="495" spans="1:11">
      <c r="A495" s="77">
        <v>42391</v>
      </c>
      <c r="B495" s="78">
        <f>'Daily income'!D495</f>
        <v>2486000</v>
      </c>
      <c r="C495" s="85">
        <v>259</v>
      </c>
      <c r="D495" s="82">
        <f t="shared" si="33"/>
        <v>9.5984555984555993</v>
      </c>
      <c r="E495" s="4">
        <v>338</v>
      </c>
      <c r="F495" s="4">
        <v>2639</v>
      </c>
      <c r="G495" s="4">
        <v>5.16</v>
      </c>
      <c r="H495" s="83">
        <v>8.15</v>
      </c>
      <c r="I495" s="80">
        <f t="shared" si="34"/>
        <v>10.189189189189189</v>
      </c>
      <c r="J495" s="81">
        <f t="shared" si="35"/>
        <v>7.8076923076923075</v>
      </c>
      <c r="K495" s="82">
        <f t="shared" si="30"/>
        <v>1.8601658136541859</v>
      </c>
    </row>
    <row r="496" spans="1:11">
      <c r="A496" s="77">
        <v>42392</v>
      </c>
      <c r="B496" s="78">
        <f>'Daily income'!D496</f>
        <v>2029000</v>
      </c>
      <c r="C496" s="85">
        <v>229</v>
      </c>
      <c r="D496" s="82">
        <f t="shared" si="33"/>
        <v>8.8602620087336241</v>
      </c>
      <c r="E496" s="4">
        <v>213</v>
      </c>
      <c r="F496" s="4">
        <v>2218</v>
      </c>
      <c r="G496" s="4">
        <v>4.8499999999999996</v>
      </c>
      <c r="H496" s="83">
        <v>7.46</v>
      </c>
      <c r="I496" s="80">
        <f t="shared" si="34"/>
        <v>9.6855895196506552</v>
      </c>
      <c r="J496" s="81">
        <f t="shared" si="35"/>
        <v>10.413145539906104</v>
      </c>
      <c r="K496" s="82">
        <f t="shared" si="30"/>
        <v>1.8268581461306443</v>
      </c>
    </row>
    <row r="497" spans="1:11">
      <c r="A497" s="77">
        <v>42393</v>
      </c>
      <c r="B497" s="78">
        <f>'Daily income'!D497</f>
        <v>1863000</v>
      </c>
      <c r="C497" s="85">
        <v>218</v>
      </c>
      <c r="D497" s="82">
        <f t="shared" si="33"/>
        <v>8.5458715596330279</v>
      </c>
      <c r="E497" s="4">
        <v>183</v>
      </c>
      <c r="F497" s="4">
        <v>1730</v>
      </c>
      <c r="G497" s="4">
        <v>4.82</v>
      </c>
      <c r="H497" s="83">
        <v>7.31</v>
      </c>
      <c r="I497" s="80">
        <f t="shared" si="34"/>
        <v>7.9357798165137616</v>
      </c>
      <c r="J497" s="81">
        <f t="shared" si="35"/>
        <v>9.4535519125683063</v>
      </c>
      <c r="K497" s="82">
        <f t="shared" si="30"/>
        <v>1.7730023982641137</v>
      </c>
    </row>
    <row r="498" spans="1:11">
      <c r="A498" s="77">
        <v>42394</v>
      </c>
      <c r="B498" s="78">
        <f>'Daily income'!D498</f>
        <v>2439000</v>
      </c>
      <c r="C498" s="85">
        <v>261</v>
      </c>
      <c r="D498" s="82">
        <f t="shared" si="33"/>
        <v>9.3448275862068968</v>
      </c>
      <c r="E498" s="4">
        <v>250</v>
      </c>
      <c r="F498" s="4">
        <v>2566</v>
      </c>
      <c r="G498" s="4">
        <v>5.04</v>
      </c>
      <c r="H498" s="83">
        <v>8.2899999999999991</v>
      </c>
      <c r="I498" s="80">
        <f t="shared" si="34"/>
        <v>9.8314176245210732</v>
      </c>
      <c r="J498" s="81">
        <f t="shared" si="35"/>
        <v>10.263999999999999</v>
      </c>
      <c r="K498" s="82">
        <f t="shared" si="30"/>
        <v>1.8541324575807334</v>
      </c>
    </row>
    <row r="499" spans="1:11">
      <c r="A499" s="77">
        <v>42395</v>
      </c>
      <c r="B499" s="78">
        <f>'Daily income'!D499</f>
        <v>2434000</v>
      </c>
      <c r="C499" s="85">
        <v>262</v>
      </c>
      <c r="D499" s="82">
        <f t="shared" si="33"/>
        <v>9.2900763358778615</v>
      </c>
      <c r="E499" s="4">
        <v>251</v>
      </c>
      <c r="F499" s="4">
        <v>2334</v>
      </c>
      <c r="G499" s="4">
        <v>5.0199999999999996</v>
      </c>
      <c r="H499" s="83">
        <v>8.08</v>
      </c>
      <c r="I499" s="80">
        <f t="shared" si="34"/>
        <v>8.9083969465648849</v>
      </c>
      <c r="J499" s="81">
        <f t="shared" si="35"/>
        <v>9.2988047808764946</v>
      </c>
      <c r="K499" s="82">
        <f t="shared" si="30"/>
        <v>1.8506128159119248</v>
      </c>
    </row>
    <row r="500" spans="1:11">
      <c r="A500" s="77">
        <v>42396</v>
      </c>
      <c r="B500" s="78">
        <f>'Daily income'!D500</f>
        <v>2514000</v>
      </c>
      <c r="C500" s="85">
        <v>265</v>
      </c>
      <c r="D500" s="82">
        <f t="shared" si="33"/>
        <v>9.4867924528301888</v>
      </c>
      <c r="E500" s="4">
        <v>266</v>
      </c>
      <c r="F500" s="4">
        <v>2688</v>
      </c>
      <c r="G500" s="4">
        <v>5.13</v>
      </c>
      <c r="H500" s="83">
        <v>8.1999999999999993</v>
      </c>
      <c r="I500" s="80">
        <f t="shared" si="34"/>
        <v>10.143396226415094</v>
      </c>
      <c r="J500" s="81">
        <f t="shared" si="35"/>
        <v>10.105263157894736</v>
      </c>
      <c r="K500" s="82">
        <f t="shared" si="30"/>
        <v>1.8492772812534481</v>
      </c>
    </row>
    <row r="501" spans="1:11">
      <c r="A501" s="77">
        <v>42397</v>
      </c>
      <c r="B501" s="78">
        <f>'Daily income'!D501</f>
        <v>2480000</v>
      </c>
      <c r="C501" s="85">
        <v>260</v>
      </c>
      <c r="D501" s="82">
        <f t="shared" si="33"/>
        <v>9.5384615384615383</v>
      </c>
      <c r="E501" s="4">
        <v>259</v>
      </c>
      <c r="F501" s="4">
        <v>2684</v>
      </c>
      <c r="G501" s="4">
        <v>5.15</v>
      </c>
      <c r="H501" s="83">
        <v>8.16</v>
      </c>
      <c r="I501" s="80">
        <f t="shared" si="34"/>
        <v>10.323076923076924</v>
      </c>
      <c r="J501" s="81">
        <f t="shared" si="35"/>
        <v>10.362934362934363</v>
      </c>
      <c r="K501" s="82">
        <f t="shared" si="30"/>
        <v>1.8521284540702014</v>
      </c>
    </row>
    <row r="502" spans="1:11">
      <c r="A502" s="77">
        <v>42398</v>
      </c>
      <c r="B502" s="78">
        <f>'Daily income'!D502</f>
        <v>2355000</v>
      </c>
      <c r="C502" s="85">
        <v>254</v>
      </c>
      <c r="D502" s="82">
        <f t="shared" si="33"/>
        <v>9.2716535433070852</v>
      </c>
      <c r="E502" s="4">
        <v>236</v>
      </c>
      <c r="F502" s="4">
        <v>2582</v>
      </c>
      <c r="G502" s="4">
        <v>5.0599999999999996</v>
      </c>
      <c r="H502" s="83">
        <v>8.18</v>
      </c>
      <c r="I502" s="80">
        <f t="shared" si="34"/>
        <v>10.165354330708661</v>
      </c>
      <c r="J502" s="81">
        <f t="shared" si="35"/>
        <v>10.940677966101696</v>
      </c>
      <c r="K502" s="82">
        <f t="shared" si="30"/>
        <v>1.8323425974915191</v>
      </c>
    </row>
    <row r="503" spans="1:11">
      <c r="A503" s="77">
        <v>42399</v>
      </c>
      <c r="B503" s="78">
        <f>'Daily income'!D503</f>
        <v>2008000</v>
      </c>
      <c r="C503" s="85">
        <v>226</v>
      </c>
      <c r="D503" s="82">
        <f t="shared" si="33"/>
        <v>8.8849557522123881</v>
      </c>
      <c r="E503" s="4">
        <v>201</v>
      </c>
      <c r="F503" s="4">
        <v>2304</v>
      </c>
      <c r="G503" s="4">
        <v>4.87</v>
      </c>
      <c r="H503" s="83">
        <v>7.37</v>
      </c>
      <c r="I503" s="80">
        <f t="shared" si="34"/>
        <v>10.194690265486726</v>
      </c>
      <c r="J503" s="81">
        <f t="shared" si="35"/>
        <v>11.462686567164178</v>
      </c>
      <c r="K503" s="82">
        <f t="shared" si="30"/>
        <v>1.8244262324871432</v>
      </c>
    </row>
    <row r="504" spans="1:11">
      <c r="A504" s="77">
        <v>42400</v>
      </c>
      <c r="B504" s="78">
        <f>'Daily income'!D504</f>
        <v>2019000</v>
      </c>
      <c r="C504" s="85">
        <v>221</v>
      </c>
      <c r="D504" s="82">
        <f t="shared" si="33"/>
        <v>9.1357466063348411</v>
      </c>
      <c r="E504" s="4">
        <v>188</v>
      </c>
      <c r="F504" s="4">
        <v>1871</v>
      </c>
      <c r="G504" s="4">
        <v>5.13</v>
      </c>
      <c r="H504" s="83">
        <v>7.52</v>
      </c>
      <c r="I504" s="80">
        <f t="shared" si="34"/>
        <v>8.4660633484162897</v>
      </c>
      <c r="J504" s="81">
        <f t="shared" si="35"/>
        <v>9.9521276595744688</v>
      </c>
      <c r="K504" s="82">
        <f t="shared" si="30"/>
        <v>1.780847291683205</v>
      </c>
    </row>
    <row r="505" spans="1:11">
      <c r="A505" s="77">
        <v>42401</v>
      </c>
      <c r="B505" s="78">
        <f>'Daily income'!D505</f>
        <v>2592000</v>
      </c>
      <c r="C505" s="85">
        <v>261</v>
      </c>
      <c r="D505" s="82">
        <f t="shared" si="33"/>
        <v>9.931034482758621</v>
      </c>
      <c r="E505" s="4">
        <v>268</v>
      </c>
      <c r="F505" s="4">
        <v>3082</v>
      </c>
      <c r="G505" s="4">
        <v>5.35</v>
      </c>
      <c r="H505" s="83">
        <v>8.3800000000000008</v>
      </c>
      <c r="I505" s="80">
        <f t="shared" si="34"/>
        <v>11.808429118773946</v>
      </c>
      <c r="J505" s="81">
        <f t="shared" si="35"/>
        <v>11.5</v>
      </c>
      <c r="K505" s="82">
        <f t="shared" si="30"/>
        <v>1.8562681276184338</v>
      </c>
    </row>
    <row r="506" spans="1:11">
      <c r="A506" s="77">
        <v>42402</v>
      </c>
      <c r="B506" s="78">
        <f>'Daily income'!D506</f>
        <v>2523000</v>
      </c>
      <c r="C506" s="85">
        <v>260</v>
      </c>
      <c r="D506" s="82">
        <f t="shared" si="33"/>
        <v>9.703846153846154</v>
      </c>
      <c r="E506" s="4">
        <v>202</v>
      </c>
      <c r="F506" s="4">
        <v>2555</v>
      </c>
      <c r="G506" s="4">
        <v>5.26</v>
      </c>
      <c r="H506" s="83">
        <v>8.2799999999999994</v>
      </c>
      <c r="I506" s="80">
        <f t="shared" si="34"/>
        <v>9.8269230769230766</v>
      </c>
      <c r="J506" s="81">
        <f t="shared" si="35"/>
        <v>12.648514851485148</v>
      </c>
      <c r="K506" s="82">
        <f t="shared" si="30"/>
        <v>1.8448376718338697</v>
      </c>
    </row>
    <row r="507" spans="1:11">
      <c r="A507" s="77">
        <v>42403</v>
      </c>
      <c r="B507" s="78">
        <f>'Daily income'!D507</f>
        <v>2576000</v>
      </c>
      <c r="C507" s="85">
        <v>259</v>
      </c>
      <c r="D507" s="82">
        <f t="shared" si="33"/>
        <v>9.9459459459459474</v>
      </c>
      <c r="E507" s="4">
        <v>269</v>
      </c>
      <c r="F507" s="4">
        <v>2982</v>
      </c>
      <c r="G507" s="4">
        <v>5.33</v>
      </c>
      <c r="H507" s="83">
        <v>8.39</v>
      </c>
      <c r="I507" s="80">
        <f t="shared" si="34"/>
        <v>11.513513513513514</v>
      </c>
      <c r="J507" s="81">
        <f t="shared" si="35"/>
        <v>11.085501858736059</v>
      </c>
      <c r="K507" s="82">
        <f t="shared" si="30"/>
        <v>1.8660311343238174</v>
      </c>
    </row>
    <row r="508" spans="1:11">
      <c r="A508" s="77">
        <v>42404</v>
      </c>
      <c r="B508" s="78">
        <f>'Daily income'!D508</f>
        <v>2820000</v>
      </c>
      <c r="C508" s="85">
        <v>262</v>
      </c>
      <c r="D508" s="82">
        <f t="shared" si="33"/>
        <v>10.763358778625953</v>
      </c>
      <c r="E508" s="4">
        <v>269</v>
      </c>
      <c r="F508" s="4">
        <v>3158</v>
      </c>
      <c r="G508" s="4">
        <v>5.76</v>
      </c>
      <c r="H508" s="83">
        <v>9.16</v>
      </c>
      <c r="I508" s="80">
        <f t="shared" si="34"/>
        <v>12.053435114503817</v>
      </c>
      <c r="J508" s="81">
        <f t="shared" si="35"/>
        <v>11.739776951672862</v>
      </c>
      <c r="K508" s="82">
        <f t="shared" si="30"/>
        <v>1.8686386768447836</v>
      </c>
    </row>
    <row r="509" spans="1:11">
      <c r="A509" s="77">
        <v>42405</v>
      </c>
      <c r="B509" s="78">
        <f>'Daily income'!D509</f>
        <v>2712000</v>
      </c>
      <c r="C509" s="85">
        <v>262</v>
      </c>
      <c r="D509" s="82">
        <f t="shared" si="33"/>
        <v>10.351145038167939</v>
      </c>
      <c r="E509" s="4">
        <v>273</v>
      </c>
      <c r="F509" s="4">
        <v>2878</v>
      </c>
      <c r="G509" s="4">
        <v>5.62</v>
      </c>
      <c r="H509" s="83">
        <v>9.2100000000000009</v>
      </c>
      <c r="I509" s="80">
        <f t="shared" si="34"/>
        <v>10.98473282442748</v>
      </c>
      <c r="J509" s="81">
        <f t="shared" si="35"/>
        <v>10.542124542124542</v>
      </c>
      <c r="K509" s="82">
        <f t="shared" si="30"/>
        <v>1.8418407541224091</v>
      </c>
    </row>
    <row r="510" spans="1:11">
      <c r="A510" s="77">
        <v>42406</v>
      </c>
      <c r="B510" s="78">
        <f>'Daily income'!D510</f>
        <v>2299000</v>
      </c>
      <c r="C510" s="85">
        <v>244</v>
      </c>
      <c r="D510" s="82">
        <f t="shared" si="33"/>
        <v>9.4221311475409841</v>
      </c>
      <c r="E510" s="4">
        <v>221</v>
      </c>
      <c r="F510" s="4">
        <v>2778</v>
      </c>
      <c r="G510" s="4">
        <v>5.5</v>
      </c>
      <c r="H510" s="83">
        <v>8.58</v>
      </c>
      <c r="I510" s="80">
        <f t="shared" si="34"/>
        <v>11.385245901639344</v>
      </c>
      <c r="J510" s="81">
        <f t="shared" si="35"/>
        <v>12.570135746606335</v>
      </c>
      <c r="K510" s="82">
        <f t="shared" si="30"/>
        <v>1.7131147540983607</v>
      </c>
    </row>
    <row r="511" spans="1:11">
      <c r="A511" s="77">
        <v>42407</v>
      </c>
      <c r="B511" s="78">
        <f>'Daily income'!D511</f>
        <v>2174000</v>
      </c>
      <c r="C511" s="85">
        <v>234</v>
      </c>
      <c r="D511" s="82">
        <f t="shared" si="33"/>
        <v>9.2905982905982913</v>
      </c>
      <c r="E511" s="4">
        <v>177</v>
      </c>
      <c r="F511" s="4">
        <v>1664</v>
      </c>
      <c r="G511" s="4">
        <v>5.18</v>
      </c>
      <c r="H511" s="83">
        <v>8.11</v>
      </c>
      <c r="I511" s="80">
        <f t="shared" si="34"/>
        <v>7.1111111111111107</v>
      </c>
      <c r="J511" s="81">
        <f t="shared" si="35"/>
        <v>9.4011299435028253</v>
      </c>
      <c r="K511" s="82">
        <f t="shared" si="30"/>
        <v>1.7935517935517937</v>
      </c>
    </row>
    <row r="512" spans="1:11">
      <c r="A512" s="77">
        <v>42408</v>
      </c>
      <c r="B512" s="78">
        <f>'Daily income'!D512</f>
        <v>2740000</v>
      </c>
      <c r="C512" s="85">
        <v>271</v>
      </c>
      <c r="D512" s="82">
        <f t="shared" si="33"/>
        <v>10.110701107011069</v>
      </c>
      <c r="E512" s="4">
        <v>261</v>
      </c>
      <c r="F512" s="4">
        <v>2774</v>
      </c>
      <c r="G512" s="4">
        <v>4.59</v>
      </c>
      <c r="H512" s="83">
        <v>8.25</v>
      </c>
      <c r="I512" s="80">
        <f t="shared" si="34"/>
        <v>10.236162361623617</v>
      </c>
      <c r="J512" s="81">
        <f t="shared" si="35"/>
        <v>10.628352490421456</v>
      </c>
      <c r="K512" s="82">
        <f t="shared" si="30"/>
        <v>2.2027671257104728</v>
      </c>
    </row>
    <row r="513" spans="1:11">
      <c r="A513" s="77">
        <v>42409</v>
      </c>
      <c r="B513" s="78">
        <f>'Daily income'!D513</f>
        <v>3515000</v>
      </c>
      <c r="C513" s="85">
        <v>301</v>
      </c>
      <c r="D513" s="82">
        <f t="shared" si="33"/>
        <v>11.677740863787376</v>
      </c>
      <c r="E513" s="4">
        <v>273</v>
      </c>
      <c r="F513" s="4">
        <v>3211</v>
      </c>
      <c r="G513" s="4">
        <v>6.2</v>
      </c>
      <c r="H513" s="83">
        <v>10.08</v>
      </c>
      <c r="I513" s="80">
        <f t="shared" si="34"/>
        <v>10.667774086378737</v>
      </c>
      <c r="J513" s="81">
        <f t="shared" si="35"/>
        <v>11.761904761904763</v>
      </c>
      <c r="K513" s="82">
        <f t="shared" si="30"/>
        <v>1.8835065909334476</v>
      </c>
    </row>
    <row r="514" spans="1:11">
      <c r="A514" s="77">
        <v>42410</v>
      </c>
      <c r="B514" s="78">
        <f>'Daily income'!D514</f>
        <v>3266000</v>
      </c>
      <c r="C514" s="85">
        <v>286</v>
      </c>
      <c r="D514" s="82">
        <f t="shared" si="33"/>
        <v>11.41958041958042</v>
      </c>
      <c r="E514" s="4">
        <v>285</v>
      </c>
      <c r="F514" s="4">
        <v>3161</v>
      </c>
      <c r="G514" s="4">
        <v>6.06</v>
      </c>
      <c r="H514" s="83">
        <v>9.42</v>
      </c>
      <c r="I514" s="80">
        <f t="shared" si="34"/>
        <v>11.052447552447552</v>
      </c>
      <c r="J514" s="81">
        <f t="shared" si="35"/>
        <v>11.091228070175438</v>
      </c>
      <c r="K514" s="82">
        <f t="shared" si="30"/>
        <v>1.8844192111518847</v>
      </c>
    </row>
    <row r="515" spans="1:11">
      <c r="A515" s="77">
        <v>42411</v>
      </c>
      <c r="B515" s="78">
        <f>'Daily income'!D515</f>
        <v>3298000</v>
      </c>
      <c r="C515" s="85">
        <v>293</v>
      </c>
      <c r="D515" s="82">
        <f t="shared" si="33"/>
        <v>11.255972696245733</v>
      </c>
      <c r="E515" s="4">
        <v>302</v>
      </c>
      <c r="F515" s="4">
        <v>3298</v>
      </c>
      <c r="G515" s="4">
        <v>5.92</v>
      </c>
      <c r="H515" s="83">
        <v>9.3699999999999992</v>
      </c>
      <c r="I515" s="80">
        <f t="shared" si="34"/>
        <v>11.255972696245733</v>
      </c>
      <c r="J515" s="81">
        <f t="shared" si="35"/>
        <v>10.920529801324504</v>
      </c>
      <c r="K515" s="82">
        <f t="shared" si="30"/>
        <v>1.9013467392306982</v>
      </c>
    </row>
    <row r="516" spans="1:11">
      <c r="A516" s="77">
        <v>42412</v>
      </c>
      <c r="B516" s="78">
        <f>'Daily income'!D516</f>
        <v>3257000</v>
      </c>
      <c r="C516" s="85">
        <v>301</v>
      </c>
      <c r="D516" s="82">
        <f t="shared" si="33"/>
        <v>10.820598006644518</v>
      </c>
      <c r="E516" s="4">
        <v>331</v>
      </c>
      <c r="F516" s="4">
        <v>3257</v>
      </c>
      <c r="G516" s="4">
        <v>5.61</v>
      </c>
      <c r="H516" s="83">
        <v>9.2899999999999991</v>
      </c>
      <c r="I516" s="80">
        <f t="shared" si="34"/>
        <v>10.820598006644518</v>
      </c>
      <c r="J516" s="81">
        <f t="shared" si="35"/>
        <v>9.8398791540785506</v>
      </c>
      <c r="K516" s="82">
        <f t="shared" si="30"/>
        <v>1.9288053487779888</v>
      </c>
    </row>
    <row r="517" spans="1:11">
      <c r="A517" s="77">
        <v>42413</v>
      </c>
      <c r="B517" s="78">
        <f>'Daily income'!D517</f>
        <v>2495000</v>
      </c>
      <c r="C517" s="85">
        <v>256</v>
      </c>
      <c r="D517" s="82">
        <f t="shared" si="33"/>
        <v>9.74609375</v>
      </c>
      <c r="E517" s="4">
        <v>201</v>
      </c>
      <c r="F517" s="4">
        <v>1974</v>
      </c>
      <c r="G517" s="4">
        <v>5.28</v>
      </c>
      <c r="H517" s="83">
        <v>8.1999999999999993</v>
      </c>
      <c r="I517" s="80">
        <f t="shared" si="34"/>
        <v>7.7109375</v>
      </c>
      <c r="J517" s="81">
        <f t="shared" si="35"/>
        <v>9.8208955223880601</v>
      </c>
      <c r="K517" s="82">
        <f t="shared" si="30"/>
        <v>1.8458510890151514</v>
      </c>
    </row>
    <row r="518" spans="1:11">
      <c r="A518" s="77">
        <v>42414</v>
      </c>
      <c r="B518" s="78">
        <f>'Daily income'!D518</f>
        <v>2072000</v>
      </c>
      <c r="C518" s="85">
        <v>231</v>
      </c>
      <c r="D518" s="82">
        <f t="shared" si="33"/>
        <v>8.9696969696969706</v>
      </c>
      <c r="E518" s="4">
        <v>171</v>
      </c>
      <c r="F518" s="4">
        <v>1531</v>
      </c>
      <c r="G518" s="4">
        <v>4.99</v>
      </c>
      <c r="H518" s="83">
        <v>7.34</v>
      </c>
      <c r="I518" s="80">
        <f t="shared" si="34"/>
        <v>6.6277056277056277</v>
      </c>
      <c r="J518" s="81">
        <f t="shared" si="35"/>
        <v>8.9532163742690063</v>
      </c>
      <c r="K518" s="82">
        <f t="shared" si="30"/>
        <v>1.7975344628651242</v>
      </c>
    </row>
    <row r="519" spans="1:11">
      <c r="A519" s="77">
        <v>42415</v>
      </c>
      <c r="B519" s="78">
        <f>'Daily income'!D519</f>
        <v>2805000</v>
      </c>
      <c r="C519" s="85">
        <v>280</v>
      </c>
      <c r="D519" s="82">
        <f t="shared" si="33"/>
        <v>10.017857142857142</v>
      </c>
      <c r="E519" s="4">
        <v>309</v>
      </c>
      <c r="F519" s="4">
        <v>2298</v>
      </c>
      <c r="G519" s="4">
        <v>5.38</v>
      </c>
      <c r="H519" s="83">
        <v>8.4</v>
      </c>
      <c r="I519" s="80">
        <f t="shared" si="34"/>
        <v>8.2071428571428573</v>
      </c>
      <c r="J519" s="81">
        <f t="shared" si="35"/>
        <v>7.4368932038834954</v>
      </c>
      <c r="K519" s="82">
        <f t="shared" si="30"/>
        <v>1.8620552310143388</v>
      </c>
    </row>
    <row r="520" spans="1:11">
      <c r="A520" s="77">
        <v>42416</v>
      </c>
      <c r="B520" s="78">
        <f>'Daily income'!D520</f>
        <v>2959000</v>
      </c>
      <c r="C520" s="85">
        <v>289</v>
      </c>
      <c r="D520" s="82">
        <f t="shared" si="33"/>
        <v>10.238754325259515</v>
      </c>
      <c r="E520" s="4">
        <v>349</v>
      </c>
      <c r="F520" s="4">
        <v>3419</v>
      </c>
      <c r="G520" s="4">
        <v>5.52</v>
      </c>
      <c r="H520" s="83">
        <v>9.3000000000000007</v>
      </c>
      <c r="I520" s="80">
        <f t="shared" si="34"/>
        <v>11.83044982698962</v>
      </c>
      <c r="J520" s="81">
        <f t="shared" si="35"/>
        <v>9.796561604584527</v>
      </c>
      <c r="K520" s="82">
        <f t="shared" si="30"/>
        <v>1.8548467980542602</v>
      </c>
    </row>
    <row r="521" spans="1:11">
      <c r="A521" s="77">
        <v>42417</v>
      </c>
      <c r="B521" s="78">
        <f>'Daily income'!D521</f>
        <v>2832000</v>
      </c>
      <c r="C521" s="85">
        <v>284</v>
      </c>
      <c r="D521" s="82">
        <f t="shared" si="33"/>
        <v>9.9718309859154921</v>
      </c>
      <c r="E521" s="4">
        <v>358</v>
      </c>
      <c r="F521" s="4">
        <v>3522</v>
      </c>
      <c r="G521" s="4">
        <v>5.41</v>
      </c>
      <c r="H521" s="83">
        <v>8.52</v>
      </c>
      <c r="I521" s="80">
        <f t="shared" si="34"/>
        <v>12.401408450704226</v>
      </c>
      <c r="J521" s="81">
        <f t="shared" si="35"/>
        <v>9.8379888268156428</v>
      </c>
      <c r="K521" s="82">
        <f t="shared" si="30"/>
        <v>1.8432219936997212</v>
      </c>
    </row>
    <row r="522" spans="1:11">
      <c r="A522" s="77">
        <v>42418</v>
      </c>
      <c r="B522" s="78">
        <f>'Daily income'!D522</f>
        <v>3325000</v>
      </c>
      <c r="C522" s="85">
        <v>315</v>
      </c>
      <c r="D522" s="82">
        <f t="shared" si="33"/>
        <v>10.555555555555555</v>
      </c>
      <c r="E522" s="4">
        <v>351</v>
      </c>
      <c r="F522" s="4">
        <v>3325</v>
      </c>
      <c r="G522" s="4">
        <v>5.79</v>
      </c>
      <c r="H522" s="83">
        <v>9.26</v>
      </c>
      <c r="I522" s="80">
        <f t="shared" si="34"/>
        <v>10.555555555555555</v>
      </c>
      <c r="J522" s="81">
        <f t="shared" si="35"/>
        <v>9.4729344729344724</v>
      </c>
      <c r="K522" s="82">
        <f t="shared" si="30"/>
        <v>1.8230665899059681</v>
      </c>
    </row>
    <row r="523" spans="1:11">
      <c r="A523" s="77">
        <v>42419</v>
      </c>
      <c r="B523" s="78">
        <f>'Daily income'!D523</f>
        <v>2925000</v>
      </c>
      <c r="C523" s="85">
        <v>284</v>
      </c>
      <c r="D523" s="82">
        <f t="shared" si="33"/>
        <v>10.299295774647888</v>
      </c>
      <c r="E523" s="4">
        <v>331</v>
      </c>
      <c r="F523" s="4">
        <v>3220</v>
      </c>
      <c r="G523" s="4">
        <v>5.6</v>
      </c>
      <c r="H523" s="83">
        <v>9.07</v>
      </c>
      <c r="I523" s="80">
        <f t="shared" si="34"/>
        <v>11.338028169014084</v>
      </c>
      <c r="J523" s="81">
        <f t="shared" si="35"/>
        <v>9.7280966767371595</v>
      </c>
      <c r="K523" s="82">
        <f t="shared" si="30"/>
        <v>1.8391599597585515</v>
      </c>
    </row>
    <row r="524" spans="1:11">
      <c r="A524" s="77">
        <v>42420</v>
      </c>
      <c r="B524" s="78">
        <f>'Daily income'!D524</f>
        <v>2237000</v>
      </c>
      <c r="C524" s="85">
        <v>250</v>
      </c>
      <c r="D524" s="82">
        <f t="shared" ref="D524:D536" si="36">B524/C524/1000</f>
        <v>8.9480000000000004</v>
      </c>
      <c r="E524" s="4">
        <v>182</v>
      </c>
      <c r="F524" s="4">
        <v>1865</v>
      </c>
      <c r="G524" s="4">
        <v>4.93</v>
      </c>
      <c r="H524" s="83">
        <v>7.45</v>
      </c>
      <c r="I524" s="80">
        <f t="shared" si="34"/>
        <v>7.46</v>
      </c>
      <c r="J524" s="81">
        <f t="shared" si="35"/>
        <v>10.247252747252746</v>
      </c>
      <c r="K524" s="82">
        <f t="shared" ref="K524:K536" si="37">D524/G524</f>
        <v>1.8150101419878297</v>
      </c>
    </row>
    <row r="525" spans="1:11">
      <c r="A525" s="77">
        <v>42421</v>
      </c>
      <c r="B525" s="78">
        <f>'Daily income'!D525</f>
        <v>2099000</v>
      </c>
      <c r="C525" s="85">
        <v>237</v>
      </c>
      <c r="D525" s="82">
        <f t="shared" si="36"/>
        <v>8.8565400843881861</v>
      </c>
      <c r="E525" s="4">
        <v>171</v>
      </c>
      <c r="F525" s="4">
        <v>1866</v>
      </c>
      <c r="G525" s="4">
        <v>4.95</v>
      </c>
      <c r="H525" s="83">
        <v>7.41</v>
      </c>
      <c r="I525" s="80">
        <f t="shared" si="34"/>
        <v>7.8734177215189876</v>
      </c>
      <c r="J525" s="81">
        <f t="shared" si="35"/>
        <v>10.912280701754385</v>
      </c>
      <c r="K525" s="82">
        <f t="shared" si="37"/>
        <v>1.7892000170481184</v>
      </c>
    </row>
    <row r="526" spans="1:11">
      <c r="A526" s="77">
        <v>42422</v>
      </c>
      <c r="B526" s="78">
        <f>'Daily income'!D526</f>
        <v>2800000</v>
      </c>
      <c r="C526" s="85">
        <v>279</v>
      </c>
      <c r="D526" s="82">
        <f t="shared" si="36"/>
        <v>10.035842293906809</v>
      </c>
      <c r="E526" s="4">
        <v>300</v>
      </c>
      <c r="F526" s="4">
        <v>2704</v>
      </c>
      <c r="G526" s="4">
        <v>5.4</v>
      </c>
      <c r="H526" s="83">
        <v>8.4600000000000009</v>
      </c>
      <c r="I526" s="80">
        <f t="shared" si="34"/>
        <v>9.6917562724014346</v>
      </c>
      <c r="J526" s="81">
        <f t="shared" si="35"/>
        <v>9.0133333333333336</v>
      </c>
      <c r="K526" s="82">
        <f t="shared" si="37"/>
        <v>1.858489313686446</v>
      </c>
    </row>
    <row r="527" spans="1:11">
      <c r="A527" s="77">
        <v>42423</v>
      </c>
      <c r="B527" s="78">
        <f>'Daily income'!D527</f>
        <v>2777000</v>
      </c>
      <c r="C527" s="85">
        <v>278</v>
      </c>
      <c r="D527" s="82">
        <f t="shared" si="36"/>
        <v>9.9892086330935257</v>
      </c>
      <c r="E527" s="4">
        <v>303</v>
      </c>
      <c r="F527" s="4">
        <v>3085</v>
      </c>
      <c r="G527" s="4">
        <v>5.39</v>
      </c>
      <c r="H527" s="83">
        <v>8.49</v>
      </c>
      <c r="I527" s="80">
        <f t="shared" si="34"/>
        <v>11.097122302158274</v>
      </c>
      <c r="J527" s="81">
        <f t="shared" si="35"/>
        <v>10.181518151815181</v>
      </c>
      <c r="K527" s="82">
        <f t="shared" si="37"/>
        <v>1.8532854606852553</v>
      </c>
    </row>
    <row r="528" spans="1:11">
      <c r="A528" s="77">
        <v>42424</v>
      </c>
      <c r="B528" s="78">
        <f>'Daily income'!D528</f>
        <v>2701000</v>
      </c>
      <c r="C528" s="85">
        <v>277</v>
      </c>
      <c r="D528" s="82">
        <f t="shared" si="36"/>
        <v>9.7509025270758123</v>
      </c>
      <c r="E528" s="4">
        <v>306</v>
      </c>
      <c r="F528" s="4">
        <v>3463</v>
      </c>
      <c r="G528" s="4">
        <v>5.24</v>
      </c>
      <c r="H528" s="83">
        <v>8.5299999999999994</v>
      </c>
      <c r="I528" s="80">
        <f t="shared" si="34"/>
        <v>12.501805054151625</v>
      </c>
      <c r="J528" s="81">
        <f t="shared" si="35"/>
        <v>11.316993464052288</v>
      </c>
      <c r="K528" s="82">
        <f t="shared" si="37"/>
        <v>1.8608592608923304</v>
      </c>
    </row>
    <row r="529" spans="1:11">
      <c r="A529" s="77">
        <v>42425</v>
      </c>
      <c r="B529" s="78">
        <f>'Daily income'!D529</f>
        <v>2882000</v>
      </c>
      <c r="C529" s="85">
        <v>279</v>
      </c>
      <c r="D529" s="82">
        <f t="shared" si="36"/>
        <v>10.329749103942653</v>
      </c>
      <c r="E529" s="4">
        <v>324</v>
      </c>
      <c r="F529" s="4">
        <v>3217</v>
      </c>
      <c r="G529" s="4">
        <v>5.51</v>
      </c>
      <c r="H529" s="83">
        <v>8.56</v>
      </c>
      <c r="I529" s="80">
        <f t="shared" si="34"/>
        <v>11.530465949820789</v>
      </c>
      <c r="J529" s="81">
        <f t="shared" si="35"/>
        <v>9.9290123456790127</v>
      </c>
      <c r="K529" s="82">
        <f t="shared" si="37"/>
        <v>1.874727605071262</v>
      </c>
    </row>
    <row r="530" spans="1:11">
      <c r="A530" s="77">
        <v>42426</v>
      </c>
      <c r="B530" s="78">
        <f>'Daily income'!D530</f>
        <v>2680000</v>
      </c>
      <c r="C530" s="85">
        <v>270</v>
      </c>
      <c r="D530" s="82">
        <f t="shared" si="36"/>
        <v>9.9259259259259256</v>
      </c>
      <c r="E530" s="4">
        <v>306</v>
      </c>
      <c r="F530" s="4">
        <v>2900</v>
      </c>
      <c r="G530" s="4">
        <v>5.53</v>
      </c>
      <c r="H530" s="83">
        <v>8.3000000000000007</v>
      </c>
      <c r="I530" s="80">
        <f t="shared" si="34"/>
        <v>10.74074074074074</v>
      </c>
      <c r="J530" s="81">
        <f t="shared" si="35"/>
        <v>9.477124183006536</v>
      </c>
      <c r="K530" s="82">
        <f t="shared" si="37"/>
        <v>1.7949233139106555</v>
      </c>
    </row>
    <row r="531" spans="1:11">
      <c r="A531" s="77">
        <v>42427</v>
      </c>
      <c r="B531" s="78">
        <f>'Daily income'!D531</f>
        <v>2344000</v>
      </c>
      <c r="C531" s="85">
        <v>242</v>
      </c>
      <c r="D531" s="82">
        <f t="shared" si="36"/>
        <v>9.6859504132231411</v>
      </c>
      <c r="E531" s="4">
        <v>180</v>
      </c>
      <c r="F531" s="4">
        <v>2221</v>
      </c>
      <c r="G531" s="4">
        <v>5.36</v>
      </c>
      <c r="H531" s="83">
        <v>7.51</v>
      </c>
      <c r="I531" s="80">
        <f t="shared" si="34"/>
        <v>9.177685950413224</v>
      </c>
      <c r="J531" s="81">
        <f t="shared" si="35"/>
        <v>12.338888888888889</v>
      </c>
      <c r="K531" s="82">
        <f t="shared" si="37"/>
        <v>1.8070803009744665</v>
      </c>
    </row>
    <row r="532" spans="1:11">
      <c r="A532" s="77">
        <v>42428</v>
      </c>
      <c r="B532" s="78">
        <f>'Daily income'!D532</f>
        <v>2213000</v>
      </c>
      <c r="C532" s="85">
        <v>234</v>
      </c>
      <c r="D532" s="82">
        <f t="shared" si="36"/>
        <v>9.4572649572649574</v>
      </c>
      <c r="E532" s="4">
        <v>182</v>
      </c>
      <c r="F532" s="4">
        <v>2197</v>
      </c>
      <c r="G532" s="4">
        <v>5.32</v>
      </c>
      <c r="H532" s="83">
        <v>7.58</v>
      </c>
      <c r="I532" s="80">
        <f t="shared" si="34"/>
        <v>9.3888888888888893</v>
      </c>
      <c r="J532" s="81">
        <f t="shared" si="35"/>
        <v>12.071428571428571</v>
      </c>
      <c r="K532" s="82">
        <f t="shared" si="37"/>
        <v>1.7776813829445408</v>
      </c>
    </row>
    <row r="533" spans="1:11">
      <c r="A533" s="77">
        <v>42429</v>
      </c>
      <c r="B533" s="78">
        <f>'Daily income'!D533</f>
        <v>2867000</v>
      </c>
      <c r="C533" s="85">
        <v>275</v>
      </c>
      <c r="D533" s="82">
        <f t="shared" si="36"/>
        <v>10.425454545454546</v>
      </c>
      <c r="E533" s="4">
        <v>322</v>
      </c>
      <c r="F533" s="4">
        <v>2867</v>
      </c>
      <c r="G533" s="4">
        <v>5.58</v>
      </c>
      <c r="H533" s="83">
        <v>9.0500000000000007</v>
      </c>
      <c r="I533" s="80">
        <f t="shared" si="34"/>
        <v>10.425454545454546</v>
      </c>
      <c r="J533" s="81">
        <f t="shared" si="35"/>
        <v>8.9037267080745348</v>
      </c>
      <c r="K533" s="82">
        <f t="shared" si="37"/>
        <v>1.8683610296513522</v>
      </c>
    </row>
    <row r="534" spans="1:11">
      <c r="A534" s="77">
        <v>42430</v>
      </c>
      <c r="B534" s="78">
        <f>'Daily income'!D534</f>
        <v>2839000</v>
      </c>
      <c r="C534" s="85">
        <v>278</v>
      </c>
      <c r="D534" s="82">
        <f t="shared" si="36"/>
        <v>10.212230215827338</v>
      </c>
      <c r="E534" s="4">
        <v>316</v>
      </c>
      <c r="F534" s="4">
        <v>3225</v>
      </c>
      <c r="G534" s="4">
        <v>5.54</v>
      </c>
      <c r="H534" s="83">
        <v>8.5500000000000007</v>
      </c>
      <c r="I534" s="80">
        <f t="shared" si="34"/>
        <v>11.600719424460431</v>
      </c>
      <c r="J534" s="81">
        <f t="shared" si="35"/>
        <v>10.205696202531646</v>
      </c>
      <c r="K534" s="82">
        <f t="shared" si="37"/>
        <v>1.8433628548424799</v>
      </c>
    </row>
    <row r="535" spans="1:11">
      <c r="A535" s="77">
        <v>42431</v>
      </c>
      <c r="B535" s="78">
        <f>'Daily income'!D535</f>
        <v>2787000</v>
      </c>
      <c r="C535" s="85">
        <v>277</v>
      </c>
      <c r="D535" s="82">
        <f t="shared" si="36"/>
        <v>10.061371841155234</v>
      </c>
      <c r="E535" s="4">
        <v>277</v>
      </c>
      <c r="F535" s="4">
        <v>3392</v>
      </c>
      <c r="G535" s="4">
        <v>5.48</v>
      </c>
      <c r="H535" s="83">
        <v>8.52</v>
      </c>
      <c r="I535" s="80">
        <f t="shared" si="34"/>
        <v>12.245487364620939</v>
      </c>
      <c r="J535" s="81">
        <f t="shared" si="35"/>
        <v>12.245487364620939</v>
      </c>
      <c r="K535" s="82">
        <f t="shared" si="37"/>
        <v>1.8360167593348966</v>
      </c>
    </row>
    <row r="536" spans="1:11">
      <c r="A536" s="77">
        <v>42432</v>
      </c>
      <c r="B536" s="78">
        <f>'Daily income'!D536</f>
        <v>2824000</v>
      </c>
      <c r="C536" s="85">
        <v>286</v>
      </c>
      <c r="D536" s="82">
        <f t="shared" si="36"/>
        <v>9.8741258741258733</v>
      </c>
      <c r="E536" s="4">
        <v>312</v>
      </c>
      <c r="F536" s="4">
        <v>2914</v>
      </c>
      <c r="G536" s="4">
        <v>5.43</v>
      </c>
      <c r="H536" s="83">
        <v>8.4700000000000006</v>
      </c>
      <c r="I536" s="80">
        <f t="shared" si="34"/>
        <v>10.188811188811188</v>
      </c>
      <c r="J536" s="81">
        <f t="shared" si="35"/>
        <v>9.3397435897435894</v>
      </c>
      <c r="K536" s="82">
        <f t="shared" si="37"/>
        <v>1.818439387500161</v>
      </c>
    </row>
    <row r="537" spans="1:11">
      <c r="A537" s="77">
        <v>42433</v>
      </c>
      <c r="B537" s="78">
        <f>'Daily income'!D537</f>
        <v>2937000</v>
      </c>
      <c r="C537" s="85">
        <v>279</v>
      </c>
      <c r="D537" s="82">
        <f t="shared" ref="D537:D635" si="38">B537/C537/1000</f>
        <v>10.526881720430106</v>
      </c>
      <c r="E537" s="4">
        <v>239</v>
      </c>
      <c r="F537" s="4">
        <v>3858</v>
      </c>
      <c r="G537" s="4">
        <v>5.76</v>
      </c>
      <c r="H537" s="83">
        <v>8.5299999999999994</v>
      </c>
      <c r="I537" s="80">
        <f t="shared" si="34"/>
        <v>13.827956989247312</v>
      </c>
      <c r="J537" s="81">
        <f t="shared" ref="J537" si="39">F537/E537</f>
        <v>16.14225941422594</v>
      </c>
      <c r="K537" s="82">
        <f t="shared" ref="K537" si="40">D537/G537</f>
        <v>1.8275836320191157</v>
      </c>
    </row>
    <row r="538" spans="1:11">
      <c r="A538" s="77">
        <v>42434</v>
      </c>
      <c r="B538" s="78">
        <f>'Daily income'!D538</f>
        <v>2270000</v>
      </c>
      <c r="C538" s="85">
        <v>247</v>
      </c>
      <c r="D538" s="82">
        <f t="shared" si="38"/>
        <v>9.190283400809717</v>
      </c>
      <c r="E538" s="4">
        <v>144</v>
      </c>
      <c r="F538" s="4">
        <v>1551</v>
      </c>
      <c r="G538" s="4">
        <v>5.12</v>
      </c>
      <c r="H538" s="83">
        <v>7.29</v>
      </c>
      <c r="I538" s="80">
        <f t="shared" ref="I538:I620" si="41">F538/C538</f>
        <v>6.2793522267206479</v>
      </c>
      <c r="J538" s="81">
        <f t="shared" ref="J538:J620" si="42">F538/E538</f>
        <v>10.770833333333334</v>
      </c>
      <c r="K538" s="82">
        <f t="shared" ref="K538:K696" si="43">D538/G538</f>
        <v>1.7949772267206479</v>
      </c>
    </row>
    <row r="539" spans="1:11">
      <c r="A539" s="77">
        <v>42435</v>
      </c>
      <c r="B539" s="78">
        <f>'Daily income'!D539</f>
        <v>2404000</v>
      </c>
      <c r="C539" s="85">
        <v>246</v>
      </c>
      <c r="D539" s="82">
        <f t="shared" si="38"/>
        <v>9.772357723577235</v>
      </c>
      <c r="E539" s="4">
        <v>166</v>
      </c>
      <c r="F539" s="4">
        <v>2106</v>
      </c>
      <c r="G539" s="4">
        <v>5.48</v>
      </c>
      <c r="H539" s="83">
        <v>7.47</v>
      </c>
      <c r="I539" s="80">
        <f t="shared" si="41"/>
        <v>8.5609756097560972</v>
      </c>
      <c r="J539" s="81">
        <f t="shared" si="42"/>
        <v>12.686746987951807</v>
      </c>
      <c r="K539" s="82">
        <f t="shared" si="43"/>
        <v>1.7832769568571596</v>
      </c>
    </row>
    <row r="540" spans="1:11">
      <c r="A540" s="77">
        <v>42436</v>
      </c>
      <c r="B540" s="78">
        <f>'Daily income'!D540</f>
        <v>2743000</v>
      </c>
      <c r="C540" s="85">
        <v>264</v>
      </c>
      <c r="D540" s="82">
        <f t="shared" si="38"/>
        <v>10.390151515151516</v>
      </c>
      <c r="E540" s="4">
        <v>202</v>
      </c>
      <c r="F540" s="4">
        <v>2640</v>
      </c>
      <c r="G540" s="4">
        <v>5.76</v>
      </c>
      <c r="H540" s="83">
        <v>8.23</v>
      </c>
      <c r="I540" s="80">
        <f t="shared" si="41"/>
        <v>10</v>
      </c>
      <c r="J540" s="81">
        <f t="shared" si="42"/>
        <v>13.069306930693068</v>
      </c>
      <c r="K540" s="82">
        <f t="shared" si="43"/>
        <v>1.8038457491582494</v>
      </c>
    </row>
    <row r="541" spans="1:11">
      <c r="A541" s="77">
        <v>42437</v>
      </c>
      <c r="B541" s="78">
        <f>'Daily income'!D541</f>
        <v>3105000</v>
      </c>
      <c r="C541" s="85">
        <v>285</v>
      </c>
      <c r="D541" s="82">
        <f t="shared" si="38"/>
        <v>10.894736842105264</v>
      </c>
      <c r="E541" s="4">
        <v>283</v>
      </c>
      <c r="F541" s="4">
        <v>3112</v>
      </c>
      <c r="G541" s="4">
        <v>5.99</v>
      </c>
      <c r="H541" s="83">
        <v>9.1</v>
      </c>
      <c r="I541" s="80">
        <f t="shared" si="41"/>
        <v>10.919298245614035</v>
      </c>
      <c r="J541" s="81">
        <f t="shared" si="42"/>
        <v>10.996466431095406</v>
      </c>
      <c r="K541" s="82">
        <f t="shared" si="43"/>
        <v>1.8188208417538003</v>
      </c>
    </row>
    <row r="542" spans="1:11">
      <c r="A542" s="77">
        <v>42438</v>
      </c>
      <c r="B542" s="78">
        <f>'Daily income'!D542</f>
        <v>3065000</v>
      </c>
      <c r="C542" s="85">
        <v>297</v>
      </c>
      <c r="D542" s="82">
        <f t="shared" si="38"/>
        <v>10.319865319865318</v>
      </c>
      <c r="E542" s="4">
        <v>297</v>
      </c>
      <c r="F542" s="4">
        <v>3065</v>
      </c>
      <c r="G542" s="4">
        <v>5.68</v>
      </c>
      <c r="H542" s="83">
        <v>9.06</v>
      </c>
      <c r="I542" s="80">
        <f t="shared" si="41"/>
        <v>10.31986531986532</v>
      </c>
      <c r="J542" s="81">
        <f t="shared" si="42"/>
        <v>10.31986531986532</v>
      </c>
      <c r="K542" s="82">
        <f t="shared" si="43"/>
        <v>1.8168776971593872</v>
      </c>
    </row>
    <row r="543" spans="1:11">
      <c r="A543" s="77">
        <v>42439</v>
      </c>
      <c r="B543" s="78">
        <f>'Daily income'!D543</f>
        <v>3021000</v>
      </c>
      <c r="C543" s="85">
        <v>288</v>
      </c>
      <c r="D543" s="82">
        <f t="shared" si="38"/>
        <v>10.489583333333334</v>
      </c>
      <c r="E543" s="4">
        <v>311</v>
      </c>
      <c r="F543" s="4">
        <v>2861</v>
      </c>
      <c r="G543" s="4">
        <v>5.7</v>
      </c>
      <c r="H543" s="83">
        <v>9.17</v>
      </c>
      <c r="I543" s="80">
        <f t="shared" si="41"/>
        <v>9.9340277777777786</v>
      </c>
      <c r="J543" s="81">
        <f t="shared" si="42"/>
        <v>9.19935691318328</v>
      </c>
      <c r="K543" s="82">
        <f t="shared" si="43"/>
        <v>1.8402777777777779</v>
      </c>
    </row>
    <row r="544" spans="1:11">
      <c r="A544" s="77">
        <v>42440</v>
      </c>
      <c r="B544" s="78">
        <f>'Daily income'!D544</f>
        <v>3003000</v>
      </c>
      <c r="C544" s="85">
        <v>288</v>
      </c>
      <c r="D544" s="82">
        <f t="shared" si="38"/>
        <v>10.427083333333334</v>
      </c>
      <c r="E544" s="4">
        <v>230</v>
      </c>
      <c r="F544" s="4">
        <v>2593</v>
      </c>
      <c r="G544" s="4">
        <v>5.77</v>
      </c>
      <c r="H544" s="83">
        <v>9.1999999999999993</v>
      </c>
      <c r="I544" s="80">
        <f t="shared" si="41"/>
        <v>9.0034722222222214</v>
      </c>
      <c r="J544" s="81">
        <f t="shared" si="42"/>
        <v>11.273913043478261</v>
      </c>
      <c r="K544" s="82">
        <f t="shared" si="43"/>
        <v>1.8071201617562105</v>
      </c>
    </row>
    <row r="545" spans="1:11">
      <c r="A545" s="77">
        <v>42441</v>
      </c>
      <c r="B545" s="78">
        <f>'Daily income'!D545</f>
        <v>2362000</v>
      </c>
      <c r="C545" s="85">
        <v>252</v>
      </c>
      <c r="D545" s="82">
        <f t="shared" si="38"/>
        <v>9.3730158730158735</v>
      </c>
      <c r="E545" s="4">
        <v>166</v>
      </c>
      <c r="F545" s="4">
        <v>1850</v>
      </c>
      <c r="G545" s="4">
        <v>5.23</v>
      </c>
      <c r="H545" s="83">
        <v>8.26</v>
      </c>
      <c r="I545" s="80">
        <f t="shared" si="41"/>
        <v>7.3412698412698409</v>
      </c>
      <c r="J545" s="81">
        <f t="shared" si="42"/>
        <v>11.144578313253012</v>
      </c>
      <c r="K545" s="82">
        <f t="shared" si="43"/>
        <v>1.7921636468481592</v>
      </c>
    </row>
    <row r="546" spans="1:11">
      <c r="A546" s="77">
        <v>42442</v>
      </c>
      <c r="B546" s="78">
        <f>'Daily income'!D546</f>
        <v>2361000</v>
      </c>
      <c r="C546" s="85">
        <v>258</v>
      </c>
      <c r="D546" s="82">
        <f t="shared" si="38"/>
        <v>9.1511627906976738</v>
      </c>
      <c r="E546" s="4">
        <v>127</v>
      </c>
      <c r="F546" s="4">
        <v>1665</v>
      </c>
      <c r="G546" s="4">
        <v>5.13</v>
      </c>
      <c r="H546" s="83">
        <v>8.07</v>
      </c>
      <c r="I546" s="80">
        <f t="shared" si="41"/>
        <v>6.4534883720930232</v>
      </c>
      <c r="J546" s="81">
        <f t="shared" si="42"/>
        <v>13.110236220472441</v>
      </c>
      <c r="K546" s="82">
        <f t="shared" si="43"/>
        <v>1.7838523958474999</v>
      </c>
    </row>
    <row r="547" spans="1:11">
      <c r="A547" s="77">
        <v>42443</v>
      </c>
      <c r="B547" s="78">
        <f>'Daily income'!D547</f>
        <v>3210000</v>
      </c>
      <c r="C547" s="85">
        <v>301</v>
      </c>
      <c r="D547" s="82">
        <f t="shared" si="38"/>
        <v>10.664451827242525</v>
      </c>
      <c r="E547" s="4">
        <v>274</v>
      </c>
      <c r="F547" s="4">
        <v>3297</v>
      </c>
      <c r="G547" s="4">
        <v>5.77</v>
      </c>
      <c r="H547" s="83">
        <v>9.23</v>
      </c>
      <c r="I547" s="80">
        <f t="shared" si="41"/>
        <v>10.953488372093023</v>
      </c>
      <c r="J547" s="81">
        <f t="shared" si="42"/>
        <v>12.032846715328468</v>
      </c>
      <c r="K547" s="82">
        <f t="shared" si="43"/>
        <v>1.8482585489155157</v>
      </c>
    </row>
    <row r="548" spans="1:11">
      <c r="A548" s="77">
        <v>42444</v>
      </c>
      <c r="B548" s="78">
        <f>'Daily income'!D548</f>
        <v>2948000</v>
      </c>
      <c r="C548" s="85">
        <v>290</v>
      </c>
      <c r="D548" s="82">
        <f t="shared" si="38"/>
        <v>10.165517241379309</v>
      </c>
      <c r="E548" s="4">
        <v>284</v>
      </c>
      <c r="F548" s="4">
        <v>2680</v>
      </c>
      <c r="G548" s="4">
        <v>5.49</v>
      </c>
      <c r="H548" s="83">
        <v>8.58</v>
      </c>
      <c r="I548" s="80">
        <f t="shared" si="41"/>
        <v>9.2413793103448274</v>
      </c>
      <c r="J548" s="81">
        <f t="shared" si="42"/>
        <v>9.4366197183098599</v>
      </c>
      <c r="K548" s="82">
        <f t="shared" si="43"/>
        <v>1.8516424847685444</v>
      </c>
    </row>
    <row r="549" spans="1:11">
      <c r="A549" s="77">
        <v>42445</v>
      </c>
      <c r="B549" s="78">
        <f>'Daily income'!D549</f>
        <v>2939000</v>
      </c>
      <c r="C549" s="85">
        <v>286</v>
      </c>
      <c r="D549" s="82">
        <f t="shared" si="38"/>
        <v>10.276223776223777</v>
      </c>
      <c r="E549" s="4">
        <v>293</v>
      </c>
      <c r="F549" s="4">
        <v>2860</v>
      </c>
      <c r="G549" s="4">
        <v>5.51</v>
      </c>
      <c r="H549" s="83">
        <v>9.1300000000000008</v>
      </c>
      <c r="I549" s="80">
        <f t="shared" si="41"/>
        <v>10</v>
      </c>
      <c r="J549" s="81">
        <f t="shared" si="42"/>
        <v>9.7610921501706489</v>
      </c>
      <c r="K549" s="82">
        <f t="shared" si="43"/>
        <v>1.8650133895142971</v>
      </c>
    </row>
    <row r="550" spans="1:11">
      <c r="A550" s="77">
        <v>42446</v>
      </c>
      <c r="B550" s="78">
        <f>'Daily income'!D550</f>
        <v>3004000</v>
      </c>
      <c r="C550" s="85">
        <v>283</v>
      </c>
      <c r="D550" s="82">
        <f t="shared" si="38"/>
        <v>10.614840989399294</v>
      </c>
      <c r="E550" s="4">
        <v>273</v>
      </c>
      <c r="F550" s="4">
        <v>2697</v>
      </c>
      <c r="G550" s="4">
        <v>5.71</v>
      </c>
      <c r="H550" s="83">
        <v>9.35</v>
      </c>
      <c r="I550" s="80">
        <f t="shared" si="41"/>
        <v>9.5300353356890461</v>
      </c>
      <c r="J550" s="81">
        <f t="shared" si="42"/>
        <v>9.8791208791208796</v>
      </c>
      <c r="K550" s="82">
        <f t="shared" si="43"/>
        <v>1.8589914167074071</v>
      </c>
    </row>
    <row r="551" spans="1:11">
      <c r="A551" s="77">
        <v>42447</v>
      </c>
      <c r="B551" s="78">
        <f>'Daily income'!D551</f>
        <v>2949000</v>
      </c>
      <c r="C551" s="85">
        <v>280</v>
      </c>
      <c r="D551" s="82">
        <f t="shared" si="38"/>
        <v>10.532142857142857</v>
      </c>
      <c r="E551" s="4">
        <v>279</v>
      </c>
      <c r="F551" s="4">
        <v>3347</v>
      </c>
      <c r="G551" s="4">
        <v>5.1100000000000003</v>
      </c>
      <c r="H551" s="83">
        <v>9.2899999999999991</v>
      </c>
      <c r="I551" s="80">
        <f t="shared" si="41"/>
        <v>11.953571428571429</v>
      </c>
      <c r="J551" s="81">
        <f t="shared" si="42"/>
        <v>11.996415770609319</v>
      </c>
      <c r="K551" s="82">
        <f t="shared" si="43"/>
        <v>2.0610847078557448</v>
      </c>
    </row>
    <row r="552" spans="1:11">
      <c r="A552" s="77">
        <v>42448</v>
      </c>
      <c r="B552" s="78">
        <f>'Daily income'!D552</f>
        <v>2320000</v>
      </c>
      <c r="C552" s="85">
        <v>251</v>
      </c>
      <c r="D552" s="82">
        <f t="shared" si="38"/>
        <v>9.2430278884462158</v>
      </c>
      <c r="E552" s="4">
        <v>133</v>
      </c>
      <c r="F552" s="4">
        <v>1847</v>
      </c>
      <c r="G552" s="4">
        <v>5.22</v>
      </c>
      <c r="H552" s="83">
        <v>8.23</v>
      </c>
      <c r="I552" s="80">
        <f t="shared" si="41"/>
        <v>7.3585657370517925</v>
      </c>
      <c r="J552" s="81">
        <f t="shared" si="42"/>
        <v>13.887218045112782</v>
      </c>
      <c r="K552" s="82">
        <f t="shared" si="43"/>
        <v>1.7706949977866315</v>
      </c>
    </row>
    <row r="553" spans="1:11">
      <c r="A553" s="77">
        <v>42449</v>
      </c>
      <c r="B553" s="78">
        <f>'Daily income'!D553</f>
        <v>2613000</v>
      </c>
      <c r="C553" s="85">
        <v>282</v>
      </c>
      <c r="D553" s="82">
        <f t="shared" si="38"/>
        <v>9.2659574468085104</v>
      </c>
      <c r="E553" s="4">
        <v>128</v>
      </c>
      <c r="F553" s="4">
        <v>1840</v>
      </c>
      <c r="G553" s="4">
        <v>5.12</v>
      </c>
      <c r="H553" s="83">
        <v>8.02</v>
      </c>
      <c r="I553" s="80">
        <f t="shared" si="41"/>
        <v>6.5248226950354606</v>
      </c>
      <c r="J553" s="81">
        <f t="shared" si="42"/>
        <v>14.375</v>
      </c>
      <c r="K553" s="82">
        <f t="shared" si="43"/>
        <v>1.8097573138297871</v>
      </c>
    </row>
    <row r="554" spans="1:11">
      <c r="A554" s="77">
        <v>42450</v>
      </c>
      <c r="B554" s="78">
        <f>'Daily income'!D554</f>
        <v>3034000</v>
      </c>
      <c r="C554" s="85">
        <v>307</v>
      </c>
      <c r="D554" s="82">
        <f t="shared" si="38"/>
        <v>9.8827361563517915</v>
      </c>
      <c r="E554" s="4">
        <v>282</v>
      </c>
      <c r="F554" s="4">
        <v>3006</v>
      </c>
      <c r="G554" s="4">
        <v>5.36</v>
      </c>
      <c r="H554" s="83">
        <v>8.59</v>
      </c>
      <c r="I554" s="80">
        <f t="shared" si="41"/>
        <v>9.7915309446254071</v>
      </c>
      <c r="J554" s="81">
        <f t="shared" si="42"/>
        <v>10.659574468085106</v>
      </c>
      <c r="K554" s="82">
        <f t="shared" si="43"/>
        <v>1.8437940590208566</v>
      </c>
    </row>
    <row r="555" spans="1:11">
      <c r="A555" s="77">
        <v>42451</v>
      </c>
      <c r="B555" s="78">
        <f>'Daily income'!D555</f>
        <v>3039000</v>
      </c>
      <c r="C555" s="85">
        <v>303</v>
      </c>
      <c r="D555" s="82">
        <f t="shared" si="38"/>
        <v>10.029702970297031</v>
      </c>
      <c r="E555" s="4">
        <v>264</v>
      </c>
      <c r="F555" s="4">
        <v>3305</v>
      </c>
      <c r="G555" s="4">
        <v>5.37</v>
      </c>
      <c r="H555" s="83">
        <v>8.58</v>
      </c>
      <c r="I555" s="80">
        <f t="shared" si="41"/>
        <v>10.907590759075907</v>
      </c>
      <c r="J555" s="81">
        <f t="shared" si="42"/>
        <v>12.518939393939394</v>
      </c>
      <c r="K555" s="82">
        <f t="shared" si="43"/>
        <v>1.8677286723085718</v>
      </c>
    </row>
    <row r="556" spans="1:11">
      <c r="A556" s="77">
        <v>42452</v>
      </c>
      <c r="B556" s="78">
        <f>'Daily income'!D556</f>
        <v>3080000</v>
      </c>
      <c r="C556" s="85">
        <v>301</v>
      </c>
      <c r="D556" s="82">
        <f t="shared" si="38"/>
        <v>10.232558139534884</v>
      </c>
      <c r="E556" s="4">
        <v>267</v>
      </c>
      <c r="F556" s="4">
        <v>3549</v>
      </c>
      <c r="G556" s="4">
        <v>5.46</v>
      </c>
      <c r="H556" s="83">
        <v>8.57</v>
      </c>
      <c r="I556" s="80">
        <f t="shared" si="41"/>
        <v>11.790697674418604</v>
      </c>
      <c r="J556" s="81">
        <f t="shared" si="42"/>
        <v>13.292134831460674</v>
      </c>
      <c r="K556" s="82">
        <f t="shared" si="43"/>
        <v>1.8740948973507114</v>
      </c>
    </row>
    <row r="557" spans="1:11">
      <c r="A557" s="77">
        <v>42453</v>
      </c>
      <c r="B557" s="78">
        <f>'Daily income'!D557</f>
        <v>3092000</v>
      </c>
      <c r="C557" s="85">
        <v>306</v>
      </c>
      <c r="D557" s="82">
        <f t="shared" si="38"/>
        <v>10.104575163398692</v>
      </c>
      <c r="E557" s="4">
        <v>254</v>
      </c>
      <c r="F557" s="4">
        <v>3233</v>
      </c>
      <c r="G557" s="4">
        <v>5.39</v>
      </c>
      <c r="H557" s="83">
        <v>8.32</v>
      </c>
      <c r="I557" s="80">
        <f t="shared" si="41"/>
        <v>10.565359477124183</v>
      </c>
      <c r="J557" s="81">
        <f t="shared" si="42"/>
        <v>12.728346456692913</v>
      </c>
      <c r="K557" s="82">
        <f t="shared" si="43"/>
        <v>1.8746892696472528</v>
      </c>
    </row>
    <row r="558" spans="1:11">
      <c r="A558" s="77">
        <v>42454</v>
      </c>
      <c r="B558" s="78">
        <f>'Daily income'!D558</f>
        <v>2591000</v>
      </c>
      <c r="C558" s="85">
        <v>268</v>
      </c>
      <c r="D558" s="82">
        <f t="shared" si="38"/>
        <v>9.6679104477611943</v>
      </c>
      <c r="E558" s="4">
        <v>183</v>
      </c>
      <c r="F558" s="4">
        <v>3508</v>
      </c>
      <c r="G558" s="4">
        <v>5.22</v>
      </c>
      <c r="H558" s="83">
        <v>9.2899999999999991</v>
      </c>
      <c r="I558" s="80">
        <f t="shared" si="41"/>
        <v>13.08955223880597</v>
      </c>
      <c r="J558" s="81">
        <f t="shared" si="42"/>
        <v>19.169398907103826</v>
      </c>
      <c r="K558" s="82">
        <f t="shared" si="43"/>
        <v>1.852090124092183</v>
      </c>
    </row>
    <row r="559" spans="1:11">
      <c r="A559" s="77">
        <v>42455</v>
      </c>
      <c r="B559" s="78">
        <f>'Daily income'!D559</f>
        <v>2324000</v>
      </c>
      <c r="C559" s="85">
        <v>254</v>
      </c>
      <c r="D559" s="82">
        <f t="shared" si="38"/>
        <v>9.1496062992125982</v>
      </c>
      <c r="E559" s="4">
        <v>153</v>
      </c>
      <c r="F559" s="4">
        <v>2931</v>
      </c>
      <c r="G559" s="4">
        <v>4.97</v>
      </c>
      <c r="H559" s="83">
        <v>7.47</v>
      </c>
      <c r="I559" s="80">
        <f t="shared" si="41"/>
        <v>11.539370078740157</v>
      </c>
      <c r="J559" s="81">
        <f t="shared" si="42"/>
        <v>19.156862745098039</v>
      </c>
      <c r="K559" s="82">
        <f t="shared" si="43"/>
        <v>1.8409670622158145</v>
      </c>
    </row>
    <row r="560" spans="1:11">
      <c r="A560" s="77">
        <v>42456</v>
      </c>
      <c r="B560" s="78">
        <f>'Daily income'!D560</f>
        <v>2283000</v>
      </c>
      <c r="C560" s="85">
        <v>250</v>
      </c>
      <c r="D560" s="82">
        <f t="shared" si="38"/>
        <v>9.1319999999999997</v>
      </c>
      <c r="E560" s="4">
        <v>152</v>
      </c>
      <c r="F560" s="4">
        <v>2298</v>
      </c>
      <c r="G560" s="4">
        <v>4.9800000000000004</v>
      </c>
      <c r="H560" s="83">
        <v>7.4</v>
      </c>
      <c r="I560" s="80">
        <f t="shared" si="41"/>
        <v>9.1920000000000002</v>
      </c>
      <c r="J560" s="81">
        <f t="shared" si="42"/>
        <v>15.118421052631579</v>
      </c>
      <c r="K560" s="82">
        <f t="shared" si="43"/>
        <v>1.8337349397590359</v>
      </c>
    </row>
    <row r="561" spans="1:11">
      <c r="A561" s="77">
        <v>42457</v>
      </c>
      <c r="B561" s="78">
        <f>'Daily income'!D561</f>
        <v>2685000</v>
      </c>
      <c r="C561" s="85">
        <v>258</v>
      </c>
      <c r="D561" s="82">
        <f t="shared" si="38"/>
        <v>10.406976744186046</v>
      </c>
      <c r="E561" s="4">
        <v>150</v>
      </c>
      <c r="F561" s="4">
        <v>2851</v>
      </c>
      <c r="G561" s="4">
        <v>5.59</v>
      </c>
      <c r="H561" s="83">
        <v>8.16</v>
      </c>
      <c r="I561" s="80">
        <f t="shared" si="41"/>
        <v>11.050387596899224</v>
      </c>
      <c r="J561" s="81">
        <f t="shared" si="42"/>
        <v>19.006666666666668</v>
      </c>
      <c r="K561" s="82">
        <f t="shared" si="43"/>
        <v>1.8617131921620835</v>
      </c>
    </row>
    <row r="562" spans="1:11">
      <c r="A562" s="77">
        <v>42458</v>
      </c>
      <c r="B562" s="78">
        <f>'Daily income'!D562</f>
        <v>2888000</v>
      </c>
      <c r="C562" s="85">
        <v>283</v>
      </c>
      <c r="D562" s="82">
        <f t="shared" si="38"/>
        <v>10.204946996466431</v>
      </c>
      <c r="E562" s="4">
        <v>266</v>
      </c>
      <c r="F562" s="4">
        <v>3758</v>
      </c>
      <c r="G562" s="4">
        <v>5.38</v>
      </c>
      <c r="H562" s="83">
        <v>8.4700000000000006</v>
      </c>
      <c r="I562" s="80">
        <f t="shared" si="41"/>
        <v>13.279151943462898</v>
      </c>
      <c r="J562" s="81">
        <f t="shared" si="42"/>
        <v>14.12781954887218</v>
      </c>
      <c r="K562" s="82">
        <f t="shared" si="43"/>
        <v>1.8968302967409723</v>
      </c>
    </row>
    <row r="563" spans="1:11">
      <c r="A563" s="77">
        <v>42459</v>
      </c>
      <c r="B563" s="78">
        <f>'Daily income'!D563</f>
        <v>3103000</v>
      </c>
      <c r="C563" s="85">
        <v>291</v>
      </c>
      <c r="D563" s="82">
        <f t="shared" si="38"/>
        <v>10.663230240549829</v>
      </c>
      <c r="E563" s="4">
        <v>267</v>
      </c>
      <c r="F563" s="4">
        <v>3785</v>
      </c>
      <c r="G563" s="4">
        <v>5.7</v>
      </c>
      <c r="H563" s="83">
        <v>9.2200000000000006</v>
      </c>
      <c r="I563" s="80">
        <f t="shared" si="41"/>
        <v>13.006872852233677</v>
      </c>
      <c r="J563" s="81">
        <f t="shared" si="42"/>
        <v>14.176029962546817</v>
      </c>
      <c r="K563" s="82">
        <f t="shared" si="43"/>
        <v>1.8707421474648822</v>
      </c>
    </row>
    <row r="564" spans="1:11">
      <c r="A564" s="77">
        <v>42460</v>
      </c>
      <c r="B564" s="78">
        <f>'Daily income'!D564</f>
        <v>2963000</v>
      </c>
      <c r="C564" s="85">
        <v>290</v>
      </c>
      <c r="D564" s="82">
        <f t="shared" si="38"/>
        <v>10.217241379310344</v>
      </c>
      <c r="E564" s="4">
        <v>308</v>
      </c>
      <c r="F564" s="4">
        <v>3687</v>
      </c>
      <c r="G564" s="4">
        <v>5.44</v>
      </c>
      <c r="H564" s="83">
        <v>8.59</v>
      </c>
      <c r="I564" s="80">
        <f t="shared" si="41"/>
        <v>12.713793103448277</v>
      </c>
      <c r="J564" s="81">
        <f t="shared" si="42"/>
        <v>11.970779220779221</v>
      </c>
      <c r="K564" s="82">
        <f t="shared" si="43"/>
        <v>1.8781693711967544</v>
      </c>
    </row>
    <row r="565" spans="1:11">
      <c r="A565" s="77">
        <v>42461</v>
      </c>
      <c r="B565" s="78">
        <f>'Daily income'!D565</f>
        <v>3023000</v>
      </c>
      <c r="C565" s="85">
        <v>290</v>
      </c>
      <c r="D565" s="82">
        <f t="shared" si="38"/>
        <v>10.424137931034481</v>
      </c>
      <c r="E565" s="4">
        <v>254</v>
      </c>
      <c r="F565" s="4">
        <v>3108</v>
      </c>
      <c r="G565" s="4">
        <v>5.53</v>
      </c>
      <c r="H565" s="83">
        <v>9.06</v>
      </c>
      <c r="I565" s="80">
        <f t="shared" si="41"/>
        <v>10.717241379310344</v>
      </c>
      <c r="J565" s="81">
        <f t="shared" si="42"/>
        <v>12.236220472440944</v>
      </c>
      <c r="K565" s="82">
        <f t="shared" si="43"/>
        <v>1.8850159007295626</v>
      </c>
    </row>
    <row r="566" spans="1:11">
      <c r="A566" s="77">
        <v>42462</v>
      </c>
      <c r="B566" s="78">
        <f>'Daily income'!D566</f>
        <v>2239000</v>
      </c>
      <c r="C566" s="85">
        <v>247</v>
      </c>
      <c r="D566" s="82">
        <f t="shared" si="38"/>
        <v>9.0647773279352215</v>
      </c>
      <c r="E566" s="4">
        <v>134</v>
      </c>
      <c r="F566" s="4">
        <v>1965</v>
      </c>
      <c r="G566" s="4">
        <v>4.9000000000000004</v>
      </c>
      <c r="H566" s="83">
        <v>7.52</v>
      </c>
      <c r="I566" s="80">
        <f t="shared" si="41"/>
        <v>7.9554655870445341</v>
      </c>
      <c r="J566" s="81">
        <f t="shared" si="42"/>
        <v>14.664179104477611</v>
      </c>
      <c r="K566" s="82">
        <f t="shared" si="43"/>
        <v>1.8499545567214737</v>
      </c>
    </row>
    <row r="567" spans="1:11">
      <c r="A567" s="77">
        <v>42463</v>
      </c>
      <c r="B567" s="78">
        <f>'Daily income'!D567</f>
        <v>2280000</v>
      </c>
      <c r="C567" s="85">
        <v>246</v>
      </c>
      <c r="D567" s="82">
        <f t="shared" si="38"/>
        <v>9.2682926829268286</v>
      </c>
      <c r="E567" s="4">
        <v>165</v>
      </c>
      <c r="F567" s="4">
        <v>2439</v>
      </c>
      <c r="G567" s="4">
        <v>5.09</v>
      </c>
      <c r="H567" s="83">
        <v>8.07</v>
      </c>
      <c r="I567" s="80">
        <f t="shared" si="41"/>
        <v>9.9146341463414629</v>
      </c>
      <c r="J567" s="81">
        <f t="shared" si="42"/>
        <v>14.781818181818181</v>
      </c>
      <c r="K567" s="82">
        <f t="shared" si="43"/>
        <v>1.8208826489050745</v>
      </c>
    </row>
    <row r="568" spans="1:11">
      <c r="A568" s="77">
        <v>42464</v>
      </c>
      <c r="B568" s="78">
        <f>'Daily income'!D568</f>
        <v>2933000</v>
      </c>
      <c r="C568" s="85">
        <v>285</v>
      </c>
      <c r="D568" s="82">
        <f t="shared" si="38"/>
        <v>10.291228070175439</v>
      </c>
      <c r="E568" s="4">
        <v>273</v>
      </c>
      <c r="F568" s="4">
        <v>2933</v>
      </c>
      <c r="G568" s="4">
        <v>5.37</v>
      </c>
      <c r="H568" s="83">
        <v>8.49</v>
      </c>
      <c r="I568" s="80">
        <f t="shared" si="41"/>
        <v>10.291228070175439</v>
      </c>
      <c r="J568" s="81">
        <f t="shared" si="42"/>
        <v>10.743589743589743</v>
      </c>
      <c r="K568" s="82">
        <f t="shared" si="43"/>
        <v>1.9164298082263387</v>
      </c>
    </row>
    <row r="569" spans="1:11">
      <c r="A569" s="77">
        <v>42465</v>
      </c>
      <c r="B569" s="78">
        <f>'Daily income'!D569</f>
        <v>3055000</v>
      </c>
      <c r="C569" s="85">
        <v>288</v>
      </c>
      <c r="D569" s="82">
        <f t="shared" si="38"/>
        <v>10.607638888888889</v>
      </c>
      <c r="E569" s="4">
        <v>285</v>
      </c>
      <c r="F569" s="4">
        <v>3055</v>
      </c>
      <c r="G569" s="4">
        <v>5.33</v>
      </c>
      <c r="H569" s="83">
        <v>8.57</v>
      </c>
      <c r="I569" s="80">
        <f t="shared" si="41"/>
        <v>10.607638888888889</v>
      </c>
      <c r="J569" s="81">
        <f t="shared" si="42"/>
        <v>10.719298245614034</v>
      </c>
      <c r="K569" s="82">
        <f t="shared" si="43"/>
        <v>1.9901761517615177</v>
      </c>
    </row>
    <row r="570" spans="1:11">
      <c r="A570" s="77">
        <v>42466</v>
      </c>
      <c r="B570" s="78">
        <f>'Daily income'!D570</f>
        <v>3123000</v>
      </c>
      <c r="C570" s="85">
        <v>315</v>
      </c>
      <c r="D570" s="82">
        <f t="shared" si="38"/>
        <v>9.9142857142857146</v>
      </c>
      <c r="E570" s="4">
        <v>291</v>
      </c>
      <c r="F570" s="4">
        <v>3840</v>
      </c>
      <c r="G570" s="4">
        <v>5.29</v>
      </c>
      <c r="H570" s="83">
        <v>9.0500000000000007</v>
      </c>
      <c r="I570" s="80">
        <f t="shared" si="41"/>
        <v>12.19047619047619</v>
      </c>
      <c r="J570" s="81">
        <f t="shared" si="42"/>
        <v>13.195876288659793</v>
      </c>
      <c r="K570" s="82">
        <f t="shared" si="43"/>
        <v>1.8741560896570348</v>
      </c>
    </row>
    <row r="571" spans="1:11">
      <c r="A571" s="77">
        <v>42467</v>
      </c>
      <c r="B571" s="78">
        <f>'Daily income'!D571</f>
        <v>2937000</v>
      </c>
      <c r="C571" s="85">
        <v>302</v>
      </c>
      <c r="D571" s="82">
        <f t="shared" si="38"/>
        <v>9.725165562913908</v>
      </c>
      <c r="E571" s="4">
        <v>302</v>
      </c>
      <c r="F571" s="4">
        <v>3111</v>
      </c>
      <c r="G571" s="4">
        <v>5.2</v>
      </c>
      <c r="H571" s="83">
        <v>8.93</v>
      </c>
      <c r="I571" s="80">
        <f t="shared" si="41"/>
        <v>10.301324503311259</v>
      </c>
      <c r="J571" s="81">
        <f t="shared" si="42"/>
        <v>10.301324503311259</v>
      </c>
      <c r="K571" s="82">
        <f t="shared" si="43"/>
        <v>1.8702241467142131</v>
      </c>
    </row>
    <row r="572" spans="1:11">
      <c r="A572" s="77">
        <v>42468</v>
      </c>
      <c r="B572" s="78">
        <f>'Daily income'!D572</f>
        <v>2682000</v>
      </c>
      <c r="C572" s="85">
        <v>278</v>
      </c>
      <c r="D572" s="82">
        <f t="shared" si="38"/>
        <v>9.6474820143884905</v>
      </c>
      <c r="E572" s="4">
        <v>283</v>
      </c>
      <c r="F572" s="4">
        <v>3037</v>
      </c>
      <c r="G572" s="4">
        <v>5.15</v>
      </c>
      <c r="H572" s="83">
        <v>8.2799999999999994</v>
      </c>
      <c r="I572" s="80">
        <f t="shared" si="41"/>
        <v>10.924460431654676</v>
      </c>
      <c r="J572" s="81">
        <f t="shared" si="42"/>
        <v>10.731448763250883</v>
      </c>
      <c r="K572" s="82">
        <f t="shared" si="43"/>
        <v>1.8732974785220369</v>
      </c>
    </row>
    <row r="573" spans="1:11">
      <c r="A573" s="77">
        <v>42469</v>
      </c>
      <c r="B573" s="78">
        <f>'Daily income'!D573</f>
        <v>2248000</v>
      </c>
      <c r="C573" s="85">
        <v>248</v>
      </c>
      <c r="D573" s="82">
        <f t="shared" si="38"/>
        <v>9.064516129032258</v>
      </c>
      <c r="E573" s="4">
        <v>172</v>
      </c>
      <c r="F573" s="4">
        <v>2248</v>
      </c>
      <c r="G573" s="4">
        <v>4.9400000000000004</v>
      </c>
      <c r="H573" s="83">
        <v>7.56</v>
      </c>
      <c r="I573" s="80">
        <f t="shared" si="41"/>
        <v>9.064516129032258</v>
      </c>
      <c r="J573" s="81">
        <f t="shared" si="42"/>
        <v>13.069767441860465</v>
      </c>
      <c r="K573" s="82">
        <f t="shared" si="43"/>
        <v>1.8349222933263678</v>
      </c>
    </row>
    <row r="574" spans="1:11">
      <c r="A574" s="77">
        <v>42470</v>
      </c>
      <c r="B574" s="78">
        <f>'Daily income'!D574</f>
        <v>2068000</v>
      </c>
      <c r="C574" s="85">
        <v>239</v>
      </c>
      <c r="D574" s="82">
        <f t="shared" si="38"/>
        <v>8.6527196652719667</v>
      </c>
      <c r="E574" s="4">
        <v>158</v>
      </c>
      <c r="F574" s="4">
        <v>1749</v>
      </c>
      <c r="G574" s="4">
        <v>4.79</v>
      </c>
      <c r="H574" s="83">
        <v>7.28</v>
      </c>
      <c r="I574" s="80">
        <f t="shared" si="41"/>
        <v>7.3179916317991633</v>
      </c>
      <c r="J574" s="81">
        <f t="shared" si="42"/>
        <v>11.069620253164556</v>
      </c>
      <c r="K574" s="82">
        <f t="shared" si="43"/>
        <v>1.8064132912885107</v>
      </c>
    </row>
    <row r="575" spans="1:11">
      <c r="A575" s="77">
        <v>42471</v>
      </c>
      <c r="B575" s="78">
        <f>'Daily income'!D575</f>
        <v>3021000</v>
      </c>
      <c r="C575" s="85">
        <v>299</v>
      </c>
      <c r="D575" s="82">
        <f t="shared" si="38"/>
        <v>10.103678929765888</v>
      </c>
      <c r="E575" s="4">
        <v>294</v>
      </c>
      <c r="F575" s="4">
        <v>3297</v>
      </c>
      <c r="G575" s="4">
        <v>5.44</v>
      </c>
      <c r="H575" s="83">
        <v>8.5299999999999994</v>
      </c>
      <c r="I575" s="80">
        <f t="shared" si="41"/>
        <v>11.026755852842809</v>
      </c>
      <c r="J575" s="81">
        <f t="shared" si="42"/>
        <v>11.214285714285714</v>
      </c>
      <c r="K575" s="82">
        <f t="shared" si="43"/>
        <v>1.857293920912847</v>
      </c>
    </row>
    <row r="576" spans="1:11">
      <c r="A576" s="77">
        <v>42472</v>
      </c>
      <c r="B576" s="78">
        <f>'Daily income'!D576</f>
        <v>3215000</v>
      </c>
      <c r="C576" s="85">
        <v>311</v>
      </c>
      <c r="D576" s="82">
        <f t="shared" si="38"/>
        <v>10.337620578778134</v>
      </c>
      <c r="E576" s="4">
        <v>268</v>
      </c>
      <c r="F576" s="4">
        <v>3472</v>
      </c>
      <c r="G576" s="4">
        <v>5.55</v>
      </c>
      <c r="H576" s="83">
        <v>9</v>
      </c>
      <c r="I576" s="80">
        <f t="shared" si="41"/>
        <v>11.163987138263666</v>
      </c>
      <c r="J576" s="81">
        <f t="shared" si="42"/>
        <v>12.955223880597014</v>
      </c>
      <c r="K576" s="82">
        <f t="shared" si="43"/>
        <v>1.8626343385185828</v>
      </c>
    </row>
    <row r="577" spans="1:11">
      <c r="A577" s="77">
        <v>42473</v>
      </c>
      <c r="B577" s="78">
        <f>'Daily income'!D577</f>
        <v>2994000</v>
      </c>
      <c r="C577" s="85">
        <v>294</v>
      </c>
      <c r="D577" s="82">
        <f t="shared" si="38"/>
        <v>10.183673469387756</v>
      </c>
      <c r="E577" s="4">
        <v>299</v>
      </c>
      <c r="F577" s="4">
        <v>4053</v>
      </c>
      <c r="G577" s="4">
        <v>5.47</v>
      </c>
      <c r="H577" s="83">
        <v>8.4700000000000006</v>
      </c>
      <c r="I577" s="80">
        <f t="shared" si="41"/>
        <v>13.785714285714286</v>
      </c>
      <c r="J577" s="81">
        <f t="shared" si="42"/>
        <v>13.555183946488294</v>
      </c>
      <c r="K577" s="82">
        <f t="shared" si="43"/>
        <v>1.8617318956833193</v>
      </c>
    </row>
    <row r="578" spans="1:11">
      <c r="A578" s="77">
        <v>42474</v>
      </c>
      <c r="B578" s="78">
        <f>'Daily income'!D578</f>
        <v>2761000</v>
      </c>
      <c r="C578" s="85">
        <v>289</v>
      </c>
      <c r="D578" s="82">
        <f t="shared" si="38"/>
        <v>9.5536332179930792</v>
      </c>
      <c r="E578" s="4">
        <v>289</v>
      </c>
      <c r="F578" s="4">
        <v>3494</v>
      </c>
      <c r="G578" s="4">
        <v>5.21</v>
      </c>
      <c r="H578" s="83">
        <v>8.3800000000000008</v>
      </c>
      <c r="I578" s="80">
        <f t="shared" si="41"/>
        <v>12.089965397923875</v>
      </c>
      <c r="J578" s="81">
        <f t="shared" si="42"/>
        <v>12.089965397923875</v>
      </c>
      <c r="K578" s="82">
        <f t="shared" si="43"/>
        <v>1.8337107904017427</v>
      </c>
    </row>
    <row r="579" spans="1:11">
      <c r="A579" s="77">
        <v>42475</v>
      </c>
      <c r="B579" s="78">
        <f>'Daily income'!D579</f>
        <v>2992000</v>
      </c>
      <c r="C579" s="85">
        <v>275</v>
      </c>
      <c r="D579" s="82">
        <f t="shared" si="38"/>
        <v>10.88</v>
      </c>
      <c r="E579" s="4">
        <v>290</v>
      </c>
      <c r="F579" s="4">
        <v>3988</v>
      </c>
      <c r="G579" s="4">
        <v>5.96</v>
      </c>
      <c r="H579" s="83">
        <v>7.56</v>
      </c>
      <c r="I579" s="80">
        <f t="shared" si="41"/>
        <v>14.501818181818182</v>
      </c>
      <c r="J579" s="81">
        <f t="shared" si="42"/>
        <v>13.751724137931035</v>
      </c>
      <c r="K579" s="82">
        <f t="shared" si="43"/>
        <v>1.8255033557046982</v>
      </c>
    </row>
    <row r="580" spans="1:11">
      <c r="A580" s="77">
        <v>42476</v>
      </c>
      <c r="B580" s="78">
        <f>'Daily income'!D580</f>
        <v>2150000</v>
      </c>
      <c r="C580" s="85">
        <v>243</v>
      </c>
      <c r="D580" s="82">
        <f t="shared" si="38"/>
        <v>8.8477366255144023</v>
      </c>
      <c r="E580" s="4">
        <v>150</v>
      </c>
      <c r="F580" s="4">
        <v>2168</v>
      </c>
      <c r="G580" s="4">
        <v>4.9800000000000004</v>
      </c>
      <c r="H580" s="83">
        <v>7.27</v>
      </c>
      <c r="I580" s="80">
        <f t="shared" si="41"/>
        <v>8.9218106995884767</v>
      </c>
      <c r="J580" s="81">
        <f t="shared" si="42"/>
        <v>14.453333333333333</v>
      </c>
      <c r="K580" s="82">
        <f t="shared" si="43"/>
        <v>1.7766539408663458</v>
      </c>
    </row>
    <row r="581" spans="1:11">
      <c r="A581" s="77">
        <v>42477</v>
      </c>
      <c r="B581" s="78">
        <f>'Daily income'!D581</f>
        <v>2002000</v>
      </c>
      <c r="C581" s="85">
        <v>238</v>
      </c>
      <c r="D581" s="82">
        <f t="shared" si="38"/>
        <v>8.4117647058823533</v>
      </c>
      <c r="E581" s="4">
        <v>158</v>
      </c>
      <c r="F581" s="4">
        <v>1828</v>
      </c>
      <c r="G581" s="4">
        <v>4.87</v>
      </c>
      <c r="H581" s="83">
        <v>7.1</v>
      </c>
      <c r="I581" s="80">
        <f t="shared" si="41"/>
        <v>7.6806722689075633</v>
      </c>
      <c r="J581" s="81">
        <f t="shared" si="42"/>
        <v>11.569620253164556</v>
      </c>
      <c r="K581" s="82">
        <f t="shared" si="43"/>
        <v>1.7272617465877522</v>
      </c>
    </row>
    <row r="582" spans="1:11">
      <c r="A582" s="77">
        <v>42478</v>
      </c>
      <c r="B582" s="78">
        <f>'Daily income'!D582</f>
        <v>2920000</v>
      </c>
      <c r="C582" s="85">
        <v>291</v>
      </c>
      <c r="D582" s="82">
        <f t="shared" si="38"/>
        <v>10.034364261168385</v>
      </c>
      <c r="E582" s="4">
        <v>283</v>
      </c>
      <c r="F582" s="4">
        <v>3432</v>
      </c>
      <c r="G582" s="4">
        <v>5.54</v>
      </c>
      <c r="H582" s="83">
        <v>8.32</v>
      </c>
      <c r="I582" s="80">
        <f t="shared" si="41"/>
        <v>11.793814432989691</v>
      </c>
      <c r="J582" s="81">
        <f t="shared" si="42"/>
        <v>12.12720848056537</v>
      </c>
      <c r="K582" s="82">
        <f t="shared" si="43"/>
        <v>1.811257086853499</v>
      </c>
    </row>
    <row r="583" spans="1:11">
      <c r="A583" s="77">
        <v>42479</v>
      </c>
      <c r="B583" s="78">
        <f>'Daily income'!D583</f>
        <v>2656000</v>
      </c>
      <c r="C583" s="85">
        <v>272</v>
      </c>
      <c r="D583" s="82">
        <f t="shared" si="38"/>
        <v>9.7647058823529402</v>
      </c>
      <c r="E583" s="4">
        <v>302</v>
      </c>
      <c r="F583" s="4">
        <v>3122</v>
      </c>
      <c r="G583" s="4">
        <v>5.27</v>
      </c>
      <c r="H583" s="83">
        <v>8.2799999999999994</v>
      </c>
      <c r="I583" s="80">
        <f t="shared" si="41"/>
        <v>11.477941176470589</v>
      </c>
      <c r="J583" s="81">
        <f t="shared" si="42"/>
        <v>10.33774834437086</v>
      </c>
      <c r="K583" s="82">
        <f t="shared" si="43"/>
        <v>1.8528853666703873</v>
      </c>
    </row>
    <row r="584" spans="1:11">
      <c r="A584" s="77">
        <v>42480</v>
      </c>
      <c r="B584" s="78">
        <f>'Daily income'!D584</f>
        <v>2764000</v>
      </c>
      <c r="C584" s="85">
        <v>277</v>
      </c>
      <c r="D584" s="82">
        <f t="shared" si="38"/>
        <v>9.9783393501805051</v>
      </c>
      <c r="E584" s="4">
        <v>298</v>
      </c>
      <c r="F584" s="4">
        <v>3898</v>
      </c>
      <c r="G584" s="4">
        <v>5.42</v>
      </c>
      <c r="H584" s="83">
        <v>8.52</v>
      </c>
      <c r="I584" s="80">
        <f t="shared" si="41"/>
        <v>14.072202166064981</v>
      </c>
      <c r="J584" s="81">
        <f t="shared" si="42"/>
        <v>13.080536912751677</v>
      </c>
      <c r="K584" s="82">
        <f t="shared" si="43"/>
        <v>1.8410220203285066</v>
      </c>
    </row>
    <row r="585" spans="1:11">
      <c r="A585" s="77">
        <v>42481</v>
      </c>
      <c r="B585" s="78">
        <f>'Daily income'!D585</f>
        <v>2739000</v>
      </c>
      <c r="C585" s="85">
        <v>275</v>
      </c>
      <c r="D585" s="82">
        <f t="shared" si="38"/>
        <v>9.9600000000000009</v>
      </c>
      <c r="E585" s="4">
        <v>294</v>
      </c>
      <c r="F585" s="4">
        <v>3533</v>
      </c>
      <c r="G585" s="4">
        <v>5.47</v>
      </c>
      <c r="H585" s="83">
        <v>8.41</v>
      </c>
      <c r="I585" s="80">
        <f t="shared" si="41"/>
        <v>12.847272727272728</v>
      </c>
      <c r="J585" s="81">
        <f t="shared" si="42"/>
        <v>12.017006802721088</v>
      </c>
      <c r="K585" s="82">
        <f t="shared" si="43"/>
        <v>1.820840950639854</v>
      </c>
    </row>
    <row r="586" spans="1:11">
      <c r="A586" s="77">
        <v>42482</v>
      </c>
      <c r="B586" s="78">
        <f>'Daily income'!D586</f>
        <v>2809000</v>
      </c>
      <c r="C586" s="85">
        <v>271</v>
      </c>
      <c r="D586" s="82">
        <f t="shared" si="38"/>
        <v>10.36531365313653</v>
      </c>
      <c r="E586" s="4">
        <v>282</v>
      </c>
      <c r="F586" s="4">
        <v>3005</v>
      </c>
      <c r="G586" s="4">
        <v>5.7</v>
      </c>
      <c r="H586" s="83">
        <v>8.43</v>
      </c>
      <c r="I586" s="80">
        <f t="shared" si="41"/>
        <v>11.088560885608857</v>
      </c>
      <c r="J586" s="81">
        <f t="shared" si="42"/>
        <v>10.656028368794326</v>
      </c>
      <c r="K586" s="82">
        <f t="shared" si="43"/>
        <v>1.8184760794976369</v>
      </c>
    </row>
    <row r="587" spans="1:11">
      <c r="A587" s="77">
        <v>42483</v>
      </c>
      <c r="B587" s="78">
        <f>'Daily income'!D587</f>
        <v>2077000</v>
      </c>
      <c r="C587" s="85">
        <v>235</v>
      </c>
      <c r="D587" s="82">
        <f t="shared" si="38"/>
        <v>8.8382978723404246</v>
      </c>
      <c r="E587" s="4">
        <v>178</v>
      </c>
      <c r="F587" s="4">
        <v>2691</v>
      </c>
      <c r="G587" s="4">
        <v>4.96</v>
      </c>
      <c r="H587" s="83">
        <v>7.44</v>
      </c>
      <c r="I587" s="80">
        <f t="shared" si="41"/>
        <v>11.451063829787234</v>
      </c>
      <c r="J587" s="81">
        <f t="shared" si="42"/>
        <v>15.117977528089888</v>
      </c>
      <c r="K587" s="82">
        <f t="shared" si="43"/>
        <v>1.781914893617021</v>
      </c>
    </row>
    <row r="588" spans="1:11">
      <c r="A588" s="77">
        <v>42484</v>
      </c>
      <c r="B588" s="78">
        <f>'Daily income'!D588</f>
        <v>2100000</v>
      </c>
      <c r="C588" s="85">
        <v>230</v>
      </c>
      <c r="D588" s="82">
        <f t="shared" si="38"/>
        <v>9.1304347826086953</v>
      </c>
      <c r="E588" s="4">
        <v>171</v>
      </c>
      <c r="F588" s="4">
        <v>2353</v>
      </c>
      <c r="G588" s="4">
        <v>5.21</v>
      </c>
      <c r="H588" s="83">
        <v>7.41</v>
      </c>
      <c r="I588" s="80">
        <f t="shared" si="41"/>
        <v>10.230434782608695</v>
      </c>
      <c r="J588" s="81">
        <f t="shared" si="42"/>
        <v>13.760233918128655</v>
      </c>
      <c r="K588" s="82">
        <f t="shared" si="43"/>
        <v>1.7524826838020529</v>
      </c>
    </row>
    <row r="589" spans="1:11">
      <c r="A589" s="77">
        <v>42485</v>
      </c>
      <c r="B589" s="78">
        <f>'Daily income'!D589</f>
        <v>2756000</v>
      </c>
      <c r="C589" s="85">
        <v>278</v>
      </c>
      <c r="D589" s="82">
        <f t="shared" si="38"/>
        <v>9.9136690647482002</v>
      </c>
      <c r="E589" s="4">
        <v>261</v>
      </c>
      <c r="F589" s="4">
        <v>2954</v>
      </c>
      <c r="G589" s="4">
        <v>5.32</v>
      </c>
      <c r="H589" s="83">
        <v>8.3800000000000008</v>
      </c>
      <c r="I589" s="80">
        <f t="shared" si="41"/>
        <v>10.62589928057554</v>
      </c>
      <c r="J589" s="81">
        <f t="shared" si="42"/>
        <v>11.31800766283525</v>
      </c>
      <c r="K589" s="82">
        <f t="shared" si="43"/>
        <v>1.8634716287120676</v>
      </c>
    </row>
    <row r="590" spans="1:11">
      <c r="A590" s="77">
        <v>42486</v>
      </c>
      <c r="B590" s="78">
        <f>'Daily income'!D590</f>
        <v>2830000</v>
      </c>
      <c r="C590" s="85">
        <v>281</v>
      </c>
      <c r="D590" s="82">
        <f t="shared" si="38"/>
        <v>10.0711743772242</v>
      </c>
      <c r="E590" s="4">
        <v>281</v>
      </c>
      <c r="F590" s="4">
        <v>2830</v>
      </c>
      <c r="G590" s="4">
        <v>5.44</v>
      </c>
      <c r="H590" s="83">
        <v>8.51</v>
      </c>
      <c r="I590" s="80">
        <f t="shared" si="41"/>
        <v>10.0711743772242</v>
      </c>
      <c r="J590" s="81">
        <f t="shared" si="42"/>
        <v>10.0711743772242</v>
      </c>
      <c r="K590" s="82">
        <f t="shared" si="43"/>
        <v>1.8513188193426835</v>
      </c>
    </row>
    <row r="591" spans="1:11">
      <c r="A591" s="77">
        <v>42487</v>
      </c>
      <c r="B591" s="78">
        <f>'Daily income'!D591</f>
        <v>2798000</v>
      </c>
      <c r="C591" s="85">
        <v>285</v>
      </c>
      <c r="D591" s="82">
        <f t="shared" si="38"/>
        <v>9.8175438596491222</v>
      </c>
      <c r="E591" s="4">
        <v>288</v>
      </c>
      <c r="F591" s="4">
        <v>4131</v>
      </c>
      <c r="G591" s="4">
        <v>5.26</v>
      </c>
      <c r="H591" s="83">
        <v>8.43</v>
      </c>
      <c r="I591" s="80">
        <f t="shared" si="41"/>
        <v>14.494736842105263</v>
      </c>
      <c r="J591" s="81">
        <f t="shared" si="42"/>
        <v>14.34375</v>
      </c>
      <c r="K591" s="82">
        <f t="shared" si="43"/>
        <v>1.8664532052564873</v>
      </c>
    </row>
    <row r="592" spans="1:11">
      <c r="A592" s="77">
        <v>42488</v>
      </c>
      <c r="B592" s="78">
        <f>'Daily income'!D592</f>
        <v>2772000</v>
      </c>
      <c r="C592" s="85">
        <v>280</v>
      </c>
      <c r="D592" s="82">
        <f t="shared" si="38"/>
        <v>9.9</v>
      </c>
      <c r="E592" s="4">
        <v>288</v>
      </c>
      <c r="F592" s="4">
        <v>4154</v>
      </c>
      <c r="G592" s="4">
        <v>5.47</v>
      </c>
      <c r="H592" s="83">
        <v>8.56</v>
      </c>
      <c r="I592" s="80">
        <f t="shared" si="41"/>
        <v>14.835714285714285</v>
      </c>
      <c r="J592" s="81">
        <f t="shared" si="42"/>
        <v>14.423611111111111</v>
      </c>
      <c r="K592" s="82">
        <f t="shared" si="43"/>
        <v>1.8098720292504571</v>
      </c>
    </row>
    <row r="593" spans="1:11">
      <c r="A593" s="77">
        <v>42489</v>
      </c>
      <c r="B593" s="78">
        <f>'Daily income'!D593</f>
        <v>2539000</v>
      </c>
      <c r="C593" s="85">
        <v>282</v>
      </c>
      <c r="D593" s="82">
        <f t="shared" si="38"/>
        <v>9.0035460992907801</v>
      </c>
      <c r="E593" s="4">
        <v>267</v>
      </c>
      <c r="F593" s="4">
        <v>3522</v>
      </c>
      <c r="G593" s="4">
        <v>5.07</v>
      </c>
      <c r="H593" s="83">
        <v>8.18</v>
      </c>
      <c r="I593" s="80">
        <f t="shared" si="41"/>
        <v>12.48936170212766</v>
      </c>
      <c r="J593" s="81">
        <f t="shared" si="42"/>
        <v>13.191011235955056</v>
      </c>
      <c r="K593" s="82">
        <f t="shared" si="43"/>
        <v>1.7758473568620867</v>
      </c>
    </row>
    <row r="594" spans="1:11">
      <c r="A594" s="77">
        <v>42490</v>
      </c>
      <c r="B594" s="78">
        <f>'Daily income'!D594</f>
        <v>2083000</v>
      </c>
      <c r="C594" s="85">
        <v>241</v>
      </c>
      <c r="D594" s="82">
        <f t="shared" si="38"/>
        <v>8.6431535269709556</v>
      </c>
      <c r="E594" s="4">
        <v>159</v>
      </c>
      <c r="F594" s="4">
        <v>2495</v>
      </c>
      <c r="G594" s="4">
        <v>4.7</v>
      </c>
      <c r="H594" s="83">
        <v>7.21</v>
      </c>
      <c r="I594" s="80">
        <f t="shared" si="41"/>
        <v>10.352697095435685</v>
      </c>
      <c r="J594" s="81">
        <f t="shared" si="42"/>
        <v>15.691823899371069</v>
      </c>
      <c r="K594" s="82">
        <f t="shared" si="43"/>
        <v>1.8389688355257352</v>
      </c>
    </row>
    <row r="595" spans="1:11">
      <c r="A595" s="77">
        <v>42491</v>
      </c>
      <c r="B595" s="78">
        <f>'Daily income'!D595</f>
        <v>2033000</v>
      </c>
      <c r="C595" s="85">
        <v>236</v>
      </c>
      <c r="D595" s="82">
        <f t="shared" si="38"/>
        <v>8.6144067796610155</v>
      </c>
      <c r="E595" s="4">
        <v>163</v>
      </c>
      <c r="F595" s="4">
        <v>2576</v>
      </c>
      <c r="G595" s="4">
        <v>4.84</v>
      </c>
      <c r="H595" s="83">
        <v>7.12</v>
      </c>
      <c r="I595" s="80">
        <f t="shared" si="41"/>
        <v>10.915254237288135</v>
      </c>
      <c r="J595" s="81">
        <f t="shared" si="42"/>
        <v>15.803680981595091</v>
      </c>
      <c r="K595" s="82">
        <f t="shared" si="43"/>
        <v>1.7798361115002099</v>
      </c>
    </row>
    <row r="596" spans="1:11">
      <c r="A596" s="77">
        <v>42492</v>
      </c>
      <c r="B596" s="78">
        <f>'Daily income'!D596</f>
        <v>2513000</v>
      </c>
      <c r="C596" s="85">
        <v>267</v>
      </c>
      <c r="D596" s="82">
        <f t="shared" si="38"/>
        <v>9.4119850187265914</v>
      </c>
      <c r="E596" s="4">
        <v>186</v>
      </c>
      <c r="F596" s="4">
        <v>3519</v>
      </c>
      <c r="G596" s="4">
        <v>5.05</v>
      </c>
      <c r="H596" s="83">
        <v>7.4</v>
      </c>
      <c r="I596" s="80">
        <f t="shared" si="41"/>
        <v>13.179775280898877</v>
      </c>
      <c r="J596" s="81">
        <f t="shared" si="42"/>
        <v>18.919354838709676</v>
      </c>
      <c r="K596" s="82">
        <f t="shared" si="43"/>
        <v>1.8637594096488301</v>
      </c>
    </row>
    <row r="597" spans="1:11">
      <c r="A597" s="77">
        <v>42493</v>
      </c>
      <c r="B597" s="78">
        <f>'Daily income'!D597</f>
        <v>2836000</v>
      </c>
      <c r="C597" s="85">
        <v>285</v>
      </c>
      <c r="D597" s="82">
        <f t="shared" si="38"/>
        <v>9.9508771929824569</v>
      </c>
      <c r="E597" s="4">
        <v>318</v>
      </c>
      <c r="F597" s="4">
        <v>3502</v>
      </c>
      <c r="G597" s="4">
        <v>5.47</v>
      </c>
      <c r="H597" s="83">
        <v>8.35</v>
      </c>
      <c r="I597" s="80">
        <f t="shared" si="41"/>
        <v>12.287719298245614</v>
      </c>
      <c r="J597" s="81">
        <f t="shared" si="42"/>
        <v>11.012578616352201</v>
      </c>
      <c r="K597" s="82">
        <f t="shared" si="43"/>
        <v>1.8191731614227526</v>
      </c>
    </row>
    <row r="598" spans="1:11">
      <c r="A598" s="77">
        <v>42494</v>
      </c>
      <c r="B598" s="78">
        <f>'Daily income'!D598</f>
        <v>2875000</v>
      </c>
      <c r="C598" s="85">
        <v>286</v>
      </c>
      <c r="D598" s="82">
        <f t="shared" si="38"/>
        <v>10.052447552447553</v>
      </c>
      <c r="E598" s="4">
        <v>297</v>
      </c>
      <c r="F598" s="4">
        <v>3579</v>
      </c>
      <c r="G598" s="4">
        <v>5.44</v>
      </c>
      <c r="H598" s="83">
        <v>8.26</v>
      </c>
      <c r="I598" s="80">
        <f t="shared" si="41"/>
        <v>12.513986013986013</v>
      </c>
      <c r="J598" s="81">
        <f t="shared" si="42"/>
        <v>12.05050505050505</v>
      </c>
      <c r="K598" s="82">
        <f t="shared" si="43"/>
        <v>1.8478763883175648</v>
      </c>
    </row>
    <row r="599" spans="1:11">
      <c r="A599" s="77">
        <v>42495</v>
      </c>
      <c r="B599" s="78">
        <f>'Daily income'!D599</f>
        <v>2848000</v>
      </c>
      <c r="C599" s="85">
        <v>285</v>
      </c>
      <c r="D599" s="82">
        <f t="shared" si="38"/>
        <v>9.9929824561403517</v>
      </c>
      <c r="E599" s="4">
        <v>309</v>
      </c>
      <c r="F599" s="4">
        <v>2848</v>
      </c>
      <c r="G599" s="4">
        <v>5.36</v>
      </c>
      <c r="H599" s="83">
        <v>8.3800000000000008</v>
      </c>
      <c r="I599" s="80">
        <f t="shared" si="41"/>
        <v>9.9929824561403517</v>
      </c>
      <c r="J599" s="81">
        <f t="shared" si="42"/>
        <v>9.2168284789644019</v>
      </c>
      <c r="K599" s="82">
        <f t="shared" si="43"/>
        <v>1.8643623985336475</v>
      </c>
    </row>
    <row r="600" spans="1:11">
      <c r="A600" s="77">
        <v>42496</v>
      </c>
      <c r="B600" s="78">
        <f>'Daily income'!D600</f>
        <v>2648000</v>
      </c>
      <c r="C600" s="85">
        <v>269</v>
      </c>
      <c r="D600" s="82">
        <f t="shared" si="38"/>
        <v>9.8438661710037181</v>
      </c>
      <c r="E600" s="4">
        <v>275</v>
      </c>
      <c r="F600" s="4">
        <v>3143</v>
      </c>
      <c r="G600" s="4">
        <v>5.32</v>
      </c>
      <c r="H600" s="83">
        <v>8.32</v>
      </c>
      <c r="I600" s="80">
        <f t="shared" si="41"/>
        <v>11.684014869888475</v>
      </c>
      <c r="J600" s="81">
        <f t="shared" si="42"/>
        <v>11.42909090909091</v>
      </c>
      <c r="K600" s="82">
        <f t="shared" si="43"/>
        <v>1.8503507840232551</v>
      </c>
    </row>
    <row r="601" spans="1:11">
      <c r="A601" s="77">
        <v>42497</v>
      </c>
      <c r="B601" s="78">
        <f>'Daily income'!D601</f>
        <v>2159000</v>
      </c>
      <c r="C601" s="85">
        <v>235</v>
      </c>
      <c r="D601" s="82">
        <f t="shared" si="38"/>
        <v>9.1872340425531913</v>
      </c>
      <c r="E601" s="4">
        <v>178</v>
      </c>
      <c r="F601" s="4">
        <v>2299</v>
      </c>
      <c r="G601" s="4">
        <v>5.0999999999999996</v>
      </c>
      <c r="H601" s="83">
        <v>7.57</v>
      </c>
      <c r="I601" s="80">
        <f t="shared" si="41"/>
        <v>9.7829787234042556</v>
      </c>
      <c r="J601" s="81">
        <f t="shared" si="42"/>
        <v>12.915730337078651</v>
      </c>
      <c r="K601" s="82">
        <f t="shared" si="43"/>
        <v>1.8014184397163122</v>
      </c>
    </row>
    <row r="602" spans="1:11">
      <c r="A602" s="77">
        <v>42498</v>
      </c>
      <c r="B602" s="78">
        <f>'Daily income'!D602</f>
        <v>2205000</v>
      </c>
      <c r="C602" s="85">
        <v>243</v>
      </c>
      <c r="D602" s="82">
        <f t="shared" si="38"/>
        <v>9.0740740740740744</v>
      </c>
      <c r="E602" s="4">
        <v>185</v>
      </c>
      <c r="F602" s="4">
        <v>2310</v>
      </c>
      <c r="G602" s="4">
        <v>5.1100000000000003</v>
      </c>
      <c r="H602" s="83">
        <v>7.25</v>
      </c>
      <c r="I602" s="80">
        <f t="shared" si="41"/>
        <v>9.5061728395061724</v>
      </c>
      <c r="J602" s="81">
        <f t="shared" si="42"/>
        <v>12.486486486486486</v>
      </c>
      <c r="K602" s="82">
        <f t="shared" si="43"/>
        <v>1.7757483510908167</v>
      </c>
    </row>
    <row r="603" spans="1:11">
      <c r="A603" s="77">
        <v>42499</v>
      </c>
      <c r="B603" s="78">
        <f>'Daily income'!D603</f>
        <v>2846000</v>
      </c>
      <c r="C603" s="85">
        <v>284</v>
      </c>
      <c r="D603" s="82">
        <f t="shared" si="38"/>
        <v>10.02112676056338</v>
      </c>
      <c r="E603" s="4">
        <v>299</v>
      </c>
      <c r="F603" s="4">
        <v>2841</v>
      </c>
      <c r="G603" s="4">
        <v>5.5</v>
      </c>
      <c r="H603" s="83">
        <v>8.4600000000000009</v>
      </c>
      <c r="I603" s="80">
        <f t="shared" si="41"/>
        <v>10.003521126760564</v>
      </c>
      <c r="J603" s="81">
        <f t="shared" si="42"/>
        <v>9.5016722408026748</v>
      </c>
      <c r="K603" s="82">
        <f t="shared" si="43"/>
        <v>1.82202304737516</v>
      </c>
    </row>
    <row r="604" spans="1:11">
      <c r="A604" s="77">
        <v>42500</v>
      </c>
      <c r="B604" s="78">
        <f>'Daily income'!D604</f>
        <v>2853000</v>
      </c>
      <c r="C604" s="85">
        <v>275</v>
      </c>
      <c r="D604" s="82">
        <f t="shared" si="38"/>
        <v>10.374545454545453</v>
      </c>
      <c r="E604" s="4">
        <v>298</v>
      </c>
      <c r="F604" s="4">
        <v>3605</v>
      </c>
      <c r="G604" s="4">
        <v>5.64</v>
      </c>
      <c r="H604" s="83">
        <v>9.1999999999999993</v>
      </c>
      <c r="I604" s="80">
        <f t="shared" si="41"/>
        <v>13.109090909090909</v>
      </c>
      <c r="J604" s="81">
        <f t="shared" si="42"/>
        <v>12.09731543624161</v>
      </c>
      <c r="K604" s="82">
        <f t="shared" si="43"/>
        <v>1.8394584139264989</v>
      </c>
    </row>
    <row r="605" spans="1:11">
      <c r="A605" s="77">
        <v>42501</v>
      </c>
      <c r="B605" s="78">
        <f>'Daily income'!D605</f>
        <v>2665000</v>
      </c>
      <c r="C605" s="85">
        <v>271</v>
      </c>
      <c r="D605" s="82">
        <f t="shared" si="38"/>
        <v>9.8339483394833955</v>
      </c>
      <c r="E605" s="4">
        <v>285</v>
      </c>
      <c r="F605" s="4">
        <v>2665</v>
      </c>
      <c r="G605" s="4">
        <v>5.31</v>
      </c>
      <c r="H605" s="83">
        <v>8.4600000000000009</v>
      </c>
      <c r="I605" s="80">
        <f t="shared" si="41"/>
        <v>9.8339483394833955</v>
      </c>
      <c r="J605" s="81">
        <f t="shared" si="42"/>
        <v>9.3508771929824555</v>
      </c>
      <c r="K605" s="82">
        <f t="shared" si="43"/>
        <v>1.8519676722190954</v>
      </c>
    </row>
    <row r="606" spans="1:11">
      <c r="A606" s="77">
        <v>42502</v>
      </c>
      <c r="B606" s="78">
        <f>'Daily income'!D606</f>
        <v>2604000</v>
      </c>
      <c r="C606" s="85">
        <v>269</v>
      </c>
      <c r="D606" s="82">
        <f t="shared" si="38"/>
        <v>9.6802973977695164</v>
      </c>
      <c r="E606" s="4">
        <v>273</v>
      </c>
      <c r="F606" s="4">
        <v>2604</v>
      </c>
      <c r="G606" s="4">
        <v>5.3</v>
      </c>
      <c r="H606" s="83">
        <v>8.35</v>
      </c>
      <c r="I606" s="80">
        <f t="shared" si="41"/>
        <v>9.6802973977695164</v>
      </c>
      <c r="J606" s="81">
        <f t="shared" si="42"/>
        <v>9.5384615384615383</v>
      </c>
      <c r="K606" s="82">
        <f t="shared" si="43"/>
        <v>1.8264712071263238</v>
      </c>
    </row>
    <row r="607" spans="1:11">
      <c r="A607" s="77">
        <v>42503</v>
      </c>
      <c r="B607" s="78">
        <f>'Daily income'!D607</f>
        <v>2474000</v>
      </c>
      <c r="C607" s="85">
        <v>258</v>
      </c>
      <c r="D607" s="82">
        <f t="shared" si="38"/>
        <v>9.5891472868217065</v>
      </c>
      <c r="E607" s="4">
        <v>252</v>
      </c>
      <c r="F607" s="4">
        <v>3427</v>
      </c>
      <c r="G607" s="4">
        <v>5.27</v>
      </c>
      <c r="H607" s="83">
        <v>8.2799999999999994</v>
      </c>
      <c r="I607" s="80">
        <f t="shared" si="41"/>
        <v>13.282945736434108</v>
      </c>
      <c r="J607" s="81">
        <f t="shared" si="42"/>
        <v>13.59920634920635</v>
      </c>
      <c r="K607" s="82">
        <f t="shared" si="43"/>
        <v>1.8195725401938723</v>
      </c>
    </row>
    <row r="608" spans="1:11">
      <c r="A608" s="77">
        <v>42504</v>
      </c>
      <c r="B608" s="78">
        <f>'Daily income'!D608</f>
        <v>2068000</v>
      </c>
      <c r="C608" s="85">
        <v>227</v>
      </c>
      <c r="D608" s="82">
        <f t="shared" si="38"/>
        <v>9.1101321585903072</v>
      </c>
      <c r="E608" s="4">
        <v>186</v>
      </c>
      <c r="F608" s="4">
        <v>2252</v>
      </c>
      <c r="G608" s="4">
        <v>5.1100000000000003</v>
      </c>
      <c r="H608" s="83">
        <v>8.07</v>
      </c>
      <c r="I608" s="80">
        <f t="shared" si="41"/>
        <v>9.9207048458149778</v>
      </c>
      <c r="J608" s="81">
        <f t="shared" si="42"/>
        <v>12.10752688172043</v>
      </c>
      <c r="K608" s="82">
        <f t="shared" si="43"/>
        <v>1.7828047277084749</v>
      </c>
    </row>
    <row r="609" spans="1:11">
      <c r="A609" s="77">
        <v>42505</v>
      </c>
      <c r="B609" s="78">
        <f>'Daily income'!D609</f>
        <v>1832000</v>
      </c>
      <c r="C609" s="85">
        <v>213</v>
      </c>
      <c r="D609" s="82">
        <f t="shared" si="38"/>
        <v>8.60093896713615</v>
      </c>
      <c r="E609" s="4">
        <v>152</v>
      </c>
      <c r="F609" s="4">
        <v>2124</v>
      </c>
      <c r="G609" s="4">
        <v>5.31</v>
      </c>
      <c r="H609" s="83">
        <v>8.34</v>
      </c>
      <c r="I609" s="80">
        <f t="shared" si="41"/>
        <v>9.9718309859154921</v>
      </c>
      <c r="J609" s="81">
        <f t="shared" si="42"/>
        <v>13.973684210526315</v>
      </c>
      <c r="K609" s="82">
        <f t="shared" si="43"/>
        <v>1.6197625173514407</v>
      </c>
    </row>
    <row r="610" spans="1:11">
      <c r="A610" s="77">
        <v>42506</v>
      </c>
      <c r="B610" s="78">
        <f>'Daily income'!D610</f>
        <v>2634000</v>
      </c>
      <c r="C610" s="85">
        <v>263</v>
      </c>
      <c r="D610" s="82">
        <f t="shared" si="38"/>
        <v>10.015209125475286</v>
      </c>
      <c r="E610" s="4">
        <v>331</v>
      </c>
      <c r="F610" s="4">
        <v>3787</v>
      </c>
      <c r="G610" s="4">
        <v>5.51</v>
      </c>
      <c r="H610" s="83">
        <v>8.4700000000000006</v>
      </c>
      <c r="I610" s="80">
        <f t="shared" si="41"/>
        <v>14.399239543726235</v>
      </c>
      <c r="J610" s="81">
        <f t="shared" si="42"/>
        <v>11.441087613293051</v>
      </c>
      <c r="K610" s="82">
        <f t="shared" si="43"/>
        <v>1.8176423095236454</v>
      </c>
    </row>
    <row r="611" spans="1:11">
      <c r="A611" s="77">
        <v>42507</v>
      </c>
      <c r="B611" s="78">
        <f>'Daily income'!D611</f>
        <v>2730000</v>
      </c>
      <c r="C611" s="85">
        <v>270</v>
      </c>
      <c r="D611" s="82">
        <f t="shared" si="38"/>
        <v>10.111111111111111</v>
      </c>
      <c r="E611" s="4">
        <v>332</v>
      </c>
      <c r="F611" s="4">
        <v>2929</v>
      </c>
      <c r="G611" s="4">
        <v>5.65</v>
      </c>
      <c r="H611" s="83">
        <v>8.58</v>
      </c>
      <c r="I611" s="80">
        <f t="shared" si="41"/>
        <v>10.848148148148148</v>
      </c>
      <c r="J611" s="81">
        <f t="shared" si="42"/>
        <v>8.8222891566265051</v>
      </c>
      <c r="K611" s="82">
        <f t="shared" si="43"/>
        <v>1.7895771878072761</v>
      </c>
    </row>
    <row r="612" spans="1:11">
      <c r="A612" s="77">
        <v>42508</v>
      </c>
      <c r="B612" s="78">
        <f>'Daily income'!D612</f>
        <v>2748000</v>
      </c>
      <c r="C612" s="85">
        <v>280</v>
      </c>
      <c r="D612" s="82">
        <f t="shared" si="38"/>
        <v>9.8142857142857132</v>
      </c>
      <c r="E612" s="4">
        <v>339</v>
      </c>
      <c r="F612" s="4">
        <v>2849</v>
      </c>
      <c r="G612" s="4">
        <v>5.56</v>
      </c>
      <c r="H612" s="83">
        <v>8.42</v>
      </c>
      <c r="I612" s="80">
        <f t="shared" si="41"/>
        <v>10.175000000000001</v>
      </c>
      <c r="J612" s="81">
        <f t="shared" si="42"/>
        <v>8.4041297935103252</v>
      </c>
      <c r="K612" s="82">
        <f t="shared" si="43"/>
        <v>1.765159301130524</v>
      </c>
    </row>
    <row r="613" spans="1:11">
      <c r="A613" s="77">
        <v>42509</v>
      </c>
      <c r="B613" s="78">
        <f>'Daily income'!D613</f>
        <v>2714000</v>
      </c>
      <c r="C613" s="85">
        <v>284</v>
      </c>
      <c r="D613" s="82">
        <f t="shared" si="38"/>
        <v>9.556338028169014</v>
      </c>
      <c r="E613" s="4">
        <v>312</v>
      </c>
      <c r="F613" s="4">
        <v>3304</v>
      </c>
      <c r="G613" s="4">
        <v>5.41</v>
      </c>
      <c r="H613" s="83">
        <v>8.34</v>
      </c>
      <c r="I613" s="80">
        <f t="shared" si="41"/>
        <v>11.633802816901408</v>
      </c>
      <c r="J613" s="81">
        <f t="shared" si="42"/>
        <v>10.589743589743589</v>
      </c>
      <c r="K613" s="82">
        <f t="shared" si="43"/>
        <v>1.7664210772955664</v>
      </c>
    </row>
    <row r="614" spans="1:11">
      <c r="A614" s="77">
        <v>42510</v>
      </c>
      <c r="B614" s="78">
        <f>'Daily income'!D614</f>
        <v>2736000</v>
      </c>
      <c r="C614" s="85">
        <v>272</v>
      </c>
      <c r="D614" s="82">
        <f t="shared" si="38"/>
        <v>10.058823529411764</v>
      </c>
      <c r="E614" s="4">
        <v>331</v>
      </c>
      <c r="F614" s="4">
        <v>3077</v>
      </c>
      <c r="G614" s="4">
        <v>5.58</v>
      </c>
      <c r="H614" s="83">
        <v>9.26</v>
      </c>
      <c r="I614" s="80">
        <f t="shared" si="41"/>
        <v>11.3125</v>
      </c>
      <c r="J614" s="81">
        <f t="shared" si="42"/>
        <v>9.2960725075528696</v>
      </c>
      <c r="K614" s="82">
        <f t="shared" si="43"/>
        <v>1.8026565464895634</v>
      </c>
    </row>
    <row r="615" spans="1:11">
      <c r="A615" s="77">
        <v>42511</v>
      </c>
      <c r="B615" s="78">
        <f>'Daily income'!D615</f>
        <v>2173000</v>
      </c>
      <c r="C615" s="85">
        <v>239</v>
      </c>
      <c r="D615" s="82">
        <f t="shared" si="38"/>
        <v>9.0920502092050217</v>
      </c>
      <c r="E615" s="4">
        <v>180</v>
      </c>
      <c r="F615" s="4">
        <v>2197</v>
      </c>
      <c r="G615" s="4">
        <v>5.19</v>
      </c>
      <c r="H615" s="83">
        <v>8.1110000000000007</v>
      </c>
      <c r="I615" s="80">
        <f t="shared" si="41"/>
        <v>9.1924686192468616</v>
      </c>
      <c r="J615" s="81">
        <f t="shared" si="42"/>
        <v>12.205555555555556</v>
      </c>
      <c r="K615" s="82">
        <f t="shared" si="43"/>
        <v>1.7518401173805436</v>
      </c>
    </row>
    <row r="616" spans="1:11">
      <c r="A616" s="77">
        <v>42512</v>
      </c>
      <c r="B616" s="78">
        <f>'Daily income'!D616</f>
        <v>2232000</v>
      </c>
      <c r="C616" s="85">
        <v>235</v>
      </c>
      <c r="D616" s="82">
        <f t="shared" si="38"/>
        <v>9.4978723404255323</v>
      </c>
      <c r="E616" s="4">
        <v>199</v>
      </c>
      <c r="F616" s="4">
        <v>2884</v>
      </c>
      <c r="G616" s="4">
        <v>5.42</v>
      </c>
      <c r="H616" s="83">
        <v>8.1</v>
      </c>
      <c r="I616" s="80">
        <f t="shared" si="41"/>
        <v>12.272340425531915</v>
      </c>
      <c r="J616" s="81">
        <f t="shared" si="42"/>
        <v>14.492462311557789</v>
      </c>
      <c r="K616" s="82">
        <f t="shared" si="43"/>
        <v>1.7523749705582163</v>
      </c>
    </row>
    <row r="617" spans="1:11">
      <c r="A617" s="77">
        <v>42513</v>
      </c>
      <c r="B617" s="78">
        <f>'Daily income'!D617</f>
        <v>2789000</v>
      </c>
      <c r="C617" s="85">
        <v>265</v>
      </c>
      <c r="D617" s="82">
        <f t="shared" si="38"/>
        <v>10.524528301886793</v>
      </c>
      <c r="E617" s="4">
        <v>325</v>
      </c>
      <c r="F617" s="4">
        <v>3072</v>
      </c>
      <c r="G617" s="4">
        <v>5.74</v>
      </c>
      <c r="H617" s="83">
        <v>8.3800000000000008</v>
      </c>
      <c r="I617" s="80">
        <f t="shared" si="41"/>
        <v>11.592452830188678</v>
      </c>
      <c r="J617" s="81">
        <f t="shared" si="42"/>
        <v>9.4523076923076932</v>
      </c>
      <c r="K617" s="82">
        <f t="shared" si="43"/>
        <v>1.8335415160081521</v>
      </c>
    </row>
    <row r="618" spans="1:11">
      <c r="A618" s="77">
        <v>42514</v>
      </c>
      <c r="B618" s="78">
        <f>'Daily income'!D618</f>
        <v>2704000</v>
      </c>
      <c r="C618" s="85">
        <v>259</v>
      </c>
      <c r="D618" s="82">
        <f t="shared" si="38"/>
        <v>10.440154440154441</v>
      </c>
      <c r="E618" s="4">
        <v>334</v>
      </c>
      <c r="F618" s="4">
        <v>3289</v>
      </c>
      <c r="G618" s="4">
        <v>5.66</v>
      </c>
      <c r="H618" s="83">
        <v>9.06</v>
      </c>
      <c r="I618" s="80">
        <f t="shared" si="41"/>
        <v>12.698841698841699</v>
      </c>
      <c r="J618" s="81">
        <f t="shared" si="42"/>
        <v>9.8473053892215567</v>
      </c>
      <c r="K618" s="82">
        <f t="shared" si="43"/>
        <v>1.8445502544442474</v>
      </c>
    </row>
    <row r="619" spans="1:11">
      <c r="A619" s="77">
        <v>42515</v>
      </c>
      <c r="B619" s="78">
        <f>'Daily income'!D619</f>
        <v>2303000</v>
      </c>
      <c r="C619" s="85">
        <v>238</v>
      </c>
      <c r="D619" s="82">
        <f t="shared" si="38"/>
        <v>9.6764705882352935</v>
      </c>
      <c r="E619" s="4">
        <v>206</v>
      </c>
      <c r="F619" s="4">
        <v>2482</v>
      </c>
      <c r="G619" s="4">
        <v>5.26</v>
      </c>
      <c r="H619" s="83">
        <v>8.1</v>
      </c>
      <c r="I619" s="80">
        <f t="shared" si="41"/>
        <v>10.428571428571429</v>
      </c>
      <c r="J619" s="81">
        <f t="shared" si="42"/>
        <v>12.048543689320388</v>
      </c>
      <c r="K619" s="82">
        <f t="shared" si="43"/>
        <v>1.8396331916797137</v>
      </c>
    </row>
    <row r="620" spans="1:11">
      <c r="A620" s="77">
        <v>42516</v>
      </c>
      <c r="B620" s="78">
        <f>'Daily income'!D620</f>
        <v>2630000</v>
      </c>
      <c r="C620" s="85">
        <v>250</v>
      </c>
      <c r="D620" s="82">
        <f t="shared" si="38"/>
        <v>10.52</v>
      </c>
      <c r="E620" s="4">
        <v>326</v>
      </c>
      <c r="F620" s="4">
        <v>3639</v>
      </c>
      <c r="G620" s="4">
        <v>5.61</v>
      </c>
      <c r="H620" s="83">
        <v>9.1</v>
      </c>
      <c r="I620" s="80">
        <f t="shared" si="41"/>
        <v>14.555999999999999</v>
      </c>
      <c r="J620" s="81">
        <f t="shared" si="42"/>
        <v>11.162576687116564</v>
      </c>
      <c r="K620" s="82">
        <f t="shared" si="43"/>
        <v>1.8752228163992868</v>
      </c>
    </row>
    <row r="621" spans="1:11">
      <c r="A621" s="77">
        <v>42517</v>
      </c>
      <c r="B621" s="78">
        <f>'Daily income'!D621</f>
        <v>2506000</v>
      </c>
      <c r="C621" s="85">
        <v>241</v>
      </c>
      <c r="D621" s="82">
        <f t="shared" si="38"/>
        <v>10.398340248962656</v>
      </c>
      <c r="E621" s="4">
        <v>296</v>
      </c>
      <c r="F621" s="4">
        <v>3311</v>
      </c>
      <c r="G621" s="4">
        <v>5.61</v>
      </c>
      <c r="H621" s="83">
        <v>8.4600000000000009</v>
      </c>
      <c r="I621" s="80">
        <f t="shared" ref="I621:I697" si="44">F621/C621</f>
        <v>13.738589211618256</v>
      </c>
      <c r="J621" s="81">
        <f t="shared" ref="J621:J697" si="45">F621/E621</f>
        <v>11.185810810810811</v>
      </c>
      <c r="K621" s="82">
        <f t="shared" si="43"/>
        <v>1.853536586267853</v>
      </c>
    </row>
    <row r="622" spans="1:11">
      <c r="A622" s="77">
        <v>42518</v>
      </c>
      <c r="B622" s="78">
        <f>'Daily income'!D622</f>
        <v>2061000</v>
      </c>
      <c r="C622" s="85">
        <v>212</v>
      </c>
      <c r="D622" s="82">
        <f t="shared" si="38"/>
        <v>9.7216981132075464</v>
      </c>
      <c r="E622" s="4">
        <v>222</v>
      </c>
      <c r="F622" s="4">
        <v>2623</v>
      </c>
      <c r="G622" s="4">
        <v>5.38</v>
      </c>
      <c r="H622" s="83">
        <v>8.0299999999999994</v>
      </c>
      <c r="I622" s="80">
        <f t="shared" si="44"/>
        <v>12.372641509433961</v>
      </c>
      <c r="J622" s="81">
        <f t="shared" si="45"/>
        <v>11.815315315315315</v>
      </c>
      <c r="K622" s="82">
        <f t="shared" si="43"/>
        <v>1.8070070842393209</v>
      </c>
    </row>
    <row r="623" spans="1:11">
      <c r="A623" s="77">
        <v>42519</v>
      </c>
      <c r="B623" s="78">
        <f>'Daily income'!D623</f>
        <v>2134000</v>
      </c>
      <c r="C623" s="85">
        <v>264</v>
      </c>
      <c r="D623" s="82">
        <f t="shared" si="38"/>
        <v>8.0833333333333321</v>
      </c>
      <c r="E623" s="4">
        <v>203</v>
      </c>
      <c r="F623" s="4">
        <v>1961</v>
      </c>
      <c r="G623" s="4">
        <v>4.9400000000000004</v>
      </c>
      <c r="H623" s="83">
        <v>7.07</v>
      </c>
      <c r="I623" s="80">
        <f t="shared" si="44"/>
        <v>7.4280303030303028</v>
      </c>
      <c r="J623" s="81">
        <f t="shared" si="45"/>
        <v>9.6600985221674875</v>
      </c>
      <c r="K623" s="82">
        <f t="shared" si="43"/>
        <v>1.6363022941970307</v>
      </c>
    </row>
    <row r="624" spans="1:11">
      <c r="A624" s="77">
        <v>42520</v>
      </c>
      <c r="B624" s="78">
        <f>'Daily income'!D624</f>
        <v>2859000</v>
      </c>
      <c r="C624" s="85">
        <v>292</v>
      </c>
      <c r="D624" s="82">
        <f t="shared" si="38"/>
        <v>9.7910958904109595</v>
      </c>
      <c r="E624" s="4">
        <v>303</v>
      </c>
      <c r="F624" s="4">
        <v>3750</v>
      </c>
      <c r="G624" s="4">
        <v>5.64</v>
      </c>
      <c r="H624" s="83">
        <v>8.4</v>
      </c>
      <c r="I624" s="80">
        <f t="shared" si="44"/>
        <v>12.842465753424657</v>
      </c>
      <c r="J624" s="81">
        <f t="shared" si="45"/>
        <v>12.376237623762377</v>
      </c>
      <c r="K624" s="82">
        <f t="shared" si="43"/>
        <v>1.7360099096473334</v>
      </c>
    </row>
    <row r="625" spans="1:11">
      <c r="A625" s="77">
        <v>42521</v>
      </c>
      <c r="B625" s="78">
        <f>'Daily income'!D625</f>
        <v>2705000</v>
      </c>
      <c r="C625" s="85">
        <v>265</v>
      </c>
      <c r="D625" s="82">
        <f t="shared" si="38"/>
        <v>10.207547169811322</v>
      </c>
      <c r="E625" s="4">
        <v>371</v>
      </c>
      <c r="F625" s="4">
        <v>3330</v>
      </c>
      <c r="G625" s="4">
        <v>5.61</v>
      </c>
      <c r="H625" s="83">
        <v>8.58</v>
      </c>
      <c r="I625" s="80">
        <f t="shared" si="44"/>
        <v>12.566037735849056</v>
      </c>
      <c r="J625" s="81">
        <f t="shared" si="45"/>
        <v>8.9757412398921836</v>
      </c>
      <c r="K625" s="82">
        <f t="shared" si="43"/>
        <v>1.8195271247435512</v>
      </c>
    </row>
    <row r="626" spans="1:11">
      <c r="A626" s="77">
        <v>42522</v>
      </c>
      <c r="B626" s="78">
        <f>'Daily income'!D626</f>
        <v>2671000</v>
      </c>
      <c r="C626" s="85">
        <v>264</v>
      </c>
      <c r="D626" s="82">
        <f t="shared" si="38"/>
        <v>10.117424242424242</v>
      </c>
      <c r="E626" s="4">
        <v>306</v>
      </c>
      <c r="F626" s="4">
        <v>3669</v>
      </c>
      <c r="G626" s="4">
        <v>5.56</v>
      </c>
      <c r="H626" s="83">
        <v>9.52</v>
      </c>
      <c r="I626" s="80">
        <f t="shared" si="44"/>
        <v>13.897727272727273</v>
      </c>
      <c r="J626" s="81">
        <f t="shared" si="45"/>
        <v>11.990196078431373</v>
      </c>
      <c r="K626" s="82">
        <f t="shared" si="43"/>
        <v>1.8196806191410508</v>
      </c>
    </row>
    <row r="627" spans="1:11">
      <c r="A627" s="77">
        <v>42523</v>
      </c>
      <c r="B627" s="78">
        <f>'Daily income'!D627</f>
        <v>2672000</v>
      </c>
      <c r="C627" s="85">
        <v>262</v>
      </c>
      <c r="D627" s="82">
        <f t="shared" si="38"/>
        <v>10.198473282442748</v>
      </c>
      <c r="E627" s="4">
        <v>337</v>
      </c>
      <c r="F627" s="4">
        <v>3407</v>
      </c>
      <c r="G627" s="4">
        <v>5.58</v>
      </c>
      <c r="H627" s="83">
        <v>8.5299999999999994</v>
      </c>
      <c r="I627" s="80">
        <f t="shared" si="44"/>
        <v>13.003816793893129</v>
      </c>
      <c r="J627" s="81">
        <f t="shared" si="45"/>
        <v>10.109792284866469</v>
      </c>
      <c r="K627" s="82">
        <f t="shared" si="43"/>
        <v>1.8276833839503133</v>
      </c>
    </row>
    <row r="628" spans="1:11">
      <c r="A628" s="77">
        <v>42524</v>
      </c>
      <c r="B628" s="78">
        <f>'Daily income'!D628</f>
        <v>2493000</v>
      </c>
      <c r="C628" s="85">
        <v>261</v>
      </c>
      <c r="D628" s="82">
        <f t="shared" si="38"/>
        <v>9.5517241379310338</v>
      </c>
      <c r="E628" s="4">
        <v>272</v>
      </c>
      <c r="F628" s="4">
        <v>2468</v>
      </c>
      <c r="G628" s="4">
        <v>5.3</v>
      </c>
      <c r="H628" s="83">
        <v>8.2799999999999994</v>
      </c>
      <c r="I628" s="80">
        <f t="shared" si="44"/>
        <v>9.4559386973180075</v>
      </c>
      <c r="J628" s="81">
        <f t="shared" si="45"/>
        <v>9.0735294117647065</v>
      </c>
      <c r="K628" s="82">
        <f t="shared" si="43"/>
        <v>1.8022121014964216</v>
      </c>
    </row>
    <row r="629" spans="1:11">
      <c r="A629" s="77">
        <v>42525</v>
      </c>
      <c r="B629" s="78">
        <f>'Daily income'!D629</f>
        <v>2085000</v>
      </c>
      <c r="C629" s="85">
        <v>234</v>
      </c>
      <c r="D629" s="82">
        <f t="shared" si="38"/>
        <v>8.9102564102564106</v>
      </c>
      <c r="E629" s="4">
        <v>182</v>
      </c>
      <c r="F629" s="4">
        <v>2273</v>
      </c>
      <c r="G629" s="4">
        <v>5.09</v>
      </c>
      <c r="H629" s="83">
        <v>7.3</v>
      </c>
      <c r="I629" s="80">
        <f t="shared" si="44"/>
        <v>9.7136752136752129</v>
      </c>
      <c r="J629" s="81">
        <f t="shared" si="45"/>
        <v>12.489010989010989</v>
      </c>
      <c r="K629" s="82">
        <f t="shared" si="43"/>
        <v>1.7505415344315149</v>
      </c>
    </row>
    <row r="630" spans="1:11">
      <c r="A630" s="77">
        <v>42526</v>
      </c>
      <c r="B630" s="78">
        <f>'Daily income'!D630</f>
        <v>2300000</v>
      </c>
      <c r="C630" s="85">
        <v>226</v>
      </c>
      <c r="D630" s="82">
        <f t="shared" si="38"/>
        <v>10.176991150442477</v>
      </c>
      <c r="E630" s="4">
        <v>203</v>
      </c>
      <c r="F630" s="4">
        <v>2821</v>
      </c>
      <c r="G630" s="4">
        <v>5.76</v>
      </c>
      <c r="H630" s="83">
        <v>8.23</v>
      </c>
      <c r="I630" s="80">
        <f t="shared" si="44"/>
        <v>12.482300884955752</v>
      </c>
      <c r="J630" s="81">
        <f t="shared" si="45"/>
        <v>13.896551724137931</v>
      </c>
      <c r="K630" s="82">
        <f t="shared" si="43"/>
        <v>1.7668387413962634</v>
      </c>
    </row>
    <row r="631" spans="1:11">
      <c r="A631" s="77">
        <v>42527</v>
      </c>
      <c r="B631" s="78">
        <f>'Daily income'!D631</f>
        <v>2658000</v>
      </c>
      <c r="C631" s="85">
        <v>251</v>
      </c>
      <c r="D631" s="82">
        <f t="shared" si="38"/>
        <v>10.589641434262949</v>
      </c>
      <c r="E631" s="4">
        <v>301</v>
      </c>
      <c r="F631" s="4">
        <v>3234</v>
      </c>
      <c r="G631" s="4">
        <v>5.78</v>
      </c>
      <c r="H631" s="83">
        <v>8.52</v>
      </c>
      <c r="I631" s="80">
        <f t="shared" si="44"/>
        <v>12.884462151394422</v>
      </c>
      <c r="J631" s="81">
        <f t="shared" si="45"/>
        <v>10.744186046511627</v>
      </c>
      <c r="K631" s="82">
        <f t="shared" si="43"/>
        <v>1.8321178952012023</v>
      </c>
    </row>
    <row r="632" spans="1:11">
      <c r="A632" s="77">
        <v>42528</v>
      </c>
      <c r="B632" s="78">
        <f>'Daily income'!D632</f>
        <v>2584000</v>
      </c>
      <c r="C632" s="85">
        <v>256</v>
      </c>
      <c r="D632" s="82">
        <f t="shared" si="38"/>
        <v>10.09375</v>
      </c>
      <c r="E632" s="4">
        <v>311</v>
      </c>
      <c r="F632" s="4">
        <v>3852</v>
      </c>
      <c r="G632" s="4">
        <v>5.5</v>
      </c>
      <c r="H632" s="83">
        <v>8.48</v>
      </c>
      <c r="I632" s="80">
        <f t="shared" si="44"/>
        <v>15.046875</v>
      </c>
      <c r="J632" s="81">
        <f t="shared" si="45"/>
        <v>12.385852090032154</v>
      </c>
      <c r="K632" s="82">
        <f t="shared" si="43"/>
        <v>1.8352272727272727</v>
      </c>
    </row>
    <row r="633" spans="1:11">
      <c r="A633" s="77">
        <v>42529</v>
      </c>
      <c r="B633" s="78">
        <f>'Daily income'!D633</f>
        <v>2579000</v>
      </c>
      <c r="C633" s="85">
        <v>256</v>
      </c>
      <c r="D633" s="82">
        <f t="shared" si="38"/>
        <v>10.07421875</v>
      </c>
      <c r="E633" s="4">
        <v>297</v>
      </c>
      <c r="F633" s="4">
        <v>4043</v>
      </c>
      <c r="G633" s="4">
        <v>5.5</v>
      </c>
      <c r="H633" s="83">
        <v>8.57</v>
      </c>
      <c r="I633" s="80">
        <f t="shared" si="44"/>
        <v>15.79296875</v>
      </c>
      <c r="J633" s="81">
        <f t="shared" si="45"/>
        <v>13.612794612794612</v>
      </c>
      <c r="K633" s="82">
        <f t="shared" si="43"/>
        <v>1.8316761363636365</v>
      </c>
    </row>
    <row r="634" spans="1:11">
      <c r="A634" s="77">
        <v>42530</v>
      </c>
      <c r="B634" s="78">
        <f>'Daily income'!D634</f>
        <v>2984000</v>
      </c>
      <c r="C634" s="85">
        <v>261</v>
      </c>
      <c r="D634" s="82">
        <f t="shared" si="38"/>
        <v>11.43295019157088</v>
      </c>
      <c r="E634" s="4">
        <v>310</v>
      </c>
      <c r="F634" s="4">
        <v>4455</v>
      </c>
      <c r="G634" s="4">
        <v>5.58</v>
      </c>
      <c r="H634" s="83">
        <v>6.16</v>
      </c>
      <c r="I634" s="80">
        <f t="shared" si="44"/>
        <v>17.068965517241381</v>
      </c>
      <c r="J634" s="81">
        <f t="shared" si="45"/>
        <v>14.370967741935484</v>
      </c>
      <c r="K634" s="82">
        <f t="shared" si="43"/>
        <v>2.0489158049410179</v>
      </c>
    </row>
    <row r="635" spans="1:11">
      <c r="A635" s="77">
        <v>42531</v>
      </c>
      <c r="B635" s="78">
        <f>'Daily income'!D635</f>
        <v>2459000</v>
      </c>
      <c r="C635" s="85">
        <v>246</v>
      </c>
      <c r="D635" s="82">
        <f t="shared" si="38"/>
        <v>9.9959349593495936</v>
      </c>
      <c r="E635" s="4">
        <v>267</v>
      </c>
      <c r="F635" s="4">
        <v>3592</v>
      </c>
      <c r="G635" s="4">
        <v>5.46</v>
      </c>
      <c r="H635" s="83">
        <v>9.0299999999999994</v>
      </c>
      <c r="I635" s="80">
        <f t="shared" si="44"/>
        <v>14.601626016260163</v>
      </c>
      <c r="J635" s="81">
        <f t="shared" si="45"/>
        <v>13.453183520599252</v>
      </c>
      <c r="K635" s="82">
        <f t="shared" si="43"/>
        <v>1.8307573185621966</v>
      </c>
    </row>
    <row r="636" spans="1:11">
      <c r="A636" s="77">
        <v>42532</v>
      </c>
      <c r="B636" s="78">
        <f>'Daily income'!D636</f>
        <v>2026000</v>
      </c>
      <c r="C636" s="85">
        <v>207</v>
      </c>
      <c r="D636" s="82">
        <f t="shared" ref="D636:D700" si="46">B636/C636/1000</f>
        <v>9.7874396135265709</v>
      </c>
      <c r="E636" s="4">
        <v>215</v>
      </c>
      <c r="F636" s="4">
        <v>3065</v>
      </c>
      <c r="G636" s="4">
        <v>5.35</v>
      </c>
      <c r="H636" s="83">
        <v>8.08</v>
      </c>
      <c r="I636" s="80">
        <f t="shared" si="44"/>
        <v>14.806763285024154</v>
      </c>
      <c r="J636" s="81">
        <f t="shared" si="45"/>
        <v>14.255813953488373</v>
      </c>
      <c r="K636" s="82">
        <f t="shared" si="43"/>
        <v>1.8294279651451535</v>
      </c>
    </row>
    <row r="637" spans="1:11">
      <c r="A637" s="77">
        <v>42533</v>
      </c>
      <c r="B637" s="78">
        <f>'Daily income'!D637</f>
        <v>2211000</v>
      </c>
      <c r="C637" s="85">
        <v>209</v>
      </c>
      <c r="D637" s="82">
        <f t="shared" si="46"/>
        <v>10.578947368421053</v>
      </c>
      <c r="E637" s="4">
        <v>177</v>
      </c>
      <c r="F637" s="4">
        <v>2474</v>
      </c>
      <c r="G637" s="4">
        <v>5.94</v>
      </c>
      <c r="H637" s="83">
        <v>8.1</v>
      </c>
      <c r="I637" s="80">
        <f t="shared" si="44"/>
        <v>11.83732057416268</v>
      </c>
      <c r="J637" s="81">
        <f t="shared" si="45"/>
        <v>13.977401129943503</v>
      </c>
      <c r="K637" s="82">
        <f t="shared" si="43"/>
        <v>1.7809675704412546</v>
      </c>
    </row>
    <row r="638" spans="1:11">
      <c r="A638" s="77">
        <v>42534</v>
      </c>
      <c r="B638" s="78">
        <f>'Daily income'!D638</f>
        <v>2635000</v>
      </c>
      <c r="C638" s="85">
        <v>256</v>
      </c>
      <c r="D638" s="82">
        <f t="shared" si="46"/>
        <v>10.29296875</v>
      </c>
      <c r="E638" s="4">
        <v>305</v>
      </c>
      <c r="F638" s="4">
        <v>3562</v>
      </c>
      <c r="G638" s="4">
        <v>5.64</v>
      </c>
      <c r="H638" s="83">
        <v>8.3800000000000008</v>
      </c>
      <c r="I638" s="80">
        <f t="shared" si="44"/>
        <v>13.9140625</v>
      </c>
      <c r="J638" s="81">
        <f t="shared" si="45"/>
        <v>11.678688524590164</v>
      </c>
      <c r="K638" s="82">
        <f t="shared" si="43"/>
        <v>1.8249944592198584</v>
      </c>
    </row>
    <row r="639" spans="1:11">
      <c r="A639" s="77">
        <v>42535</v>
      </c>
      <c r="B639" s="78">
        <f>'Daily income'!D639</f>
        <v>2631000</v>
      </c>
      <c r="C639" s="85">
        <v>262</v>
      </c>
      <c r="D639" s="82">
        <f t="shared" si="46"/>
        <v>10.041984732824426</v>
      </c>
      <c r="E639" s="4">
        <v>301</v>
      </c>
      <c r="F639" s="4">
        <v>3191</v>
      </c>
      <c r="G639" s="4">
        <v>5.58</v>
      </c>
      <c r="H639" s="83">
        <v>9.0500000000000007</v>
      </c>
      <c r="I639" s="80">
        <f t="shared" si="44"/>
        <v>12.179389312977099</v>
      </c>
      <c r="J639" s="81">
        <f t="shared" si="45"/>
        <v>10.601328903654485</v>
      </c>
      <c r="K639" s="82">
        <f t="shared" si="43"/>
        <v>1.7996388410079616</v>
      </c>
    </row>
    <row r="640" spans="1:11">
      <c r="A640" s="77">
        <v>42536</v>
      </c>
      <c r="B640" s="78">
        <f>'Daily income'!D640</f>
        <v>2835000</v>
      </c>
      <c r="C640" s="85">
        <v>268</v>
      </c>
      <c r="D640" s="82">
        <f t="shared" si="46"/>
        <v>10.578358208955224</v>
      </c>
      <c r="E640" s="4">
        <v>288</v>
      </c>
      <c r="F640" s="4">
        <v>4002</v>
      </c>
      <c r="G640" s="4">
        <v>5.75</v>
      </c>
      <c r="H640" s="83">
        <v>9.19</v>
      </c>
      <c r="I640" s="80">
        <f t="shared" si="44"/>
        <v>14.932835820895523</v>
      </c>
      <c r="J640" s="81">
        <f t="shared" si="45"/>
        <v>13.895833333333334</v>
      </c>
      <c r="K640" s="82">
        <f t="shared" si="43"/>
        <v>1.8397144711226476</v>
      </c>
    </row>
    <row r="641" spans="1:11">
      <c r="A641" s="77">
        <v>42537</v>
      </c>
      <c r="B641" s="78">
        <f>'Daily income'!D641</f>
        <v>2793000</v>
      </c>
      <c r="C641" s="85">
        <v>256</v>
      </c>
      <c r="D641" s="82">
        <f t="shared" si="46"/>
        <v>10.91015625</v>
      </c>
      <c r="E641" s="4">
        <v>318</v>
      </c>
      <c r="F641" s="4">
        <v>3492</v>
      </c>
      <c r="G641" s="4">
        <v>5.9</v>
      </c>
      <c r="H641" s="83">
        <v>9.1</v>
      </c>
      <c r="I641" s="80">
        <f t="shared" si="44"/>
        <v>13.640625</v>
      </c>
      <c r="J641" s="81">
        <f t="shared" si="45"/>
        <v>10.981132075471699</v>
      </c>
      <c r="K641" s="82">
        <f t="shared" si="43"/>
        <v>1.8491790254237288</v>
      </c>
    </row>
    <row r="642" spans="1:11">
      <c r="A642" s="77">
        <v>42538</v>
      </c>
      <c r="B642" s="78">
        <f>'Daily income'!D642</f>
        <v>2695000</v>
      </c>
      <c r="C642" s="85">
        <v>245</v>
      </c>
      <c r="D642" s="82">
        <f t="shared" si="46"/>
        <v>11</v>
      </c>
      <c r="E642" s="4">
        <v>305</v>
      </c>
      <c r="F642" s="4">
        <v>3218</v>
      </c>
      <c r="G642" s="4">
        <v>5.82</v>
      </c>
      <c r="H642" s="83">
        <v>9.02</v>
      </c>
      <c r="I642" s="80">
        <f t="shared" si="44"/>
        <v>13.134693877551021</v>
      </c>
      <c r="J642" s="81">
        <f t="shared" si="45"/>
        <v>10.550819672131148</v>
      </c>
      <c r="K642" s="82">
        <f t="shared" si="43"/>
        <v>1.8900343642611683</v>
      </c>
    </row>
    <row r="643" spans="1:11">
      <c r="A643" s="77">
        <v>42539</v>
      </c>
      <c r="B643" s="78">
        <f>'Daily income'!D643</f>
        <v>2163000</v>
      </c>
      <c r="C643" s="85">
        <v>217</v>
      </c>
      <c r="D643" s="82">
        <f t="shared" si="46"/>
        <v>9.9677419354838719</v>
      </c>
      <c r="E643" s="4">
        <v>194</v>
      </c>
      <c r="F643" s="4">
        <v>2827</v>
      </c>
      <c r="G643" s="4">
        <v>5.55</v>
      </c>
      <c r="H643" s="83">
        <v>8.1199999999999992</v>
      </c>
      <c r="I643" s="80">
        <f t="shared" si="44"/>
        <v>13.027649769585253</v>
      </c>
      <c r="J643" s="81">
        <f t="shared" si="45"/>
        <v>14.572164948453608</v>
      </c>
      <c r="K643" s="82">
        <f t="shared" si="43"/>
        <v>1.7959895379250219</v>
      </c>
    </row>
    <row r="644" spans="1:11">
      <c r="A644" s="77">
        <v>42540</v>
      </c>
      <c r="B644" s="78">
        <f>'Daily income'!D644</f>
        <v>1898000</v>
      </c>
      <c r="C644" s="85">
        <v>206</v>
      </c>
      <c r="D644" s="82">
        <f t="shared" si="46"/>
        <v>9.2135922330097095</v>
      </c>
      <c r="E644" s="4">
        <v>171</v>
      </c>
      <c r="F644" s="4">
        <v>2415</v>
      </c>
      <c r="G644" s="4">
        <v>5.14</v>
      </c>
      <c r="H644" s="83">
        <v>8.1</v>
      </c>
      <c r="I644" s="80">
        <f t="shared" si="44"/>
        <v>11.723300970873787</v>
      </c>
      <c r="J644" s="81">
        <f t="shared" si="45"/>
        <v>14.12280701754386</v>
      </c>
      <c r="K644" s="82">
        <f t="shared" si="43"/>
        <v>1.7925276717917724</v>
      </c>
    </row>
    <row r="645" spans="1:11">
      <c r="A645" s="77">
        <v>42541</v>
      </c>
      <c r="B645" s="78">
        <f>'Daily income'!D645</f>
        <v>2509000</v>
      </c>
      <c r="C645" s="85">
        <v>252</v>
      </c>
      <c r="D645" s="82">
        <f t="shared" si="46"/>
        <v>9.9563492063492074</v>
      </c>
      <c r="E645" s="4">
        <v>292</v>
      </c>
      <c r="F645" s="4">
        <v>3508</v>
      </c>
      <c r="G645" s="4">
        <v>5.44</v>
      </c>
      <c r="H645" s="83">
        <v>8.14</v>
      </c>
      <c r="I645" s="80">
        <f t="shared" si="44"/>
        <v>13.920634920634921</v>
      </c>
      <c r="J645" s="81">
        <f t="shared" si="45"/>
        <v>12.013698630136986</v>
      </c>
      <c r="K645" s="82">
        <f t="shared" si="43"/>
        <v>1.8302112511671336</v>
      </c>
    </row>
    <row r="646" spans="1:11">
      <c r="A646" s="77">
        <v>42542</v>
      </c>
      <c r="B646" s="78">
        <f>'Daily income'!D646</f>
        <v>2525000</v>
      </c>
      <c r="C646" s="85">
        <v>254</v>
      </c>
      <c r="D646" s="82">
        <f t="shared" si="46"/>
        <v>9.940944881889763</v>
      </c>
      <c r="E646" s="4">
        <v>286</v>
      </c>
      <c r="F646" s="4">
        <v>3569</v>
      </c>
      <c r="G646" s="4">
        <v>5.45</v>
      </c>
      <c r="H646" s="83">
        <v>8.44</v>
      </c>
      <c r="I646" s="80">
        <f t="shared" si="44"/>
        <v>14.051181102362206</v>
      </c>
      <c r="J646" s="81">
        <f t="shared" si="45"/>
        <v>12.479020979020978</v>
      </c>
      <c r="K646" s="82">
        <f t="shared" si="43"/>
        <v>1.8240265838329839</v>
      </c>
    </row>
    <row r="647" spans="1:11">
      <c r="A647" s="77">
        <v>42543</v>
      </c>
      <c r="B647" s="78">
        <f>'Daily income'!D647</f>
        <v>2545000</v>
      </c>
      <c r="C647" s="85">
        <v>253</v>
      </c>
      <c r="D647" s="82">
        <f t="shared" si="46"/>
        <v>10.059288537549408</v>
      </c>
      <c r="E647" s="4">
        <v>293</v>
      </c>
      <c r="F647" s="4">
        <v>3117</v>
      </c>
      <c r="G647" s="4">
        <v>5.51</v>
      </c>
      <c r="H647" s="83">
        <v>8.34</v>
      </c>
      <c r="I647" s="80">
        <f t="shared" si="44"/>
        <v>12.320158102766799</v>
      </c>
      <c r="J647" s="81">
        <f t="shared" si="45"/>
        <v>10.638225255972696</v>
      </c>
      <c r="K647" s="82">
        <f t="shared" si="43"/>
        <v>1.8256422028220343</v>
      </c>
    </row>
    <row r="648" spans="1:11">
      <c r="A648" s="77">
        <v>42544</v>
      </c>
      <c r="B648" s="78">
        <f>'Daily income'!D648</f>
        <v>2701000</v>
      </c>
      <c r="C648" s="85">
        <v>260</v>
      </c>
      <c r="D648" s="82">
        <f t="shared" si="46"/>
        <v>10.38846153846154</v>
      </c>
      <c r="E648" s="4">
        <v>285</v>
      </c>
      <c r="F648" s="4">
        <v>4247</v>
      </c>
      <c r="G648" s="4">
        <v>5.69</v>
      </c>
      <c r="H648" s="83">
        <v>9.1</v>
      </c>
      <c r="I648" s="80">
        <f t="shared" si="44"/>
        <v>16.334615384615386</v>
      </c>
      <c r="J648" s="81">
        <f t="shared" si="45"/>
        <v>14.901754385964912</v>
      </c>
      <c r="K648" s="82">
        <f t="shared" si="43"/>
        <v>1.8257401649317291</v>
      </c>
    </row>
    <row r="649" spans="1:11">
      <c r="A649" s="77">
        <v>42545</v>
      </c>
      <c r="B649" s="78">
        <f>'Daily income'!D649</f>
        <v>2545000</v>
      </c>
      <c r="C649" s="85">
        <v>256</v>
      </c>
      <c r="D649" s="82">
        <f t="shared" si="46"/>
        <v>9.94140625</v>
      </c>
      <c r="E649" s="4">
        <v>250</v>
      </c>
      <c r="F649" s="4">
        <v>3256</v>
      </c>
      <c r="G649" s="4">
        <v>5.5</v>
      </c>
      <c r="H649" s="83">
        <v>8.56</v>
      </c>
      <c r="I649" s="80">
        <f t="shared" si="44"/>
        <v>12.71875</v>
      </c>
      <c r="J649" s="81">
        <f t="shared" si="45"/>
        <v>13.023999999999999</v>
      </c>
      <c r="K649" s="82">
        <f t="shared" si="43"/>
        <v>1.8075284090909092</v>
      </c>
    </row>
    <row r="650" spans="1:11">
      <c r="A650" s="77">
        <v>42546</v>
      </c>
      <c r="B650" s="78">
        <f>'Daily income'!D650</f>
        <v>1974000</v>
      </c>
      <c r="C650" s="85">
        <v>213</v>
      </c>
      <c r="D650" s="82">
        <f t="shared" si="46"/>
        <v>9.2676056338028179</v>
      </c>
      <c r="E650" s="4">
        <v>222</v>
      </c>
      <c r="F650" s="4">
        <v>2523</v>
      </c>
      <c r="G650" s="4">
        <v>5.17</v>
      </c>
      <c r="H650" s="83">
        <v>7.14</v>
      </c>
      <c r="I650" s="80">
        <f t="shared" si="44"/>
        <v>11.845070422535212</v>
      </c>
      <c r="J650" s="81">
        <f t="shared" si="45"/>
        <v>11.364864864864865</v>
      </c>
      <c r="K650" s="82">
        <f t="shared" si="43"/>
        <v>1.7925736235595393</v>
      </c>
    </row>
    <row r="651" spans="1:11">
      <c r="A651" s="77">
        <v>42547</v>
      </c>
      <c r="B651" s="78">
        <f>'Daily income'!D651</f>
        <v>2033000</v>
      </c>
      <c r="C651" s="85">
        <v>209</v>
      </c>
      <c r="D651" s="82">
        <f t="shared" si="46"/>
        <v>9.7272727272727284</v>
      </c>
      <c r="E651" s="4">
        <v>193</v>
      </c>
      <c r="F651" s="4">
        <v>2296</v>
      </c>
      <c r="G651" s="4">
        <v>5.51</v>
      </c>
      <c r="H651" s="83">
        <v>7.42</v>
      </c>
      <c r="I651" s="80">
        <f t="shared" si="44"/>
        <v>10.985645933014354</v>
      </c>
      <c r="J651" s="81">
        <f t="shared" si="45"/>
        <v>11.896373056994818</v>
      </c>
      <c r="K651" s="82">
        <f t="shared" si="43"/>
        <v>1.765385249958753</v>
      </c>
    </row>
    <row r="652" spans="1:11">
      <c r="A652" s="77">
        <v>42548</v>
      </c>
      <c r="B652" s="78">
        <f>'Daily income'!D652</f>
        <v>2691000</v>
      </c>
      <c r="C652" s="85">
        <v>248</v>
      </c>
      <c r="D652" s="82">
        <f t="shared" si="46"/>
        <v>10.850806451612904</v>
      </c>
      <c r="E652" s="4">
        <v>256</v>
      </c>
      <c r="F652" s="4">
        <v>3853</v>
      </c>
      <c r="G652" s="4">
        <v>5.81</v>
      </c>
      <c r="H652" s="83">
        <v>9.08</v>
      </c>
      <c r="I652" s="80">
        <f t="shared" si="44"/>
        <v>15.536290322580646</v>
      </c>
      <c r="J652" s="81">
        <f t="shared" si="45"/>
        <v>15.05078125</v>
      </c>
      <c r="K652" s="82">
        <f t="shared" si="43"/>
        <v>1.8676086835822556</v>
      </c>
    </row>
    <row r="653" spans="1:11">
      <c r="A653" s="77">
        <v>42549</v>
      </c>
      <c r="B653" s="78">
        <f>'Daily income'!D653</f>
        <v>2720000</v>
      </c>
      <c r="C653" s="85">
        <v>260</v>
      </c>
      <c r="D653" s="82">
        <f t="shared" si="46"/>
        <v>10.461538461538462</v>
      </c>
      <c r="E653" s="4">
        <v>269</v>
      </c>
      <c r="F653" s="4">
        <v>3738</v>
      </c>
      <c r="G653" s="4">
        <v>5.68</v>
      </c>
      <c r="H653" s="83">
        <v>9.01</v>
      </c>
      <c r="I653" s="80">
        <f t="shared" si="44"/>
        <v>14.376923076923077</v>
      </c>
      <c r="J653" s="81">
        <f t="shared" si="45"/>
        <v>13.895910780669144</v>
      </c>
      <c r="K653" s="82">
        <f t="shared" si="43"/>
        <v>1.8418201516793067</v>
      </c>
    </row>
    <row r="654" spans="1:11">
      <c r="A654" s="77">
        <v>42550</v>
      </c>
      <c r="B654" s="78">
        <f>'Daily income'!D654</f>
        <v>3098000</v>
      </c>
      <c r="C654" s="85">
        <v>272</v>
      </c>
      <c r="D654" s="82">
        <f t="shared" si="46"/>
        <v>11.38970588235294</v>
      </c>
      <c r="E654" s="4">
        <v>264</v>
      </c>
      <c r="F654" s="4">
        <v>3098</v>
      </c>
      <c r="G654" s="4">
        <v>6.12</v>
      </c>
      <c r="H654" s="83">
        <v>9.4600000000000009</v>
      </c>
      <c r="I654" s="80">
        <f t="shared" si="44"/>
        <v>11.389705882352942</v>
      </c>
      <c r="J654" s="81">
        <f t="shared" si="45"/>
        <v>11.734848484848484</v>
      </c>
      <c r="K654" s="82">
        <f t="shared" si="43"/>
        <v>1.8610630526720491</v>
      </c>
    </row>
    <row r="655" spans="1:11">
      <c r="A655" s="77">
        <v>42551</v>
      </c>
      <c r="B655" s="78">
        <f>'Daily income'!D655</f>
        <v>2841000</v>
      </c>
      <c r="C655" s="85">
        <v>265</v>
      </c>
      <c r="D655" s="82">
        <f t="shared" si="46"/>
        <v>10.720754716981132</v>
      </c>
      <c r="E655" s="4">
        <v>256</v>
      </c>
      <c r="F655" s="4">
        <v>4917</v>
      </c>
      <c r="G655" s="4">
        <v>5.7</v>
      </c>
      <c r="H655" s="83">
        <v>9.27</v>
      </c>
      <c r="I655" s="80">
        <f t="shared" si="44"/>
        <v>18.554716981132074</v>
      </c>
      <c r="J655" s="81">
        <f t="shared" si="45"/>
        <v>19.20703125</v>
      </c>
      <c r="K655" s="82">
        <f t="shared" si="43"/>
        <v>1.8808341608738828</v>
      </c>
    </row>
    <row r="656" spans="1:11">
      <c r="A656" s="77">
        <v>42552</v>
      </c>
      <c r="B656" s="78">
        <f>'Daily income'!D656</f>
        <v>2443000</v>
      </c>
      <c r="C656" s="85">
        <v>247</v>
      </c>
      <c r="D656" s="82">
        <f t="shared" si="46"/>
        <v>9.8906882591093126</v>
      </c>
      <c r="E656" s="4">
        <v>212</v>
      </c>
      <c r="F656" s="4">
        <v>3158</v>
      </c>
      <c r="G656" s="4">
        <v>5.42</v>
      </c>
      <c r="H656" s="83">
        <v>8.2799999999999994</v>
      </c>
      <c r="I656" s="80">
        <f t="shared" si="44"/>
        <v>12.785425101214575</v>
      </c>
      <c r="J656" s="81">
        <f t="shared" si="45"/>
        <v>14.89622641509434</v>
      </c>
      <c r="K656" s="82">
        <f t="shared" si="43"/>
        <v>1.8248502323079914</v>
      </c>
    </row>
    <row r="657" spans="1:11">
      <c r="A657" s="77">
        <v>42553</v>
      </c>
      <c r="B657" s="78">
        <f>'Daily income'!D657</f>
        <v>2051000</v>
      </c>
      <c r="C657" s="85">
        <v>217</v>
      </c>
      <c r="D657" s="82">
        <f t="shared" si="46"/>
        <v>9.4516129032258061</v>
      </c>
      <c r="E657" s="4">
        <v>178</v>
      </c>
      <c r="F657" s="4">
        <v>3122</v>
      </c>
      <c r="G657" s="4">
        <v>5.24</v>
      </c>
      <c r="H657" s="83">
        <v>8.11</v>
      </c>
      <c r="I657" s="80">
        <f t="shared" si="44"/>
        <v>14.387096774193548</v>
      </c>
      <c r="J657" s="81">
        <f t="shared" si="45"/>
        <v>17.539325842696631</v>
      </c>
      <c r="K657" s="82">
        <f t="shared" si="43"/>
        <v>1.80374292046294</v>
      </c>
    </row>
    <row r="658" spans="1:11">
      <c r="A658" s="77">
        <v>42554</v>
      </c>
      <c r="B658" s="78">
        <f>'Daily income'!D658</f>
        <v>1968000</v>
      </c>
      <c r="C658" s="85">
        <v>210</v>
      </c>
      <c r="D658" s="82">
        <f t="shared" si="46"/>
        <v>9.3714285714285701</v>
      </c>
      <c r="E658" s="4">
        <v>169</v>
      </c>
      <c r="F658" s="4">
        <v>2483</v>
      </c>
      <c r="G658" s="4">
        <v>5.33</v>
      </c>
      <c r="H658" s="83">
        <v>7.5</v>
      </c>
      <c r="I658" s="80">
        <f t="shared" si="44"/>
        <v>11.823809523809524</v>
      </c>
      <c r="J658" s="81">
        <f t="shared" si="45"/>
        <v>14.692307692307692</v>
      </c>
      <c r="K658" s="82">
        <f t="shared" si="43"/>
        <v>1.758241758241758</v>
      </c>
    </row>
    <row r="659" spans="1:11">
      <c r="A659" s="77">
        <v>42555</v>
      </c>
      <c r="B659" s="78">
        <f>'Daily income'!D659</f>
        <v>2653000</v>
      </c>
      <c r="C659" s="85">
        <v>258</v>
      </c>
      <c r="D659" s="82">
        <f t="shared" si="46"/>
        <v>10.282945736434108</v>
      </c>
      <c r="E659" s="4">
        <v>288</v>
      </c>
      <c r="F659" s="4">
        <v>3778</v>
      </c>
      <c r="G659" s="4">
        <v>5.54</v>
      </c>
      <c r="H659" s="83">
        <v>8.2899999999999991</v>
      </c>
      <c r="I659" s="80">
        <f t="shared" si="44"/>
        <v>14.643410852713178</v>
      </c>
      <c r="J659" s="81">
        <f t="shared" si="45"/>
        <v>13.118055555555555</v>
      </c>
      <c r="K659" s="82">
        <f t="shared" si="43"/>
        <v>1.8561273892480339</v>
      </c>
    </row>
    <row r="660" spans="1:11">
      <c r="A660" s="77">
        <v>42556</v>
      </c>
      <c r="B660" s="78">
        <f>'Daily income'!D660</f>
        <v>2775000</v>
      </c>
      <c r="C660" s="85">
        <v>264</v>
      </c>
      <c r="D660" s="82">
        <f t="shared" si="46"/>
        <v>10.511363636363637</v>
      </c>
      <c r="E660" s="4">
        <v>304</v>
      </c>
      <c r="F660" s="4">
        <v>4103</v>
      </c>
      <c r="G660" s="4">
        <v>5.42</v>
      </c>
      <c r="H660" s="83">
        <v>9.01</v>
      </c>
      <c r="I660" s="80">
        <f t="shared" si="44"/>
        <v>15.541666666666666</v>
      </c>
      <c r="J660" s="81">
        <f t="shared" si="45"/>
        <v>13.496710526315789</v>
      </c>
      <c r="K660" s="82">
        <f t="shared" si="43"/>
        <v>1.9393659845689366</v>
      </c>
    </row>
    <row r="661" spans="1:11">
      <c r="A661" s="77">
        <v>42557</v>
      </c>
      <c r="B661" s="78">
        <f>'Daily income'!D661</f>
        <v>2267000</v>
      </c>
      <c r="C661" s="85">
        <v>242</v>
      </c>
      <c r="D661" s="82">
        <f t="shared" si="46"/>
        <v>9.367768595041321</v>
      </c>
      <c r="E661" s="4">
        <v>166</v>
      </c>
      <c r="F661" s="4">
        <v>3102</v>
      </c>
      <c r="G661" s="4">
        <v>5.0999999999999996</v>
      </c>
      <c r="H661" s="83">
        <v>7.46</v>
      </c>
      <c r="I661" s="80">
        <f t="shared" si="44"/>
        <v>12.818181818181818</v>
      </c>
      <c r="J661" s="81">
        <f t="shared" si="45"/>
        <v>18.686746987951807</v>
      </c>
      <c r="K661" s="82">
        <f t="shared" si="43"/>
        <v>1.8368173715767298</v>
      </c>
    </row>
    <row r="662" spans="1:11">
      <c r="A662" s="77">
        <v>42558</v>
      </c>
      <c r="B662" s="78">
        <f>'Daily income'!D662</f>
        <v>2594000</v>
      </c>
      <c r="C662" s="85">
        <v>259</v>
      </c>
      <c r="D662" s="82">
        <f t="shared" si="46"/>
        <v>10.015444015444016</v>
      </c>
      <c r="E662" s="4">
        <v>322</v>
      </c>
      <c r="F662" s="4">
        <v>4587</v>
      </c>
      <c r="G662" s="4">
        <v>5.41</v>
      </c>
      <c r="H662" s="83">
        <v>8.39</v>
      </c>
      <c r="I662" s="80">
        <f t="shared" si="44"/>
        <v>17.710424710424711</v>
      </c>
      <c r="J662" s="81">
        <f t="shared" si="45"/>
        <v>14.245341614906833</v>
      </c>
      <c r="K662" s="82">
        <f t="shared" si="43"/>
        <v>1.8512835518380806</v>
      </c>
    </row>
    <row r="663" spans="1:11">
      <c r="A663" s="77">
        <v>42559</v>
      </c>
      <c r="B663" s="78">
        <f>'Daily income'!D663</f>
        <v>2288000</v>
      </c>
      <c r="C663" s="85">
        <v>242</v>
      </c>
      <c r="D663" s="82">
        <f t="shared" si="46"/>
        <v>9.4545454545454533</v>
      </c>
      <c r="E663" s="4">
        <v>299</v>
      </c>
      <c r="F663" s="4">
        <v>3212</v>
      </c>
      <c r="G663" s="4">
        <v>5.0999999999999996</v>
      </c>
      <c r="H663" s="83">
        <v>8.01</v>
      </c>
      <c r="I663" s="80">
        <f t="shared" si="44"/>
        <v>13.272727272727273</v>
      </c>
      <c r="J663" s="81">
        <f t="shared" si="45"/>
        <v>10.742474916387961</v>
      </c>
      <c r="K663" s="82">
        <f t="shared" si="43"/>
        <v>1.8538324420677361</v>
      </c>
    </row>
    <row r="664" spans="1:11">
      <c r="A664" s="77">
        <v>42560</v>
      </c>
      <c r="B664" s="78">
        <f>'Daily income'!D664</f>
        <v>2027000</v>
      </c>
      <c r="C664" s="85">
        <v>218</v>
      </c>
      <c r="D664" s="82">
        <f t="shared" si="46"/>
        <v>9.2981651376146779</v>
      </c>
      <c r="E664" s="4">
        <v>171</v>
      </c>
      <c r="F664" s="4">
        <v>4587</v>
      </c>
      <c r="G664" s="4">
        <v>5.41</v>
      </c>
      <c r="H664" s="83">
        <v>8.39</v>
      </c>
      <c r="I664" s="80">
        <f t="shared" si="44"/>
        <v>21.041284403669724</v>
      </c>
      <c r="J664" s="81">
        <f t="shared" si="45"/>
        <v>26.82456140350877</v>
      </c>
      <c r="K664" s="82">
        <f t="shared" si="43"/>
        <v>1.7186996557513268</v>
      </c>
    </row>
    <row r="665" spans="1:11">
      <c r="A665" s="77">
        <v>42561</v>
      </c>
      <c r="B665" s="78">
        <f>'Daily income'!D665</f>
        <v>1887000</v>
      </c>
      <c r="C665" s="85">
        <v>210</v>
      </c>
      <c r="D665" s="82">
        <f t="shared" si="46"/>
        <v>8.9857142857142858</v>
      </c>
      <c r="E665" s="4">
        <v>143</v>
      </c>
      <c r="F665" s="4">
        <v>3212</v>
      </c>
      <c r="G665" s="4">
        <v>5.0999999999999996</v>
      </c>
      <c r="H665" s="83">
        <v>8.01</v>
      </c>
      <c r="I665" s="80">
        <f t="shared" si="44"/>
        <v>15.295238095238096</v>
      </c>
      <c r="J665" s="81">
        <f t="shared" si="45"/>
        <v>22.46153846153846</v>
      </c>
      <c r="K665" s="82">
        <f t="shared" si="43"/>
        <v>1.7619047619047621</v>
      </c>
    </row>
    <row r="666" spans="1:11">
      <c r="A666" s="77">
        <v>42562</v>
      </c>
      <c r="B666" s="78">
        <f>'Daily income'!D666</f>
        <v>2433000</v>
      </c>
      <c r="C666" s="85">
        <v>251</v>
      </c>
      <c r="D666" s="82">
        <f t="shared" si="46"/>
        <v>9.6932270916334655</v>
      </c>
      <c r="E666" s="4">
        <v>267</v>
      </c>
      <c r="F666" s="4">
        <v>3865</v>
      </c>
      <c r="G666" s="4">
        <v>5.22</v>
      </c>
      <c r="H666" s="83">
        <v>8.58</v>
      </c>
      <c r="I666" s="80">
        <f t="shared" si="44"/>
        <v>15.398406374501992</v>
      </c>
      <c r="J666" s="81">
        <f t="shared" si="45"/>
        <v>14.47565543071161</v>
      </c>
      <c r="K666" s="82">
        <f t="shared" si="43"/>
        <v>1.8569400558684801</v>
      </c>
    </row>
    <row r="667" spans="1:11">
      <c r="A667" s="77">
        <v>42563</v>
      </c>
      <c r="B667" s="78">
        <f>'Daily income'!D667</f>
        <v>2626000</v>
      </c>
      <c r="C667" s="85">
        <v>254</v>
      </c>
      <c r="D667" s="82">
        <f t="shared" si="46"/>
        <v>10.338582677165354</v>
      </c>
      <c r="E667" s="4">
        <v>285</v>
      </c>
      <c r="F667" s="4">
        <v>4124</v>
      </c>
      <c r="G667" s="4">
        <v>5.43</v>
      </c>
      <c r="H667" s="83">
        <v>9.14</v>
      </c>
      <c r="I667" s="80">
        <f t="shared" si="44"/>
        <v>16.236220472440944</v>
      </c>
      <c r="J667" s="81">
        <f t="shared" si="45"/>
        <v>14.470175438596492</v>
      </c>
      <c r="K667" s="82">
        <f t="shared" si="43"/>
        <v>1.9039747103435274</v>
      </c>
    </row>
    <row r="668" spans="1:11">
      <c r="A668" s="77">
        <v>42564</v>
      </c>
      <c r="B668" s="78">
        <f>'Daily income'!D668</f>
        <v>2597000</v>
      </c>
      <c r="C668" s="85">
        <v>247</v>
      </c>
      <c r="D668" s="82">
        <f t="shared" si="46"/>
        <v>10.51417004048583</v>
      </c>
      <c r="E668" s="4">
        <v>269</v>
      </c>
      <c r="F668" s="4">
        <v>3551</v>
      </c>
      <c r="G668" s="4">
        <v>5.6</v>
      </c>
      <c r="H668" s="83">
        <v>9.23</v>
      </c>
      <c r="I668" s="80">
        <f t="shared" si="44"/>
        <v>14.376518218623481</v>
      </c>
      <c r="J668" s="81">
        <f t="shared" si="45"/>
        <v>13.200743494423792</v>
      </c>
      <c r="K668" s="82">
        <f t="shared" si="43"/>
        <v>1.8775303643724697</v>
      </c>
    </row>
    <row r="669" spans="1:11">
      <c r="A669" s="77">
        <v>42565</v>
      </c>
      <c r="B669" s="78">
        <f>'Daily income'!D669</f>
        <v>2683000</v>
      </c>
      <c r="C669" s="85">
        <v>247</v>
      </c>
      <c r="D669" s="82">
        <f t="shared" si="46"/>
        <v>10.862348178137653</v>
      </c>
      <c r="E669" s="4">
        <v>304</v>
      </c>
      <c r="F669" s="4">
        <v>3937</v>
      </c>
      <c r="G669" s="4">
        <v>5.74</v>
      </c>
      <c r="H669" s="83">
        <v>9.43</v>
      </c>
      <c r="I669" s="80">
        <f t="shared" si="44"/>
        <v>15.93927125506073</v>
      </c>
      <c r="J669" s="81">
        <f t="shared" si="45"/>
        <v>12.950657894736842</v>
      </c>
      <c r="K669" s="82">
        <f t="shared" si="43"/>
        <v>1.8923951529856538</v>
      </c>
    </row>
    <row r="670" spans="1:11">
      <c r="A670" s="77">
        <v>42566</v>
      </c>
      <c r="B670" s="78">
        <f>'Daily income'!D670</f>
        <v>2629000</v>
      </c>
      <c r="C670" s="85">
        <v>254</v>
      </c>
      <c r="D670" s="82">
        <f t="shared" si="46"/>
        <v>10.350393700787402</v>
      </c>
      <c r="E670" s="4">
        <v>260</v>
      </c>
      <c r="F670" s="4">
        <v>3460</v>
      </c>
      <c r="G670" s="4">
        <v>5.42</v>
      </c>
      <c r="H670" s="83">
        <v>8.01</v>
      </c>
      <c r="I670" s="80">
        <f t="shared" si="44"/>
        <v>13.622047244094489</v>
      </c>
      <c r="J670" s="81">
        <f t="shared" si="45"/>
        <v>13.307692307692308</v>
      </c>
      <c r="K670" s="82">
        <f t="shared" si="43"/>
        <v>1.9096667344626204</v>
      </c>
    </row>
    <row r="671" spans="1:11">
      <c r="A671" s="77">
        <v>42567</v>
      </c>
      <c r="B671" s="78">
        <f>'Daily income'!D671</f>
        <v>2202000</v>
      </c>
      <c r="C671" s="85">
        <v>229</v>
      </c>
      <c r="D671" s="82">
        <f t="shared" si="46"/>
        <v>9.6157205240174672</v>
      </c>
      <c r="E671" s="4">
        <v>194</v>
      </c>
      <c r="F671" s="4">
        <v>2346</v>
      </c>
      <c r="G671" s="4">
        <v>5.3</v>
      </c>
      <c r="H671" s="83">
        <v>8.1999999999999993</v>
      </c>
      <c r="I671" s="80">
        <f t="shared" si="44"/>
        <v>10.244541484716157</v>
      </c>
      <c r="J671" s="81">
        <f t="shared" si="45"/>
        <v>12.092783505154639</v>
      </c>
      <c r="K671" s="82">
        <f t="shared" si="43"/>
        <v>1.8142868913240504</v>
      </c>
    </row>
    <row r="672" spans="1:11">
      <c r="A672" s="77">
        <v>42568</v>
      </c>
      <c r="B672" s="78">
        <f>'Daily income'!D672</f>
        <v>2299000</v>
      </c>
      <c r="C672" s="85">
        <v>224</v>
      </c>
      <c r="D672" s="82">
        <f t="shared" si="46"/>
        <v>10.263392857142858</v>
      </c>
      <c r="E672" s="4">
        <v>180</v>
      </c>
      <c r="F672" s="4">
        <v>2341</v>
      </c>
      <c r="G672" s="4">
        <v>5.75</v>
      </c>
      <c r="H672" s="83">
        <v>8.31</v>
      </c>
      <c r="I672" s="80">
        <f t="shared" si="44"/>
        <v>10.450892857142858</v>
      </c>
      <c r="J672" s="81">
        <f t="shared" si="45"/>
        <v>13.005555555555556</v>
      </c>
      <c r="K672" s="82">
        <f t="shared" si="43"/>
        <v>1.7849378881987579</v>
      </c>
    </row>
    <row r="673" spans="1:11">
      <c r="A673" s="77">
        <v>42569</v>
      </c>
      <c r="B673" s="78">
        <f>'Daily income'!D673</f>
        <v>2912000</v>
      </c>
      <c r="C673" s="85">
        <v>263</v>
      </c>
      <c r="D673" s="82">
        <f t="shared" si="46"/>
        <v>11.072243346007605</v>
      </c>
      <c r="E673" s="4">
        <v>276</v>
      </c>
      <c r="F673" s="4">
        <v>3749</v>
      </c>
      <c r="G673" s="4">
        <v>5.79</v>
      </c>
      <c r="H673" s="83">
        <v>9.31</v>
      </c>
      <c r="I673" s="80">
        <f t="shared" si="44"/>
        <v>14.254752851711027</v>
      </c>
      <c r="J673" s="81">
        <f t="shared" si="45"/>
        <v>13.583333333333334</v>
      </c>
      <c r="K673" s="82">
        <f t="shared" si="43"/>
        <v>1.9123045502603808</v>
      </c>
    </row>
    <row r="674" spans="1:11">
      <c r="A674" s="77">
        <v>42570</v>
      </c>
      <c r="B674" s="78">
        <f>'Daily income'!D674</f>
        <v>2728000</v>
      </c>
      <c r="C674" s="85">
        <v>259</v>
      </c>
      <c r="D674" s="82">
        <f t="shared" si="46"/>
        <v>10.532818532818533</v>
      </c>
      <c r="E674" s="4">
        <v>265</v>
      </c>
      <c r="F674" s="4">
        <v>3741</v>
      </c>
      <c r="G674" s="4">
        <v>5.65</v>
      </c>
      <c r="H674" s="83">
        <v>9.11</v>
      </c>
      <c r="I674" s="80">
        <f t="shared" si="44"/>
        <v>14.444015444015443</v>
      </c>
      <c r="J674" s="81">
        <f t="shared" si="45"/>
        <v>14.116981132075471</v>
      </c>
      <c r="K674" s="82">
        <f t="shared" si="43"/>
        <v>1.864215669525404</v>
      </c>
    </row>
    <row r="675" spans="1:11">
      <c r="A675" s="77">
        <v>42571</v>
      </c>
      <c r="B675" s="78">
        <f>'Daily income'!D675</f>
        <v>2722000</v>
      </c>
      <c r="C675" s="85">
        <v>252</v>
      </c>
      <c r="D675" s="82">
        <f t="shared" si="46"/>
        <v>10.801587301587302</v>
      </c>
      <c r="E675" s="4">
        <v>283</v>
      </c>
      <c r="F675" s="4">
        <v>3209</v>
      </c>
      <c r="G675" s="4">
        <v>5.7</v>
      </c>
      <c r="H675" s="83">
        <v>9.08</v>
      </c>
      <c r="I675" s="80">
        <f t="shared" si="44"/>
        <v>12.734126984126984</v>
      </c>
      <c r="J675" s="81">
        <f t="shared" si="45"/>
        <v>11.33922261484099</v>
      </c>
      <c r="K675" s="82">
        <f t="shared" si="43"/>
        <v>1.8950153160679477</v>
      </c>
    </row>
    <row r="676" spans="1:11">
      <c r="A676" s="77">
        <v>42572</v>
      </c>
      <c r="B676" s="78">
        <f>'Daily income'!D676</f>
        <v>2639000</v>
      </c>
      <c r="C676" s="85">
        <v>244</v>
      </c>
      <c r="D676" s="82">
        <f t="shared" si="46"/>
        <v>10.815573770491802</v>
      </c>
      <c r="E676" s="4">
        <v>272</v>
      </c>
      <c r="F676" s="4">
        <v>3030</v>
      </c>
      <c r="G676" s="4">
        <v>5.7</v>
      </c>
      <c r="H676" s="83">
        <v>9.0399999999999991</v>
      </c>
      <c r="I676" s="80">
        <f t="shared" si="44"/>
        <v>12.418032786885245</v>
      </c>
      <c r="J676" s="81">
        <f t="shared" si="45"/>
        <v>11.139705882352942</v>
      </c>
      <c r="K676" s="82">
        <f t="shared" si="43"/>
        <v>1.8974690825424214</v>
      </c>
    </row>
    <row r="677" spans="1:11">
      <c r="A677" s="77">
        <v>42573</v>
      </c>
      <c r="B677" s="78">
        <f>'Daily income'!D677</f>
        <v>2572000</v>
      </c>
      <c r="C677" s="85">
        <v>242</v>
      </c>
      <c r="D677" s="82">
        <f t="shared" si="46"/>
        <v>10.62809917355372</v>
      </c>
      <c r="E677" s="4">
        <v>244</v>
      </c>
      <c r="F677" s="4">
        <v>3837</v>
      </c>
      <c r="G677" s="4">
        <v>5.57</v>
      </c>
      <c r="H677" s="83">
        <v>8.41</v>
      </c>
      <c r="I677" s="80">
        <f t="shared" si="44"/>
        <v>15.855371900826446</v>
      </c>
      <c r="J677" s="81">
        <f t="shared" si="45"/>
        <v>15.725409836065573</v>
      </c>
      <c r="K677" s="82">
        <f t="shared" si="43"/>
        <v>1.9080967995608114</v>
      </c>
    </row>
    <row r="678" spans="1:11">
      <c r="A678" s="77">
        <v>42574</v>
      </c>
      <c r="B678" s="78">
        <f>'Daily income'!D678</f>
        <v>2104000</v>
      </c>
      <c r="C678" s="85">
        <v>211</v>
      </c>
      <c r="D678" s="82">
        <f t="shared" si="46"/>
        <v>9.9715639810426548</v>
      </c>
      <c r="E678" s="4">
        <v>147</v>
      </c>
      <c r="F678" s="4">
        <v>2189</v>
      </c>
      <c r="G678" s="4">
        <v>5.47</v>
      </c>
      <c r="H678" s="83">
        <v>8.0500000000000007</v>
      </c>
      <c r="I678" s="80">
        <f t="shared" si="44"/>
        <v>10.374407582938389</v>
      </c>
      <c r="J678" s="81">
        <f t="shared" si="45"/>
        <v>14.891156462585034</v>
      </c>
      <c r="K678" s="82">
        <f t="shared" si="43"/>
        <v>1.8229550239566097</v>
      </c>
    </row>
    <row r="679" spans="1:11">
      <c r="A679" s="77">
        <v>42575</v>
      </c>
      <c r="B679" s="78">
        <f>'Daily income'!D679</f>
        <v>2115000</v>
      </c>
      <c r="C679" s="85">
        <v>211</v>
      </c>
      <c r="D679" s="82">
        <f t="shared" si="46"/>
        <v>10.023696682464456</v>
      </c>
      <c r="E679" s="4">
        <v>143</v>
      </c>
      <c r="F679" s="4">
        <v>2467</v>
      </c>
      <c r="G679" s="4">
        <v>5.49</v>
      </c>
      <c r="H679" s="83">
        <v>8.0399999999999991</v>
      </c>
      <c r="I679" s="80">
        <f t="shared" si="44"/>
        <v>11.691943127962086</v>
      </c>
      <c r="J679" s="81">
        <f t="shared" si="45"/>
        <v>17.251748251748253</v>
      </c>
      <c r="K679" s="82">
        <f t="shared" si="43"/>
        <v>1.8258099603760392</v>
      </c>
    </row>
    <row r="680" spans="1:11">
      <c r="A680" s="77">
        <v>42576</v>
      </c>
      <c r="B680" s="78">
        <f>'Daily income'!D680</f>
        <v>2477000</v>
      </c>
      <c r="C680" s="85">
        <v>247</v>
      </c>
      <c r="D680" s="82">
        <f t="shared" si="46"/>
        <v>10.02834008097166</v>
      </c>
      <c r="E680" s="4">
        <v>264</v>
      </c>
      <c r="F680" s="4">
        <v>3379</v>
      </c>
      <c r="G680" s="4">
        <v>5.32</v>
      </c>
      <c r="H680" s="83">
        <v>8.41</v>
      </c>
      <c r="I680" s="80">
        <f t="shared" si="44"/>
        <v>13.680161943319838</v>
      </c>
      <c r="J680" s="81">
        <f t="shared" si="45"/>
        <v>12.799242424242424</v>
      </c>
      <c r="K680" s="82">
        <f t="shared" si="43"/>
        <v>1.8850263310097104</v>
      </c>
    </row>
    <row r="681" spans="1:11">
      <c r="A681" s="77">
        <v>42577</v>
      </c>
      <c r="B681" s="78">
        <f>'Daily income'!D681</f>
        <v>2514000</v>
      </c>
      <c r="C681" s="85">
        <v>245</v>
      </c>
      <c r="D681" s="82">
        <f t="shared" si="46"/>
        <v>10.26122448979592</v>
      </c>
      <c r="E681" s="4">
        <v>240</v>
      </c>
      <c r="F681" s="4">
        <v>3387</v>
      </c>
      <c r="G681" s="4">
        <v>5.53</v>
      </c>
      <c r="H681" s="83">
        <v>8.59</v>
      </c>
      <c r="I681" s="80">
        <f t="shared" si="44"/>
        <v>13.824489795918367</v>
      </c>
      <c r="J681" s="81">
        <f t="shared" si="45"/>
        <v>14.112500000000001</v>
      </c>
      <c r="K681" s="82">
        <f t="shared" si="43"/>
        <v>1.8555559656050487</v>
      </c>
    </row>
    <row r="682" spans="1:11">
      <c r="A682" s="77">
        <v>42578</v>
      </c>
      <c r="B682" s="78">
        <f>'Daily income'!D682</f>
        <v>2828000</v>
      </c>
      <c r="C682" s="85">
        <v>263</v>
      </c>
      <c r="D682" s="82">
        <f t="shared" si="46"/>
        <v>10.752851711026617</v>
      </c>
      <c r="E682" s="4">
        <v>252</v>
      </c>
      <c r="F682" s="4">
        <v>4201</v>
      </c>
      <c r="G682" s="4">
        <v>5.62</v>
      </c>
      <c r="H682" s="83">
        <v>9.32</v>
      </c>
      <c r="I682" s="80">
        <f t="shared" si="44"/>
        <v>15.97338403041825</v>
      </c>
      <c r="J682" s="81">
        <f t="shared" si="45"/>
        <v>16.670634920634921</v>
      </c>
      <c r="K682" s="82">
        <f t="shared" si="43"/>
        <v>1.9133188097912128</v>
      </c>
    </row>
    <row r="683" spans="1:11">
      <c r="A683" s="77">
        <v>42579</v>
      </c>
      <c r="B683" s="78">
        <f>'Daily income'!D683</f>
        <v>2739000</v>
      </c>
      <c r="C683" s="85">
        <v>263</v>
      </c>
      <c r="D683" s="82">
        <f t="shared" si="46"/>
        <v>10.414448669201521</v>
      </c>
      <c r="E683" s="4">
        <v>243</v>
      </c>
      <c r="F683" s="4">
        <v>4133</v>
      </c>
      <c r="G683" s="4">
        <v>5.55</v>
      </c>
      <c r="H683" s="83">
        <v>9.14</v>
      </c>
      <c r="I683" s="80">
        <f t="shared" si="44"/>
        <v>15.714828897338403</v>
      </c>
      <c r="J683" s="81">
        <f t="shared" si="45"/>
        <v>17.008230452674898</v>
      </c>
      <c r="K683" s="82">
        <f t="shared" si="43"/>
        <v>1.8764772376939678</v>
      </c>
    </row>
    <row r="684" spans="1:11">
      <c r="A684" s="77">
        <v>42580</v>
      </c>
      <c r="B684" s="78">
        <f>'Daily income'!D684</f>
        <v>2981000</v>
      </c>
      <c r="C684" s="85">
        <v>283</v>
      </c>
      <c r="D684" s="82">
        <f t="shared" si="46"/>
        <v>10.53356890459364</v>
      </c>
      <c r="E684" s="4">
        <v>231</v>
      </c>
      <c r="F684" s="4">
        <v>4126</v>
      </c>
      <c r="G684" s="4">
        <v>5.72</v>
      </c>
      <c r="H684" s="83">
        <v>8.4499999999999993</v>
      </c>
      <c r="I684" s="80">
        <f t="shared" si="44"/>
        <v>14.579505300353357</v>
      </c>
      <c r="J684" s="81">
        <f t="shared" si="45"/>
        <v>17.861471861471863</v>
      </c>
      <c r="K684" s="82">
        <f t="shared" si="43"/>
        <v>1.8415330252786084</v>
      </c>
    </row>
    <row r="685" spans="1:11">
      <c r="A685" s="77">
        <v>42581</v>
      </c>
      <c r="B685" s="78">
        <f>'Daily income'!D685</f>
        <v>2292000</v>
      </c>
      <c r="C685" s="85">
        <v>236</v>
      </c>
      <c r="D685" s="82">
        <f t="shared" si="46"/>
        <v>9.7118644067796609</v>
      </c>
      <c r="E685" s="4">
        <v>188</v>
      </c>
      <c r="F685" s="4">
        <v>2999</v>
      </c>
      <c r="G685" s="4">
        <v>5.38</v>
      </c>
      <c r="H685" s="83">
        <v>8.14</v>
      </c>
      <c r="I685" s="80">
        <f t="shared" si="44"/>
        <v>12.707627118644067</v>
      </c>
      <c r="J685" s="81">
        <f t="shared" si="45"/>
        <v>15.952127659574469</v>
      </c>
      <c r="K685" s="82">
        <f t="shared" si="43"/>
        <v>1.8051792577657362</v>
      </c>
    </row>
    <row r="686" spans="1:11">
      <c r="A686" s="77">
        <v>42582</v>
      </c>
      <c r="B686" s="78">
        <f>'Daily income'!D686</f>
        <v>2071000</v>
      </c>
      <c r="C686" s="85">
        <v>214</v>
      </c>
      <c r="D686" s="82">
        <f t="shared" si="46"/>
        <v>9.6775700934579429</v>
      </c>
      <c r="E686" s="4">
        <v>243</v>
      </c>
      <c r="F686" s="4">
        <v>4774</v>
      </c>
      <c r="G686" s="4">
        <v>5.37</v>
      </c>
      <c r="H686" s="83">
        <v>7.58</v>
      </c>
      <c r="I686" s="80">
        <f t="shared" si="44"/>
        <v>22.308411214953271</v>
      </c>
      <c r="J686" s="81">
        <f t="shared" si="45"/>
        <v>19.646090534979425</v>
      </c>
      <c r="K686" s="82">
        <f t="shared" si="43"/>
        <v>1.8021545797873264</v>
      </c>
    </row>
    <row r="687" spans="1:11">
      <c r="A687" s="77">
        <v>42583</v>
      </c>
      <c r="B687" s="78">
        <f>'Daily income'!D687</f>
        <v>2763000</v>
      </c>
      <c r="C687" s="85">
        <v>256</v>
      </c>
      <c r="D687" s="82">
        <f t="shared" si="46"/>
        <v>10.79296875</v>
      </c>
      <c r="E687" s="4">
        <v>246</v>
      </c>
      <c r="F687" s="4">
        <v>3468</v>
      </c>
      <c r="G687" s="4">
        <v>5.76</v>
      </c>
      <c r="H687" s="83">
        <v>8.41</v>
      </c>
      <c r="I687" s="80">
        <f t="shared" si="44"/>
        <v>13.546875</v>
      </c>
      <c r="J687" s="81">
        <f t="shared" si="45"/>
        <v>14.097560975609756</v>
      </c>
      <c r="K687" s="82">
        <f t="shared" si="43"/>
        <v>1.873779296875</v>
      </c>
    </row>
    <row r="688" spans="1:11">
      <c r="A688" s="77">
        <v>42584</v>
      </c>
      <c r="B688" s="78">
        <f>'Daily income'!D688</f>
        <v>2702000</v>
      </c>
      <c r="C688" s="85">
        <v>250</v>
      </c>
      <c r="D688" s="82">
        <f t="shared" si="46"/>
        <v>10.808</v>
      </c>
      <c r="E688" s="4">
        <v>278</v>
      </c>
      <c r="F688" s="4">
        <v>4001</v>
      </c>
      <c r="G688" s="4">
        <v>5.7</v>
      </c>
      <c r="H688" s="83">
        <v>9.11</v>
      </c>
      <c r="I688" s="80">
        <f t="shared" si="44"/>
        <v>16.004000000000001</v>
      </c>
      <c r="J688" s="81">
        <f t="shared" si="45"/>
        <v>14.392086330935252</v>
      </c>
      <c r="K688" s="82">
        <f t="shared" si="43"/>
        <v>1.8961403508771928</v>
      </c>
    </row>
    <row r="689" spans="1:11">
      <c r="A689" s="77">
        <v>42585</v>
      </c>
      <c r="B689" s="78">
        <f>'Daily income'!D689</f>
        <v>2501000</v>
      </c>
      <c r="C689" s="85">
        <v>254</v>
      </c>
      <c r="D689" s="82">
        <f t="shared" si="46"/>
        <v>9.8464566929133852</v>
      </c>
      <c r="E689" s="4">
        <v>287</v>
      </c>
      <c r="F689" s="4">
        <v>3556</v>
      </c>
      <c r="G689" s="4">
        <v>5.26</v>
      </c>
      <c r="H689" s="83">
        <v>8.31</v>
      </c>
      <c r="I689" s="80">
        <f t="shared" si="44"/>
        <v>14</v>
      </c>
      <c r="J689" s="81">
        <f t="shared" si="45"/>
        <v>12.390243902439025</v>
      </c>
      <c r="K689" s="82">
        <f t="shared" si="43"/>
        <v>1.8719499416185144</v>
      </c>
    </row>
    <row r="690" spans="1:11">
      <c r="A690" s="77">
        <v>42586</v>
      </c>
      <c r="B690" s="78">
        <f>'Daily income'!D690</f>
        <v>2546000</v>
      </c>
      <c r="C690" s="85">
        <v>254</v>
      </c>
      <c r="D690" s="82">
        <f t="shared" si="46"/>
        <v>10.023622047244094</v>
      </c>
      <c r="E690" s="4">
        <v>250</v>
      </c>
      <c r="F690" s="4">
        <v>3208</v>
      </c>
      <c r="G690" s="4">
        <v>5.37</v>
      </c>
      <c r="H690" s="83">
        <v>8.2200000000000006</v>
      </c>
      <c r="I690" s="80">
        <f t="shared" si="44"/>
        <v>12.62992125984252</v>
      </c>
      <c r="J690" s="81">
        <f t="shared" si="45"/>
        <v>12.832000000000001</v>
      </c>
      <c r="K690" s="82">
        <f t="shared" si="43"/>
        <v>1.8665962844029971</v>
      </c>
    </row>
    <row r="691" spans="1:11">
      <c r="A691" s="77">
        <v>42587</v>
      </c>
      <c r="B691" s="78">
        <f>'Daily income'!D691</f>
        <v>2411000</v>
      </c>
      <c r="C691" s="85">
        <v>238</v>
      </c>
      <c r="D691" s="82">
        <f t="shared" si="46"/>
        <v>10.130252100840336</v>
      </c>
      <c r="E691" s="4">
        <v>238</v>
      </c>
      <c r="F691" s="4">
        <v>3211</v>
      </c>
      <c r="G691" s="4">
        <v>5.17</v>
      </c>
      <c r="H691" s="83">
        <v>8.23</v>
      </c>
      <c r="I691" s="80">
        <f t="shared" si="44"/>
        <v>13.491596638655462</v>
      </c>
      <c r="J691" s="81">
        <f t="shared" si="45"/>
        <v>13.491596638655462</v>
      </c>
      <c r="K691" s="82">
        <f t="shared" si="43"/>
        <v>1.9594298067389431</v>
      </c>
    </row>
    <row r="692" spans="1:11">
      <c r="A692" s="77">
        <v>42588</v>
      </c>
      <c r="B692" s="78">
        <f>'Daily income'!D692</f>
        <v>1892000</v>
      </c>
      <c r="C692" s="85">
        <v>211</v>
      </c>
      <c r="D692" s="82">
        <f t="shared" si="46"/>
        <v>8.9668246445497619</v>
      </c>
      <c r="E692" s="4">
        <v>158</v>
      </c>
      <c r="F692" s="4">
        <v>2084</v>
      </c>
      <c r="G692" s="4">
        <v>4.91</v>
      </c>
      <c r="H692" s="83">
        <v>7.43</v>
      </c>
      <c r="I692" s="80">
        <f t="shared" si="44"/>
        <v>9.8767772511848335</v>
      </c>
      <c r="J692" s="81">
        <f t="shared" si="45"/>
        <v>13.189873417721518</v>
      </c>
      <c r="K692" s="82">
        <f t="shared" si="43"/>
        <v>1.8262371984826398</v>
      </c>
    </row>
    <row r="693" spans="1:11">
      <c r="A693" s="77">
        <v>42589</v>
      </c>
      <c r="B693" s="78">
        <f>'Daily income'!D693</f>
        <v>1963000</v>
      </c>
      <c r="C693" s="85">
        <v>210</v>
      </c>
      <c r="D693" s="82">
        <f t="shared" si="46"/>
        <v>9.3476190476190482</v>
      </c>
      <c r="E693" s="4">
        <v>158</v>
      </c>
      <c r="F693" s="4">
        <v>2115</v>
      </c>
      <c r="G693" s="4">
        <v>5.23</v>
      </c>
      <c r="H693" s="83">
        <v>7.36</v>
      </c>
      <c r="I693" s="80">
        <f t="shared" si="44"/>
        <v>10.071428571428571</v>
      </c>
      <c r="J693" s="81">
        <f t="shared" si="45"/>
        <v>13.386075949367088</v>
      </c>
      <c r="K693" s="82">
        <f t="shared" si="43"/>
        <v>1.7873076572885367</v>
      </c>
    </row>
    <row r="694" spans="1:11">
      <c r="A694" s="77">
        <v>42590</v>
      </c>
      <c r="B694" s="78">
        <f>'Daily income'!D694</f>
        <v>2613000</v>
      </c>
      <c r="C694" s="85">
        <v>264</v>
      </c>
      <c r="D694" s="82">
        <f t="shared" si="46"/>
        <v>9.8977272727272716</v>
      </c>
      <c r="E694" s="4">
        <v>240</v>
      </c>
      <c r="F694" s="4">
        <v>3546</v>
      </c>
      <c r="G694" s="4">
        <v>5.45</v>
      </c>
      <c r="H694" s="83">
        <v>8.2899999999999991</v>
      </c>
      <c r="I694" s="80">
        <f t="shared" si="44"/>
        <v>13.431818181818182</v>
      </c>
      <c r="J694" s="81">
        <f t="shared" si="45"/>
        <v>14.775</v>
      </c>
      <c r="K694" s="82">
        <f t="shared" si="43"/>
        <v>1.8160967472894076</v>
      </c>
    </row>
    <row r="695" spans="1:11">
      <c r="A695" s="77">
        <v>42591</v>
      </c>
      <c r="B695" s="78">
        <f>'Daily income'!D695</f>
        <v>2741000</v>
      </c>
      <c r="C695" s="85">
        <v>264</v>
      </c>
      <c r="D695" s="82">
        <f t="shared" si="46"/>
        <v>10.382575757575758</v>
      </c>
      <c r="E695" s="4">
        <v>251</v>
      </c>
      <c r="F695" s="4">
        <v>2741</v>
      </c>
      <c r="G695" s="4">
        <v>5.71</v>
      </c>
      <c r="H695" s="83">
        <v>8.5500000000000007</v>
      </c>
      <c r="I695" s="80">
        <f t="shared" si="44"/>
        <v>10.382575757575758</v>
      </c>
      <c r="J695" s="81">
        <f t="shared" si="45"/>
        <v>10.920318725099602</v>
      </c>
      <c r="K695" s="82">
        <f t="shared" si="43"/>
        <v>1.818314493445842</v>
      </c>
    </row>
    <row r="696" spans="1:11">
      <c r="A696" s="77">
        <v>42592</v>
      </c>
      <c r="B696" s="78">
        <f>'Daily income'!D696</f>
        <v>2833000</v>
      </c>
      <c r="C696" s="85">
        <v>261</v>
      </c>
      <c r="D696" s="82">
        <f t="shared" si="46"/>
        <v>10.854406130268199</v>
      </c>
      <c r="E696" s="4">
        <v>239</v>
      </c>
      <c r="F696" s="4">
        <v>4203</v>
      </c>
      <c r="G696" s="4">
        <v>5.91</v>
      </c>
      <c r="H696" s="83">
        <v>8.43</v>
      </c>
      <c r="I696" s="80">
        <f t="shared" si="44"/>
        <v>16.103448275862068</v>
      </c>
      <c r="J696" s="81">
        <f t="shared" si="45"/>
        <v>17.585774058577407</v>
      </c>
      <c r="K696" s="82">
        <f t="shared" si="43"/>
        <v>1.8366169425157697</v>
      </c>
    </row>
    <row r="697" spans="1:11">
      <c r="A697" s="77">
        <v>42593</v>
      </c>
      <c r="B697" s="78">
        <f>'Daily income'!D697</f>
        <v>2623000</v>
      </c>
      <c r="C697" s="85">
        <v>251</v>
      </c>
      <c r="D697" s="82">
        <f t="shared" si="46"/>
        <v>10.45019920318725</v>
      </c>
      <c r="E697" s="4">
        <v>232</v>
      </c>
      <c r="F697" s="4">
        <v>3776</v>
      </c>
      <c r="G697" s="4">
        <v>5.64</v>
      </c>
      <c r="H697" s="83">
        <v>8.39</v>
      </c>
      <c r="I697" s="80">
        <f t="shared" si="44"/>
        <v>15.04382470119522</v>
      </c>
      <c r="J697" s="81">
        <f t="shared" si="45"/>
        <v>16.275862068965516</v>
      </c>
      <c r="K697" s="82">
        <f t="shared" ref="K697:K740" si="47">D697/G697</f>
        <v>1.8528721991466757</v>
      </c>
    </row>
    <row r="698" spans="1:11">
      <c r="A698" s="77">
        <v>42594</v>
      </c>
      <c r="B698" s="78">
        <f>'Daily income'!D698</f>
        <v>2619000</v>
      </c>
      <c r="C698" s="85">
        <v>248</v>
      </c>
      <c r="D698" s="82">
        <f t="shared" si="46"/>
        <v>10.560483870967742</v>
      </c>
      <c r="E698" s="4">
        <v>233</v>
      </c>
      <c r="F698" s="4">
        <v>3666</v>
      </c>
      <c r="G698" s="4">
        <v>5.8</v>
      </c>
      <c r="H698" s="83">
        <v>8.59</v>
      </c>
      <c r="I698" s="80">
        <f t="shared" ref="I698:I740" si="48">F698/C698</f>
        <v>14.78225806451613</v>
      </c>
      <c r="J698" s="81">
        <f t="shared" ref="J698:J740" si="49">F698/E698</f>
        <v>15.733905579399142</v>
      </c>
      <c r="K698" s="82">
        <f t="shared" si="47"/>
        <v>1.820773081201335</v>
      </c>
    </row>
    <row r="699" spans="1:11">
      <c r="A699" s="77">
        <v>42595</v>
      </c>
      <c r="B699" s="78">
        <f>'Daily income'!D699</f>
        <v>2064000</v>
      </c>
      <c r="C699" s="85">
        <v>221</v>
      </c>
      <c r="D699" s="82">
        <f t="shared" si="46"/>
        <v>9.3393665158371046</v>
      </c>
      <c r="E699" s="4">
        <v>164</v>
      </c>
      <c r="F699" s="4">
        <v>2224</v>
      </c>
      <c r="G699" s="4">
        <v>5.17</v>
      </c>
      <c r="H699" s="83">
        <v>7.57</v>
      </c>
      <c r="I699" s="80">
        <f t="shared" si="48"/>
        <v>10.063348416289593</v>
      </c>
      <c r="J699" s="81">
        <f t="shared" si="49"/>
        <v>13.560975609756097</v>
      </c>
      <c r="K699" s="82">
        <f t="shared" si="47"/>
        <v>1.8064538715352234</v>
      </c>
    </row>
    <row r="700" spans="1:11">
      <c r="A700" s="77">
        <v>42596</v>
      </c>
      <c r="B700" s="78">
        <f>'Daily income'!D700</f>
        <v>2184000</v>
      </c>
      <c r="C700" s="85">
        <v>216</v>
      </c>
      <c r="D700" s="82">
        <f t="shared" si="46"/>
        <v>10.111111111111111</v>
      </c>
      <c r="E700" s="4">
        <v>159</v>
      </c>
      <c r="F700" s="4">
        <v>2941</v>
      </c>
      <c r="G700" s="4">
        <v>5.58</v>
      </c>
      <c r="H700" s="83">
        <v>7.57</v>
      </c>
      <c r="I700" s="80">
        <f t="shared" si="48"/>
        <v>13.61574074074074</v>
      </c>
      <c r="J700" s="81">
        <f t="shared" si="49"/>
        <v>18.49685534591195</v>
      </c>
      <c r="K700" s="82">
        <f t="shared" si="47"/>
        <v>1.8120270808442851</v>
      </c>
    </row>
    <row r="701" spans="1:11">
      <c r="A701" s="77">
        <v>42597</v>
      </c>
      <c r="B701" s="78">
        <f>'Daily income'!D701</f>
        <v>2725000</v>
      </c>
      <c r="C701" s="85">
        <v>254</v>
      </c>
      <c r="D701" s="82">
        <f t="shared" ref="D701:D740" si="50">B701/C701/1000</f>
        <v>10.728346456692915</v>
      </c>
      <c r="E701" s="4">
        <v>229</v>
      </c>
      <c r="F701" s="4">
        <v>3500</v>
      </c>
      <c r="G701" s="4">
        <v>5.75</v>
      </c>
      <c r="H701" s="83">
        <v>8.39</v>
      </c>
      <c r="I701" s="80">
        <f t="shared" si="48"/>
        <v>13.779527559055119</v>
      </c>
      <c r="J701" s="81">
        <f t="shared" si="49"/>
        <v>15.283842794759826</v>
      </c>
      <c r="K701" s="82">
        <f t="shared" si="47"/>
        <v>1.8657993837726807</v>
      </c>
    </row>
    <row r="702" spans="1:11">
      <c r="A702" s="77">
        <v>42598</v>
      </c>
      <c r="B702" s="78">
        <f>'Daily income'!D702</f>
        <v>2631000</v>
      </c>
      <c r="C702" s="85">
        <v>251</v>
      </c>
      <c r="D702" s="82">
        <f t="shared" si="50"/>
        <v>10.482071713147411</v>
      </c>
      <c r="E702" s="4">
        <v>225</v>
      </c>
      <c r="F702" s="4">
        <v>2631</v>
      </c>
      <c r="G702" s="4">
        <v>5.65</v>
      </c>
      <c r="H702" s="83">
        <v>8.5500000000000007</v>
      </c>
      <c r="I702" s="80">
        <f t="shared" si="48"/>
        <v>10.482071713147411</v>
      </c>
      <c r="J702" s="81">
        <f t="shared" si="49"/>
        <v>11.693333333333333</v>
      </c>
      <c r="K702" s="82">
        <f t="shared" si="47"/>
        <v>1.8552339315305151</v>
      </c>
    </row>
    <row r="703" spans="1:11">
      <c r="A703" s="77">
        <v>42599</v>
      </c>
      <c r="B703" s="78">
        <f>'Daily income'!D703</f>
        <v>2744000</v>
      </c>
      <c r="C703" s="85">
        <v>251</v>
      </c>
      <c r="D703" s="82">
        <f t="shared" si="50"/>
        <v>10.932270916334661</v>
      </c>
      <c r="E703" s="4">
        <v>244</v>
      </c>
      <c r="F703" s="4">
        <v>3509</v>
      </c>
      <c r="G703" s="4">
        <v>5.78</v>
      </c>
      <c r="H703" s="83">
        <v>9.25</v>
      </c>
      <c r="I703" s="80">
        <f t="shared" si="48"/>
        <v>13.9800796812749</v>
      </c>
      <c r="J703" s="81">
        <f t="shared" si="49"/>
        <v>14.381147540983607</v>
      </c>
      <c r="K703" s="82">
        <f t="shared" si="47"/>
        <v>1.8913963523070345</v>
      </c>
    </row>
    <row r="704" spans="1:11">
      <c r="A704" s="77">
        <v>42600</v>
      </c>
      <c r="B704" s="78">
        <f>'Daily income'!D704</f>
        <v>2777000</v>
      </c>
      <c r="C704" s="85">
        <v>268</v>
      </c>
      <c r="D704" s="82">
        <f t="shared" si="50"/>
        <v>10.361940298507463</v>
      </c>
      <c r="E704" s="4">
        <v>217</v>
      </c>
      <c r="F704" s="4">
        <v>3684</v>
      </c>
      <c r="G704" s="83">
        <v>5.66</v>
      </c>
      <c r="H704" s="83">
        <v>9.11</v>
      </c>
      <c r="I704" s="80">
        <f t="shared" si="48"/>
        <v>13.746268656716419</v>
      </c>
      <c r="J704" s="81">
        <f t="shared" si="49"/>
        <v>16.976958525345623</v>
      </c>
      <c r="K704" s="82">
        <f t="shared" si="47"/>
        <v>1.8307315015030852</v>
      </c>
    </row>
    <row r="705" spans="1:11">
      <c r="A705" s="77">
        <v>42601</v>
      </c>
      <c r="B705" s="78">
        <f>'Daily income'!D705</f>
        <v>2470000</v>
      </c>
      <c r="C705" s="85">
        <v>264</v>
      </c>
      <c r="D705" s="82">
        <f t="shared" si="50"/>
        <v>9.3560606060606055</v>
      </c>
      <c r="E705" s="4">
        <v>249</v>
      </c>
      <c r="F705" s="4">
        <v>4336</v>
      </c>
      <c r="G705" s="83">
        <v>5.2</v>
      </c>
      <c r="H705" s="83">
        <v>8.15</v>
      </c>
      <c r="I705" s="80">
        <f t="shared" si="48"/>
        <v>16.424242424242426</v>
      </c>
      <c r="J705" s="81">
        <f t="shared" si="49"/>
        <v>17.413654618473895</v>
      </c>
      <c r="K705" s="82">
        <f t="shared" si="47"/>
        <v>1.7992424242424241</v>
      </c>
    </row>
    <row r="706" spans="1:11">
      <c r="A706" s="77">
        <v>42602</v>
      </c>
      <c r="B706" s="78">
        <f>'Daily income'!D706</f>
        <v>1999000</v>
      </c>
      <c r="C706" s="85">
        <v>227</v>
      </c>
      <c r="D706" s="82">
        <f t="shared" si="50"/>
        <v>8.8061674008810567</v>
      </c>
      <c r="E706" s="4">
        <v>151</v>
      </c>
      <c r="F706" s="4">
        <v>2390</v>
      </c>
      <c r="G706" s="83">
        <v>5</v>
      </c>
      <c r="H706" s="83">
        <v>7.48</v>
      </c>
      <c r="I706" s="80">
        <f t="shared" si="48"/>
        <v>10.528634361233481</v>
      </c>
      <c r="J706" s="81">
        <f t="shared" si="49"/>
        <v>15.827814569536423</v>
      </c>
      <c r="K706" s="82">
        <f t="shared" si="47"/>
        <v>1.7612334801762113</v>
      </c>
    </row>
    <row r="707" spans="1:11">
      <c r="A707" s="77">
        <v>42603</v>
      </c>
      <c r="B707" s="78">
        <f>'Daily income'!D707</f>
        <v>2041000</v>
      </c>
      <c r="C707" s="85">
        <v>223</v>
      </c>
      <c r="D707" s="82">
        <f t="shared" si="50"/>
        <v>9.1524663677130054</v>
      </c>
      <c r="E707" s="4">
        <v>149</v>
      </c>
      <c r="F707" s="4">
        <v>2171</v>
      </c>
      <c r="G707" s="83">
        <v>5.21</v>
      </c>
      <c r="H707" s="83">
        <v>8.0299999999999994</v>
      </c>
      <c r="I707" s="80">
        <f t="shared" si="48"/>
        <v>9.7354260089686093</v>
      </c>
      <c r="J707" s="81">
        <f t="shared" si="49"/>
        <v>14.570469798657719</v>
      </c>
      <c r="K707" s="82">
        <f t="shared" si="47"/>
        <v>1.7567113949545117</v>
      </c>
    </row>
    <row r="708" spans="1:11">
      <c r="A708" s="77">
        <v>42604</v>
      </c>
      <c r="B708" s="78">
        <f>'Daily income'!D708</f>
        <v>3044000</v>
      </c>
      <c r="C708" s="85">
        <v>271</v>
      </c>
      <c r="D708" s="82">
        <f t="shared" si="50"/>
        <v>11.232472324723247</v>
      </c>
      <c r="E708" s="4">
        <v>251</v>
      </c>
      <c r="F708" s="4">
        <v>3044</v>
      </c>
      <c r="G708" s="83">
        <v>5.96</v>
      </c>
      <c r="H708" s="83">
        <v>9.1</v>
      </c>
      <c r="I708" s="80">
        <f t="shared" si="48"/>
        <v>11.232472324723247</v>
      </c>
      <c r="J708" s="81">
        <f t="shared" si="49"/>
        <v>12.127490039840637</v>
      </c>
      <c r="K708" s="82">
        <f t="shared" si="47"/>
        <v>1.8846430075039005</v>
      </c>
    </row>
    <row r="709" spans="1:11">
      <c r="A709" s="77">
        <v>42605</v>
      </c>
      <c r="B709" s="78">
        <f>'Daily income'!D709</f>
        <v>3182000</v>
      </c>
      <c r="C709" s="85">
        <v>327</v>
      </c>
      <c r="D709" s="82">
        <f t="shared" si="50"/>
        <v>9.7308868501529044</v>
      </c>
      <c r="E709" s="4">
        <v>235</v>
      </c>
      <c r="F709" s="4">
        <v>5133</v>
      </c>
      <c r="G709" s="83">
        <v>5.44</v>
      </c>
      <c r="H709" s="83">
        <v>8.41</v>
      </c>
      <c r="I709" s="80">
        <f t="shared" si="48"/>
        <v>15.697247706422019</v>
      </c>
      <c r="J709" s="81">
        <f t="shared" si="49"/>
        <v>21.842553191489362</v>
      </c>
      <c r="K709" s="82">
        <f t="shared" si="47"/>
        <v>1.7887659651016368</v>
      </c>
    </row>
    <row r="710" spans="1:11">
      <c r="A710" s="77">
        <v>42606</v>
      </c>
      <c r="B710" s="78">
        <f>'Daily income'!D710</f>
        <v>3310000</v>
      </c>
      <c r="C710" s="85">
        <v>325</v>
      </c>
      <c r="D710" s="82">
        <f t="shared" si="50"/>
        <v>10.184615384615384</v>
      </c>
      <c r="E710" s="4">
        <v>325</v>
      </c>
      <c r="F710" s="4">
        <v>5682</v>
      </c>
      <c r="G710" s="83">
        <v>5.59</v>
      </c>
      <c r="H710" s="83">
        <v>8.5500000000000007</v>
      </c>
      <c r="I710" s="80">
        <f t="shared" si="48"/>
        <v>17.483076923076922</v>
      </c>
      <c r="J710" s="81">
        <f t="shared" si="49"/>
        <v>17.483076923076922</v>
      </c>
      <c r="K710" s="82">
        <f t="shared" si="47"/>
        <v>1.8219347736342368</v>
      </c>
    </row>
    <row r="711" spans="1:11">
      <c r="A711" s="77">
        <v>42607</v>
      </c>
      <c r="B711" s="78">
        <f>'Daily income'!D711</f>
        <v>3195000</v>
      </c>
      <c r="C711" s="85">
        <v>297</v>
      </c>
      <c r="D711" s="82">
        <f t="shared" si="50"/>
        <v>10.757575757575758</v>
      </c>
      <c r="E711" s="4">
        <v>246</v>
      </c>
      <c r="F711" s="4">
        <v>4673</v>
      </c>
      <c r="G711" s="83">
        <v>5.77</v>
      </c>
      <c r="H711" s="83">
        <v>9.08</v>
      </c>
      <c r="I711" s="80">
        <f t="shared" si="48"/>
        <v>15.734006734006734</v>
      </c>
      <c r="J711" s="81">
        <f t="shared" si="49"/>
        <v>18.995934959349594</v>
      </c>
      <c r="K711" s="82">
        <f t="shared" si="47"/>
        <v>1.8643978782626964</v>
      </c>
    </row>
    <row r="712" spans="1:11">
      <c r="A712" s="77">
        <v>42608</v>
      </c>
      <c r="B712" s="78">
        <f>'Daily income'!D712</f>
        <v>2894000</v>
      </c>
      <c r="C712" s="85">
        <v>272</v>
      </c>
      <c r="D712" s="82">
        <f t="shared" si="50"/>
        <v>10.63970588235294</v>
      </c>
      <c r="E712" s="4">
        <v>252</v>
      </c>
      <c r="F712" s="4">
        <v>4850</v>
      </c>
      <c r="G712" s="83">
        <v>5.71</v>
      </c>
      <c r="H712" s="83">
        <v>9.0500000000000007</v>
      </c>
      <c r="I712" s="80">
        <f t="shared" si="48"/>
        <v>17.830882352941178</v>
      </c>
      <c r="J712" s="81">
        <f t="shared" si="49"/>
        <v>19.246031746031747</v>
      </c>
      <c r="K712" s="82">
        <f t="shared" si="47"/>
        <v>1.8633460389409702</v>
      </c>
    </row>
    <row r="713" spans="1:11">
      <c r="A713" s="77">
        <v>42609</v>
      </c>
      <c r="B713" s="78">
        <f>'Daily income'!D713</f>
        <v>2336000</v>
      </c>
      <c r="C713" s="85">
        <v>250</v>
      </c>
      <c r="D713" s="82">
        <f t="shared" si="50"/>
        <v>9.3439999999999994</v>
      </c>
      <c r="E713" s="4">
        <v>183</v>
      </c>
      <c r="F713" s="4">
        <v>2506</v>
      </c>
      <c r="G713" s="4">
        <v>5.28</v>
      </c>
      <c r="H713" s="83">
        <v>8.06</v>
      </c>
      <c r="I713" s="80">
        <f t="shared" si="48"/>
        <v>10.023999999999999</v>
      </c>
      <c r="J713" s="81">
        <f t="shared" si="49"/>
        <v>13.693989071038251</v>
      </c>
      <c r="K713" s="82">
        <f t="shared" si="47"/>
        <v>1.7696969696969695</v>
      </c>
    </row>
    <row r="714" spans="1:11">
      <c r="A714" s="77">
        <v>42610</v>
      </c>
      <c r="B714" s="78">
        <f>'Daily income'!D714</f>
        <v>2362000</v>
      </c>
      <c r="C714" s="85">
        <v>250</v>
      </c>
      <c r="D714" s="82">
        <f t="shared" si="50"/>
        <v>9.4480000000000004</v>
      </c>
      <c r="E714" s="4">
        <v>164</v>
      </c>
      <c r="F714" s="4">
        <v>2542</v>
      </c>
      <c r="G714" s="4">
        <v>5.43</v>
      </c>
      <c r="H714" s="83">
        <v>8.01</v>
      </c>
      <c r="I714" s="80">
        <f t="shared" si="48"/>
        <v>10.167999999999999</v>
      </c>
      <c r="J714" s="81">
        <f t="shared" si="49"/>
        <v>15.5</v>
      </c>
      <c r="K714" s="82">
        <f t="shared" si="47"/>
        <v>1.7399631675874772</v>
      </c>
    </row>
    <row r="715" spans="1:11">
      <c r="A715" s="77">
        <v>42611</v>
      </c>
      <c r="B715" s="78">
        <f>'Daily income'!D715</f>
        <v>2835000</v>
      </c>
      <c r="C715" s="85">
        <v>291</v>
      </c>
      <c r="D715" s="82">
        <f t="shared" si="50"/>
        <v>9.7422680412371143</v>
      </c>
      <c r="E715" s="4">
        <v>263</v>
      </c>
      <c r="F715" s="4">
        <v>4110</v>
      </c>
      <c r="G715" s="4">
        <v>5.41</v>
      </c>
      <c r="H715" s="83">
        <v>8.3800000000000008</v>
      </c>
      <c r="I715" s="80">
        <f t="shared" si="48"/>
        <v>14.123711340206185</v>
      </c>
      <c r="J715" s="81">
        <f t="shared" si="49"/>
        <v>15.627376425855513</v>
      </c>
      <c r="K715" s="82">
        <f t="shared" si="47"/>
        <v>1.800788917049374</v>
      </c>
    </row>
    <row r="716" spans="1:11">
      <c r="A716" s="77">
        <v>42612</v>
      </c>
      <c r="B716" s="78">
        <f>'Daily income'!D716</f>
        <v>2962000</v>
      </c>
      <c r="C716" s="85">
        <v>280</v>
      </c>
      <c r="D716" s="82">
        <f t="shared" si="50"/>
        <v>10.578571428571429</v>
      </c>
      <c r="E716" s="4">
        <v>250</v>
      </c>
      <c r="F716" s="4">
        <v>4095</v>
      </c>
      <c r="G716" s="4">
        <v>5.68</v>
      </c>
      <c r="H716" s="83">
        <v>9.17</v>
      </c>
      <c r="I716" s="80">
        <f t="shared" si="48"/>
        <v>14.625</v>
      </c>
      <c r="J716" s="81">
        <f t="shared" si="49"/>
        <v>16.38</v>
      </c>
      <c r="K716" s="82">
        <f t="shared" si="47"/>
        <v>1.8624245472837024</v>
      </c>
    </row>
    <row r="717" spans="1:11">
      <c r="A717" s="77">
        <v>42613</v>
      </c>
      <c r="B717" s="78">
        <f>'Daily income'!D717</f>
        <v>2998000</v>
      </c>
      <c r="C717" s="85">
        <v>271</v>
      </c>
      <c r="D717" s="82">
        <f t="shared" si="50"/>
        <v>11.062730627306273</v>
      </c>
      <c r="E717" s="4">
        <v>241</v>
      </c>
      <c r="F717" s="4">
        <v>3943</v>
      </c>
      <c r="G717" s="4">
        <v>5.82</v>
      </c>
      <c r="H717" s="83">
        <v>9.2799999999999994</v>
      </c>
      <c r="I717" s="80">
        <f t="shared" si="48"/>
        <v>14.549815498154981</v>
      </c>
      <c r="J717" s="81">
        <f t="shared" si="49"/>
        <v>16.360995850622405</v>
      </c>
      <c r="K717" s="82">
        <f t="shared" si="47"/>
        <v>1.9008128225612151</v>
      </c>
    </row>
    <row r="718" spans="1:11">
      <c r="A718" s="77">
        <v>42614</v>
      </c>
      <c r="B718" s="78">
        <f>'Daily income'!D718</f>
        <v>2972000</v>
      </c>
      <c r="C718" s="85">
        <v>274</v>
      </c>
      <c r="D718" s="82">
        <f t="shared" si="50"/>
        <v>10.846715328467154</v>
      </c>
      <c r="E718" s="4">
        <v>258</v>
      </c>
      <c r="F718" s="4">
        <v>3382</v>
      </c>
      <c r="G718" s="4">
        <v>5.79</v>
      </c>
      <c r="H718" s="83">
        <v>8.5299999999999994</v>
      </c>
      <c r="I718" s="80">
        <f t="shared" si="48"/>
        <v>12.343065693430656</v>
      </c>
      <c r="J718" s="81">
        <f t="shared" si="49"/>
        <v>13.108527131782946</v>
      </c>
      <c r="K718" s="82">
        <f t="shared" si="47"/>
        <v>1.8733532518941542</v>
      </c>
    </row>
    <row r="719" spans="1:11">
      <c r="A719" s="77">
        <v>42615</v>
      </c>
      <c r="B719" s="78">
        <f>'Daily income'!D719</f>
        <v>2249000</v>
      </c>
      <c r="C719" s="85">
        <v>243</v>
      </c>
      <c r="D719" s="82">
        <f t="shared" si="50"/>
        <v>9.2551440329218106</v>
      </c>
      <c r="E719" s="4">
        <v>263</v>
      </c>
      <c r="F719" s="4">
        <v>4018</v>
      </c>
      <c r="G719" s="4">
        <v>5.28</v>
      </c>
      <c r="H719" s="83">
        <v>8.3000000000000007</v>
      </c>
      <c r="I719" s="80">
        <f t="shared" si="48"/>
        <v>16.534979423868311</v>
      </c>
      <c r="J719" s="81">
        <f t="shared" si="49"/>
        <v>15.277566539923955</v>
      </c>
      <c r="K719" s="82">
        <f t="shared" si="47"/>
        <v>1.7528681880533732</v>
      </c>
    </row>
    <row r="720" spans="1:11">
      <c r="A720" s="77">
        <v>42616</v>
      </c>
      <c r="B720" s="78">
        <f>'Daily income'!D720</f>
        <v>2337000</v>
      </c>
      <c r="C720" s="85">
        <v>280</v>
      </c>
      <c r="D720" s="82">
        <f t="shared" si="50"/>
        <v>8.3464285714285715</v>
      </c>
      <c r="E720" s="4">
        <v>161</v>
      </c>
      <c r="F720" s="4">
        <v>1191</v>
      </c>
      <c r="G720" s="4">
        <v>4.8099999999999996</v>
      </c>
      <c r="H720" s="83">
        <v>7.14</v>
      </c>
      <c r="I720" s="80">
        <f t="shared" si="48"/>
        <v>4.253571428571429</v>
      </c>
      <c r="J720" s="81">
        <f t="shared" si="49"/>
        <v>7.3975155279503104</v>
      </c>
      <c r="K720" s="82">
        <f t="shared" si="47"/>
        <v>1.7352242352242353</v>
      </c>
    </row>
    <row r="721" spans="1:11">
      <c r="A721" s="77">
        <v>42617</v>
      </c>
      <c r="B721" s="78">
        <f>'Daily income'!D721</f>
        <v>2262000</v>
      </c>
      <c r="C721" s="85">
        <v>237</v>
      </c>
      <c r="D721" s="82">
        <f t="shared" si="50"/>
        <v>9.5443037974683538</v>
      </c>
      <c r="E721" s="4">
        <v>157</v>
      </c>
      <c r="F721" s="4">
        <v>2956</v>
      </c>
      <c r="G721" s="4">
        <v>5.44</v>
      </c>
      <c r="H721" s="83">
        <v>7.5</v>
      </c>
      <c r="I721" s="80">
        <f t="shared" si="48"/>
        <v>12.472573839662447</v>
      </c>
      <c r="J721" s="81">
        <f t="shared" si="49"/>
        <v>18.828025477707005</v>
      </c>
      <c r="K721" s="82">
        <f t="shared" si="47"/>
        <v>1.7544676098287413</v>
      </c>
    </row>
    <row r="722" spans="1:11">
      <c r="A722" s="77">
        <v>42618</v>
      </c>
      <c r="B722" s="78">
        <f>'Daily income'!D722</f>
        <v>2745000</v>
      </c>
      <c r="C722" s="85">
        <v>269</v>
      </c>
      <c r="D722" s="82">
        <f t="shared" si="50"/>
        <v>10.204460966542751</v>
      </c>
      <c r="E722" s="4">
        <v>289</v>
      </c>
      <c r="F722" s="4">
        <v>2745</v>
      </c>
      <c r="G722" s="4">
        <v>5.53</v>
      </c>
      <c r="H722" s="83">
        <v>8.5299999999999994</v>
      </c>
      <c r="I722" s="80">
        <f t="shared" si="48"/>
        <v>10.204460966542751</v>
      </c>
      <c r="J722" s="81">
        <f t="shared" si="49"/>
        <v>9.4982698961937722</v>
      </c>
      <c r="K722" s="82">
        <f t="shared" si="47"/>
        <v>1.8452913140221971</v>
      </c>
    </row>
    <row r="723" spans="1:11">
      <c r="A723" s="77">
        <v>42619</v>
      </c>
      <c r="B723" s="78">
        <f>'Daily income'!D723</f>
        <v>2988000</v>
      </c>
      <c r="C723" s="85">
        <v>286</v>
      </c>
      <c r="D723" s="82">
        <f t="shared" si="50"/>
        <v>10.447552447552447</v>
      </c>
      <c r="E723" s="4">
        <v>268</v>
      </c>
      <c r="F723" s="4">
        <v>4371</v>
      </c>
      <c r="G723" s="4">
        <v>5.71</v>
      </c>
      <c r="H723" s="83">
        <v>9.09</v>
      </c>
      <c r="I723" s="80">
        <f t="shared" si="48"/>
        <v>15.283216783216783</v>
      </c>
      <c r="J723" s="81">
        <f t="shared" si="49"/>
        <v>16.309701492537314</v>
      </c>
      <c r="K723" s="82">
        <f t="shared" si="47"/>
        <v>1.8296939487832655</v>
      </c>
    </row>
    <row r="724" spans="1:11">
      <c r="A724" s="77">
        <v>42620</v>
      </c>
      <c r="B724" s="78">
        <f>'Daily income'!D724</f>
        <v>2971000</v>
      </c>
      <c r="C724" s="85">
        <v>284</v>
      </c>
      <c r="D724" s="82">
        <f t="shared" si="50"/>
        <v>10.461267605633802</v>
      </c>
      <c r="E724" s="4">
        <v>277</v>
      </c>
      <c r="F724" s="4">
        <v>3890</v>
      </c>
      <c r="G724" s="4">
        <v>5.69</v>
      </c>
      <c r="H724" s="83">
        <v>9.1</v>
      </c>
      <c r="I724" s="80">
        <f t="shared" si="48"/>
        <v>13.69718309859155</v>
      </c>
      <c r="J724" s="81">
        <f t="shared" si="49"/>
        <v>14.04332129963899</v>
      </c>
      <c r="K724" s="82">
        <f t="shared" si="47"/>
        <v>1.8385356073170125</v>
      </c>
    </row>
    <row r="725" spans="1:11">
      <c r="A725" s="77">
        <v>42621</v>
      </c>
      <c r="B725" s="78">
        <f>'Daily income'!D725</f>
        <v>2839000</v>
      </c>
      <c r="C725" s="85">
        <v>268</v>
      </c>
      <c r="D725" s="82">
        <f t="shared" si="50"/>
        <v>10.593283582089553</v>
      </c>
      <c r="E725" s="4">
        <v>255</v>
      </c>
      <c r="F725" s="4">
        <v>3785</v>
      </c>
      <c r="G725" s="4">
        <v>5.66</v>
      </c>
      <c r="H725" s="83">
        <v>8.4600000000000009</v>
      </c>
      <c r="I725" s="80">
        <f t="shared" si="48"/>
        <v>14.123134328358208</v>
      </c>
      <c r="J725" s="81">
        <f t="shared" si="49"/>
        <v>14.843137254901961</v>
      </c>
      <c r="K725" s="82">
        <f t="shared" si="47"/>
        <v>1.8716048731606985</v>
      </c>
    </row>
    <row r="726" spans="1:11">
      <c r="A726" s="77">
        <v>42622</v>
      </c>
      <c r="B726" s="78">
        <f>'Daily income'!D726</f>
        <v>2688000</v>
      </c>
      <c r="C726" s="85">
        <v>267</v>
      </c>
      <c r="D726" s="82">
        <f t="shared" si="50"/>
        <v>10.06741573033708</v>
      </c>
      <c r="E726" s="4">
        <v>265</v>
      </c>
      <c r="F726" s="4">
        <v>2688</v>
      </c>
      <c r="G726" s="4">
        <v>5.46</v>
      </c>
      <c r="H726" s="83">
        <v>8.4</v>
      </c>
      <c r="I726" s="80">
        <f t="shared" si="48"/>
        <v>10.067415730337078</v>
      </c>
      <c r="J726" s="81">
        <f t="shared" si="49"/>
        <v>10.143396226415094</v>
      </c>
      <c r="K726" s="82">
        <f t="shared" si="47"/>
        <v>1.8438490348602712</v>
      </c>
    </row>
    <row r="727" spans="1:11">
      <c r="A727" s="77">
        <v>42623</v>
      </c>
      <c r="B727" s="78">
        <f>'Daily income'!D727</f>
        <v>2274000</v>
      </c>
      <c r="C727" s="85">
        <v>234</v>
      </c>
      <c r="D727" s="82">
        <f t="shared" si="50"/>
        <v>9.717948717948719</v>
      </c>
      <c r="E727" s="4">
        <v>164</v>
      </c>
      <c r="F727" s="4">
        <v>2837</v>
      </c>
      <c r="G727" s="4">
        <v>5.34</v>
      </c>
      <c r="H727" s="83">
        <v>8.16</v>
      </c>
      <c r="I727" s="80">
        <f t="shared" si="48"/>
        <v>12.123931623931623</v>
      </c>
      <c r="J727" s="81">
        <f t="shared" si="49"/>
        <v>17.298780487804876</v>
      </c>
      <c r="K727" s="82">
        <f t="shared" si="47"/>
        <v>1.8198405838855281</v>
      </c>
    </row>
    <row r="728" spans="1:11">
      <c r="A728" s="77">
        <v>42624</v>
      </c>
      <c r="B728" s="78">
        <f>'Daily income'!D728</f>
        <v>2278000</v>
      </c>
      <c r="C728" s="85">
        <v>241</v>
      </c>
      <c r="D728" s="82">
        <f t="shared" si="50"/>
        <v>9.4522821576763487</v>
      </c>
      <c r="E728" s="4">
        <v>155</v>
      </c>
      <c r="F728" s="4">
        <v>2720</v>
      </c>
      <c r="G728" s="4">
        <v>5.42</v>
      </c>
      <c r="H728" s="83">
        <v>7.56</v>
      </c>
      <c r="I728" s="80">
        <f t="shared" si="48"/>
        <v>11.286307053941909</v>
      </c>
      <c r="J728" s="81">
        <f t="shared" si="49"/>
        <v>17.548387096774192</v>
      </c>
      <c r="K728" s="82">
        <f t="shared" si="47"/>
        <v>1.7439634977262637</v>
      </c>
    </row>
    <row r="729" spans="1:11">
      <c r="A729" s="77">
        <v>42625</v>
      </c>
      <c r="B729" s="78">
        <f>'Daily income'!D729</f>
        <v>2387000</v>
      </c>
      <c r="C729" s="85">
        <v>247</v>
      </c>
      <c r="D729" s="82">
        <f t="shared" si="50"/>
        <v>9.663967611336032</v>
      </c>
      <c r="E729" s="4">
        <v>166</v>
      </c>
      <c r="F729" s="4">
        <v>2387</v>
      </c>
      <c r="G729" s="4">
        <v>5.36</v>
      </c>
      <c r="H729" s="83">
        <v>7.44</v>
      </c>
      <c r="I729" s="80">
        <f t="shared" si="48"/>
        <v>9.663967611336032</v>
      </c>
      <c r="J729" s="81">
        <f t="shared" si="49"/>
        <v>14.379518072289157</v>
      </c>
      <c r="K729" s="82">
        <f t="shared" si="47"/>
        <v>1.8029790319656775</v>
      </c>
    </row>
    <row r="730" spans="1:11">
      <c r="A730" s="77">
        <v>42626</v>
      </c>
      <c r="B730" s="78">
        <f>'Daily income'!D730</f>
        <v>2737000</v>
      </c>
      <c r="C730" s="85">
        <v>267</v>
      </c>
      <c r="D730" s="82">
        <f t="shared" si="50"/>
        <v>10.250936329588015</v>
      </c>
      <c r="E730" s="4">
        <v>271</v>
      </c>
      <c r="F730" s="4">
        <v>2737</v>
      </c>
      <c r="G730" s="4">
        <v>5.65</v>
      </c>
      <c r="H730" s="83">
        <v>8.48</v>
      </c>
      <c r="I730" s="80">
        <f t="shared" si="48"/>
        <v>10.250936329588015</v>
      </c>
      <c r="J730" s="81">
        <f t="shared" si="49"/>
        <v>10.099630996309964</v>
      </c>
      <c r="K730" s="82">
        <f t="shared" si="47"/>
        <v>1.8143250140863743</v>
      </c>
    </row>
    <row r="731" spans="1:11">
      <c r="A731" s="77">
        <v>42627</v>
      </c>
      <c r="B731" s="78">
        <f>'Daily income'!D731</f>
        <v>2713000</v>
      </c>
      <c r="C731" s="85">
        <v>267</v>
      </c>
      <c r="D731" s="82">
        <f t="shared" si="50"/>
        <v>10.161048689138577</v>
      </c>
      <c r="E731" s="4">
        <v>223</v>
      </c>
      <c r="F731" s="4">
        <v>3717</v>
      </c>
      <c r="G731" s="4">
        <v>5.54</v>
      </c>
      <c r="H731" s="83">
        <v>8.34</v>
      </c>
      <c r="I731" s="80">
        <f t="shared" si="48"/>
        <v>13.921348314606741</v>
      </c>
      <c r="J731" s="81">
        <f t="shared" si="49"/>
        <v>16.668161434977577</v>
      </c>
      <c r="K731" s="82">
        <f t="shared" si="47"/>
        <v>1.8341243121188766</v>
      </c>
    </row>
    <row r="732" spans="1:11">
      <c r="A732" s="77">
        <v>42628</v>
      </c>
      <c r="B732" s="78">
        <f>'Daily income'!D732</f>
        <v>2824000</v>
      </c>
      <c r="C732" s="85">
        <v>280</v>
      </c>
      <c r="D732" s="82">
        <f t="shared" si="50"/>
        <v>10.085714285714285</v>
      </c>
      <c r="E732" s="4">
        <v>266</v>
      </c>
      <c r="F732" s="4">
        <v>3368</v>
      </c>
      <c r="G732" s="4">
        <v>5.57</v>
      </c>
      <c r="H732" s="83">
        <v>8.4600000000000009</v>
      </c>
      <c r="I732" s="80">
        <f t="shared" si="48"/>
        <v>12.028571428571428</v>
      </c>
      <c r="J732" s="81">
        <f t="shared" si="49"/>
        <v>12.661654135338345</v>
      </c>
      <c r="K732" s="82">
        <f t="shared" si="47"/>
        <v>1.8107206976147729</v>
      </c>
    </row>
    <row r="733" spans="1:11">
      <c r="A733" s="77">
        <v>42629</v>
      </c>
      <c r="B733" s="78">
        <f>'Daily income'!D733</f>
        <v>2570000</v>
      </c>
      <c r="C733" s="85">
        <v>254</v>
      </c>
      <c r="D733" s="82">
        <f t="shared" si="50"/>
        <v>10.118110236220472</v>
      </c>
      <c r="E733" s="4">
        <v>248</v>
      </c>
      <c r="F733" s="4">
        <v>3175</v>
      </c>
      <c r="G733" s="4">
        <v>5.53</v>
      </c>
      <c r="H733" s="83">
        <v>8.4700000000000006</v>
      </c>
      <c r="I733" s="80">
        <f t="shared" si="48"/>
        <v>12.5</v>
      </c>
      <c r="J733" s="81">
        <f t="shared" si="49"/>
        <v>12.80241935483871</v>
      </c>
      <c r="K733" s="82">
        <f t="shared" si="47"/>
        <v>1.8296763537469207</v>
      </c>
    </row>
    <row r="734" spans="1:11">
      <c r="A734" s="77">
        <v>42630</v>
      </c>
      <c r="B734" s="78">
        <f>'Daily income'!D734</f>
        <v>2135000</v>
      </c>
      <c r="C734" s="85">
        <v>220</v>
      </c>
      <c r="D734" s="82">
        <f t="shared" si="50"/>
        <v>9.7045454545454533</v>
      </c>
      <c r="E734" s="4">
        <v>155</v>
      </c>
      <c r="F734" s="4">
        <v>2972</v>
      </c>
      <c r="G734" s="4">
        <v>5.33</v>
      </c>
      <c r="H734" s="83">
        <v>7.04</v>
      </c>
      <c r="I734" s="80">
        <f t="shared" si="48"/>
        <v>13.50909090909091</v>
      </c>
      <c r="J734" s="81">
        <f t="shared" si="49"/>
        <v>19.174193548387098</v>
      </c>
      <c r="K734" s="82">
        <f t="shared" si="47"/>
        <v>1.8207402353743813</v>
      </c>
    </row>
    <row r="735" spans="1:11">
      <c r="A735" s="77">
        <v>42631</v>
      </c>
      <c r="B735" s="78">
        <f>'Daily income'!D735</f>
        <v>1885000</v>
      </c>
      <c r="C735" s="85">
        <v>220</v>
      </c>
      <c r="D735" s="82">
        <f t="shared" si="50"/>
        <v>8.5681818181818183</v>
      </c>
      <c r="E735" s="4">
        <v>136</v>
      </c>
      <c r="F735" s="4">
        <v>2250</v>
      </c>
      <c r="G735" s="4">
        <v>4.92</v>
      </c>
      <c r="H735" s="83">
        <v>7.08</v>
      </c>
      <c r="I735" s="80">
        <f t="shared" si="48"/>
        <v>10.227272727272727</v>
      </c>
      <c r="J735" s="81">
        <f t="shared" si="49"/>
        <v>16.544117647058822</v>
      </c>
      <c r="K735" s="82">
        <f t="shared" si="47"/>
        <v>1.74150036954915</v>
      </c>
    </row>
    <row r="736" spans="1:11">
      <c r="A736" s="77">
        <v>42632</v>
      </c>
      <c r="B736" s="78">
        <f>'Daily income'!D736</f>
        <v>2551000</v>
      </c>
      <c r="C736" s="85">
        <v>248</v>
      </c>
      <c r="D736" s="82">
        <f t="shared" si="50"/>
        <v>10.286290322580646</v>
      </c>
      <c r="E736" s="4">
        <v>255</v>
      </c>
      <c r="F736" s="4">
        <v>3863</v>
      </c>
      <c r="G736" s="4">
        <v>5.55</v>
      </c>
      <c r="H736" s="83">
        <v>8.5299999999999994</v>
      </c>
      <c r="I736" s="80">
        <f t="shared" si="48"/>
        <v>15.576612903225806</v>
      </c>
      <c r="J736" s="81">
        <f t="shared" si="49"/>
        <v>15.149019607843137</v>
      </c>
      <c r="K736" s="82">
        <f t="shared" si="47"/>
        <v>1.8533856437082246</v>
      </c>
    </row>
    <row r="737" spans="1:11">
      <c r="A737" s="77">
        <v>42633</v>
      </c>
      <c r="B737" s="78">
        <f>'Daily income'!D737</f>
        <v>2543000</v>
      </c>
      <c r="C737" s="85">
        <v>251</v>
      </c>
      <c r="D737" s="82">
        <f t="shared" si="50"/>
        <v>10.131474103585656</v>
      </c>
      <c r="E737" s="4">
        <v>273</v>
      </c>
      <c r="F737" s="4">
        <v>3644</v>
      </c>
      <c r="G737" s="4">
        <v>5.49</v>
      </c>
      <c r="H737" s="83">
        <v>9.01</v>
      </c>
      <c r="I737" s="80">
        <f t="shared" si="48"/>
        <v>14.517928286852589</v>
      </c>
      <c r="J737" s="81">
        <f t="shared" si="49"/>
        <v>13.347985347985349</v>
      </c>
      <c r="K737" s="82">
        <f t="shared" si="47"/>
        <v>1.8454415489227061</v>
      </c>
    </row>
    <row r="738" spans="1:11">
      <c r="A738" s="77">
        <v>42634</v>
      </c>
      <c r="B738" s="78">
        <f>'Daily income'!D738</f>
        <v>2445000</v>
      </c>
      <c r="C738" s="85">
        <v>257</v>
      </c>
      <c r="D738" s="82">
        <f t="shared" si="50"/>
        <v>9.5136186770428015</v>
      </c>
      <c r="E738" s="4">
        <v>152</v>
      </c>
      <c r="F738" s="4">
        <v>3155</v>
      </c>
      <c r="G738" s="4">
        <v>5.33</v>
      </c>
      <c r="H738" s="83">
        <v>8.1300000000000008</v>
      </c>
      <c r="I738" s="80">
        <f t="shared" si="48"/>
        <v>12.27626459143969</v>
      </c>
      <c r="J738" s="81">
        <f t="shared" si="49"/>
        <v>20.756578947368421</v>
      </c>
      <c r="K738" s="82">
        <f t="shared" si="47"/>
        <v>1.7849190763682554</v>
      </c>
    </row>
    <row r="739" spans="1:11">
      <c r="A739" s="77">
        <v>42635</v>
      </c>
      <c r="B739" s="78">
        <f>'Daily income'!D739</f>
        <v>2662000</v>
      </c>
      <c r="C739" s="85">
        <v>257</v>
      </c>
      <c r="D739" s="82">
        <f t="shared" si="50"/>
        <v>10.357976653696499</v>
      </c>
      <c r="E739" s="4">
        <v>289</v>
      </c>
      <c r="F739" s="4">
        <v>4396</v>
      </c>
      <c r="G739" s="4">
        <v>5.68</v>
      </c>
      <c r="H739" s="83">
        <v>9.0399999999999991</v>
      </c>
      <c r="I739" s="80">
        <f t="shared" si="48"/>
        <v>17.105058365758754</v>
      </c>
      <c r="J739" s="81">
        <f t="shared" si="49"/>
        <v>15.211072664359861</v>
      </c>
      <c r="K739" s="82">
        <f t="shared" si="47"/>
        <v>1.8235874390310738</v>
      </c>
    </row>
    <row r="740" spans="1:11">
      <c r="A740" s="77">
        <v>42636</v>
      </c>
      <c r="B740" s="78">
        <f>'Daily income'!D740</f>
        <v>2480000</v>
      </c>
      <c r="C740" s="85">
        <v>252</v>
      </c>
      <c r="D740" s="82">
        <f t="shared" si="50"/>
        <v>9.8412698412698418</v>
      </c>
      <c r="E740" s="4">
        <v>275</v>
      </c>
      <c r="F740" s="4">
        <v>4004</v>
      </c>
      <c r="G740" s="4">
        <v>5.43</v>
      </c>
      <c r="H740" s="83">
        <v>8.52</v>
      </c>
      <c r="I740" s="80">
        <f t="shared" si="48"/>
        <v>15.888888888888889</v>
      </c>
      <c r="J740" s="81">
        <f t="shared" si="49"/>
        <v>14.56</v>
      </c>
      <c r="K740" s="82">
        <f t="shared" si="47"/>
        <v>1.8123885527200447</v>
      </c>
    </row>
    <row r="741" spans="1:11">
      <c r="A741" s="77">
        <v>42637</v>
      </c>
      <c r="B741" s="78">
        <f>'Daily income'!D741</f>
        <v>0</v>
      </c>
      <c r="D741" s="82"/>
      <c r="H741" s="83"/>
      <c r="I741" s="80"/>
      <c r="J741" s="81"/>
      <c r="K741" s="82"/>
    </row>
    <row r="742" spans="1:11">
      <c r="A742" s="77">
        <v>42638</v>
      </c>
      <c r="B742" s="78">
        <f>'Daily income'!D742</f>
        <v>0</v>
      </c>
      <c r="D742" s="82"/>
      <c r="H742" s="83"/>
      <c r="I742" s="80"/>
      <c r="J742" s="81"/>
      <c r="K742" s="82"/>
    </row>
    <row r="743" spans="1:11">
      <c r="A743" s="77">
        <v>42639</v>
      </c>
      <c r="B743" s="78">
        <f>'Daily income'!D743</f>
        <v>0</v>
      </c>
      <c r="D743" s="82"/>
      <c r="H743" s="83"/>
      <c r="I743" s="80"/>
      <c r="J743" s="81"/>
      <c r="K743" s="82"/>
    </row>
    <row r="744" spans="1:11">
      <c r="A744" s="77">
        <v>42640</v>
      </c>
      <c r="B744" s="78">
        <f>'Daily income'!D744</f>
        <v>0</v>
      </c>
      <c r="D744" s="82"/>
      <c r="H744" s="83"/>
      <c r="I744" s="80"/>
      <c r="J744" s="81"/>
      <c r="K744" s="82"/>
    </row>
    <row r="745" spans="1:11">
      <c r="A745" s="77">
        <v>42641</v>
      </c>
      <c r="B745" s="78">
        <f>'Daily income'!D745</f>
        <v>0</v>
      </c>
      <c r="D745" s="82"/>
      <c r="H745" s="83"/>
      <c r="I745" s="80"/>
      <c r="J745" s="81"/>
      <c r="K745" s="82"/>
    </row>
    <row r="746" spans="1:11">
      <c r="A746" s="77">
        <v>42642</v>
      </c>
      <c r="B746" s="78">
        <f>'Daily income'!D746</f>
        <v>0</v>
      </c>
      <c r="D746" s="82"/>
      <c r="H746" s="83"/>
      <c r="I746" s="80"/>
      <c r="J746" s="81"/>
      <c r="K746" s="82"/>
    </row>
    <row r="747" spans="1:11">
      <c r="A747" s="77">
        <v>42643</v>
      </c>
      <c r="B747" s="78">
        <f>'Daily income'!D747</f>
        <v>0</v>
      </c>
      <c r="D747" s="82"/>
      <c r="H747" s="83"/>
      <c r="I747" s="80"/>
      <c r="J747" s="81"/>
      <c r="K747" s="82"/>
    </row>
    <row r="748" spans="1:11">
      <c r="A748" s="77">
        <v>42644</v>
      </c>
      <c r="B748" s="78">
        <f>'Daily income'!D748</f>
        <v>0</v>
      </c>
      <c r="D748" s="82"/>
      <c r="H748" s="83"/>
      <c r="I748" s="80"/>
      <c r="J748" s="81"/>
      <c r="K748" s="82"/>
    </row>
    <row r="749" spans="1:11">
      <c r="A749" s="77">
        <v>42645</v>
      </c>
      <c r="B749" s="78">
        <f>'Daily income'!D749</f>
        <v>0</v>
      </c>
      <c r="D749" s="82"/>
      <c r="H749" s="83"/>
      <c r="I749" s="80"/>
      <c r="J749" s="81"/>
      <c r="K749" s="82"/>
    </row>
    <row r="750" spans="1:11">
      <c r="A750" s="77">
        <v>42646</v>
      </c>
      <c r="B750" s="78">
        <f>'Daily income'!D750</f>
        <v>0</v>
      </c>
      <c r="D750" s="82"/>
      <c r="H750" s="83"/>
      <c r="I750" s="80"/>
      <c r="J750" s="81"/>
      <c r="K750" s="82"/>
    </row>
    <row r="751" spans="1:11">
      <c r="A751" s="77">
        <v>42647</v>
      </c>
      <c r="B751" s="78">
        <f>'Daily income'!D801</f>
        <v>0</v>
      </c>
      <c r="D751" s="82"/>
      <c r="H751" s="83"/>
      <c r="I751" s="80"/>
      <c r="J751" s="81"/>
      <c r="K751" s="82"/>
    </row>
    <row r="752" spans="1:11">
      <c r="A752" s="77">
        <v>42648</v>
      </c>
      <c r="B752" s="78">
        <f>'Daily income'!D802</f>
        <v>0</v>
      </c>
      <c r="D752" s="82"/>
      <c r="H752" s="83"/>
      <c r="I752" s="80"/>
      <c r="J752" s="81"/>
      <c r="K752" s="82"/>
    </row>
    <row r="753" spans="1:11">
      <c r="A753" s="77">
        <v>42649</v>
      </c>
      <c r="B753" s="78">
        <f>'Daily income'!D803</f>
        <v>0</v>
      </c>
      <c r="D753" s="82"/>
      <c r="H753" s="83"/>
      <c r="I753" s="80"/>
      <c r="J753" s="81"/>
      <c r="K753" s="82"/>
    </row>
    <row r="754" spans="1:11">
      <c r="A754" s="77">
        <v>42650</v>
      </c>
      <c r="B754" s="78">
        <f>'Daily income'!D804</f>
        <v>0</v>
      </c>
      <c r="D754" s="82"/>
      <c r="H754" s="83"/>
      <c r="I754" s="80"/>
      <c r="J754" s="81"/>
      <c r="K754" s="82"/>
    </row>
    <row r="755" spans="1:11">
      <c r="A755" s="77">
        <v>42651</v>
      </c>
      <c r="B755" s="78">
        <f>'Daily income'!D805</f>
        <v>0</v>
      </c>
      <c r="D755" s="82"/>
      <c r="H755" s="83"/>
      <c r="I755" s="80"/>
      <c r="J755" s="81"/>
      <c r="K755" s="82"/>
    </row>
    <row r="756" spans="1:11">
      <c r="A756" s="77">
        <v>42652</v>
      </c>
      <c r="B756" s="78">
        <f>'Daily income'!D806</f>
        <v>0</v>
      </c>
      <c r="D756" s="82"/>
      <c r="H756" s="83"/>
      <c r="I756" s="80"/>
      <c r="J756" s="81"/>
      <c r="K756" s="82"/>
    </row>
    <row r="757" spans="1:11">
      <c r="A757" s="77">
        <v>42653</v>
      </c>
      <c r="B757" s="78">
        <f>'Daily income'!D807</f>
        <v>0</v>
      </c>
      <c r="D757" s="82"/>
      <c r="H757" s="83"/>
      <c r="I757" s="80"/>
      <c r="J757" s="81"/>
      <c r="K757" s="82"/>
    </row>
    <row r="758" spans="1:11">
      <c r="A758" s="77">
        <v>42654</v>
      </c>
      <c r="B758" s="78">
        <f>'Daily income'!D808</f>
        <v>0</v>
      </c>
      <c r="D758" s="82"/>
      <c r="H758" s="83"/>
      <c r="I758" s="80"/>
      <c r="J758" s="81"/>
      <c r="K758" s="82"/>
    </row>
    <row r="759" spans="1:11">
      <c r="A759" s="77">
        <v>42655</v>
      </c>
      <c r="B759" s="78">
        <f>'Daily income'!D809</f>
        <v>0</v>
      </c>
      <c r="D759" s="82"/>
      <c r="H759" s="83"/>
      <c r="I759" s="80"/>
      <c r="J759" s="81"/>
      <c r="K759" s="82"/>
    </row>
    <row r="760" spans="1:11">
      <c r="A760" s="77">
        <v>42656</v>
      </c>
      <c r="B760" s="78">
        <f>'Daily income'!D810</f>
        <v>0</v>
      </c>
      <c r="D760" s="82"/>
      <c r="H760" s="83"/>
      <c r="I760" s="80"/>
      <c r="J760" s="81"/>
      <c r="K760" s="82"/>
    </row>
    <row r="761" spans="1:11">
      <c r="A761" s="77">
        <v>42657</v>
      </c>
      <c r="B761" s="78">
        <f>'Daily income'!D811</f>
        <v>0</v>
      </c>
      <c r="D761" s="82"/>
      <c r="H761" s="83"/>
      <c r="I761" s="80"/>
      <c r="J761" s="81"/>
      <c r="K761" s="82"/>
    </row>
    <row r="762" spans="1:11">
      <c r="A762" s="77">
        <v>42658</v>
      </c>
      <c r="B762" s="78">
        <f>'Daily income'!D812</f>
        <v>0</v>
      </c>
      <c r="D762" s="82"/>
      <c r="H762" s="83"/>
      <c r="I762" s="80"/>
      <c r="J762" s="81"/>
      <c r="K762" s="82"/>
    </row>
    <row r="763" spans="1:11">
      <c r="A763" s="77">
        <v>42659</v>
      </c>
      <c r="B763" s="78">
        <f>'Daily income'!D813</f>
        <v>0</v>
      </c>
      <c r="D763" s="82"/>
      <c r="H763" s="83"/>
      <c r="I763" s="80"/>
      <c r="J763" s="81"/>
      <c r="K763" s="82"/>
    </row>
    <row r="764" spans="1:11">
      <c r="A764" s="77">
        <v>42660</v>
      </c>
      <c r="B764" s="78">
        <f>'Daily income'!D814</f>
        <v>0</v>
      </c>
      <c r="D764" s="82"/>
      <c r="H764" s="83"/>
      <c r="I764" s="80"/>
      <c r="J764" s="81"/>
      <c r="K764" s="82"/>
    </row>
    <row r="765" spans="1:11">
      <c r="A765" s="77">
        <v>42661</v>
      </c>
      <c r="B765" s="78">
        <f>'Daily income'!D815</f>
        <v>0</v>
      </c>
      <c r="D765" s="82"/>
      <c r="H765" s="83"/>
      <c r="I765" s="80"/>
      <c r="J765" s="81"/>
      <c r="K765" s="82"/>
    </row>
    <row r="766" spans="1:11">
      <c r="A766" s="77">
        <v>42662</v>
      </c>
      <c r="B766" s="78">
        <f>'Daily income'!D816</f>
        <v>0</v>
      </c>
      <c r="D766" s="82"/>
      <c r="H766" s="83"/>
      <c r="I766" s="80"/>
      <c r="J766" s="81"/>
      <c r="K766" s="82"/>
    </row>
    <row r="767" spans="1:11">
      <c r="A767" s="77">
        <v>42663</v>
      </c>
      <c r="B767" s="78">
        <f>'Daily income'!D817</f>
        <v>0</v>
      </c>
      <c r="D767" s="82"/>
      <c r="H767" s="83"/>
      <c r="I767" s="80"/>
      <c r="J767" s="81"/>
      <c r="K767" s="82"/>
    </row>
    <row r="768" spans="1:11">
      <c r="A768" s="77">
        <v>42664</v>
      </c>
      <c r="B768" s="78">
        <f>'Daily income'!D818</f>
        <v>0</v>
      </c>
      <c r="D768" s="82"/>
      <c r="H768" s="83"/>
      <c r="I768" s="80"/>
      <c r="J768" s="81"/>
      <c r="K768" s="82"/>
    </row>
    <row r="769" spans="1:11">
      <c r="A769" s="77">
        <v>42665</v>
      </c>
      <c r="B769" s="78">
        <f>'Daily income'!D819</f>
        <v>0</v>
      </c>
      <c r="D769" s="82"/>
      <c r="H769" s="83"/>
      <c r="I769" s="80"/>
      <c r="J769" s="81"/>
      <c r="K769" s="82"/>
    </row>
    <row r="770" spans="1:11">
      <c r="A770" s="77">
        <v>42666</v>
      </c>
      <c r="B770" s="78">
        <f>'Daily income'!D820</f>
        <v>0</v>
      </c>
      <c r="D770" s="82"/>
      <c r="H770" s="83"/>
      <c r="I770" s="80"/>
      <c r="J770" s="81"/>
      <c r="K770" s="82"/>
    </row>
    <row r="771" spans="1:11">
      <c r="A771" s="77">
        <v>42667</v>
      </c>
      <c r="B771" s="78">
        <f>'Daily income'!D821</f>
        <v>0</v>
      </c>
      <c r="D771" s="82"/>
      <c r="H771" s="83"/>
      <c r="I771" s="80"/>
      <c r="J771" s="81"/>
      <c r="K771" s="82"/>
    </row>
    <row r="772" spans="1:11">
      <c r="A772" s="77">
        <v>42668</v>
      </c>
      <c r="B772" s="78">
        <f>'Daily income'!D822</f>
        <v>0</v>
      </c>
      <c r="D772" s="82"/>
      <c r="H772" s="83"/>
      <c r="I772" s="80"/>
      <c r="J772" s="81"/>
      <c r="K772" s="82"/>
    </row>
    <row r="773" spans="1:11">
      <c r="A773" s="77">
        <v>42669</v>
      </c>
      <c r="B773" s="78">
        <f>'Daily income'!D823</f>
        <v>0</v>
      </c>
      <c r="D773" s="82"/>
      <c r="H773" s="83"/>
      <c r="I773" s="80"/>
      <c r="J773" s="81"/>
      <c r="K773" s="82"/>
    </row>
    <row r="774" spans="1:11">
      <c r="A774" s="77">
        <v>42670</v>
      </c>
      <c r="B774" s="78">
        <f>'Daily income'!D824</f>
        <v>0</v>
      </c>
      <c r="D774" s="82"/>
      <c r="H774" s="83"/>
      <c r="I774" s="80"/>
      <c r="J774" s="81"/>
      <c r="K774" s="82"/>
    </row>
    <row r="775" spans="1:11">
      <c r="A775" s="77">
        <v>42671</v>
      </c>
      <c r="B775" s="78">
        <f>'Daily income'!D825</f>
        <v>0</v>
      </c>
      <c r="D775" s="82"/>
      <c r="H775" s="83"/>
      <c r="I775" s="80"/>
      <c r="J775" s="81"/>
      <c r="K775" s="82"/>
    </row>
    <row r="776" spans="1:11">
      <c r="A776" s="77">
        <v>42672</v>
      </c>
      <c r="B776" s="78">
        <f>'Daily income'!D826</f>
        <v>0</v>
      </c>
      <c r="D776" s="82"/>
      <c r="H776" s="83"/>
      <c r="I776" s="80"/>
      <c r="J776" s="81"/>
      <c r="K776" s="82"/>
    </row>
    <row r="777" spans="1:11">
      <c r="A777" s="77">
        <v>42673</v>
      </c>
      <c r="B777" s="78">
        <f>'Daily income'!D827</f>
        <v>0</v>
      </c>
      <c r="D777" s="82"/>
      <c r="H777" s="83"/>
      <c r="I777" s="80"/>
      <c r="J777" s="81"/>
      <c r="K777" s="82"/>
    </row>
    <row r="778" spans="1:11">
      <c r="A778" s="77">
        <v>42674</v>
      </c>
      <c r="B778" s="78">
        <f>'Daily income'!D828</f>
        <v>0</v>
      </c>
      <c r="D778" s="82"/>
      <c r="H778" s="83"/>
      <c r="I778" s="80"/>
      <c r="J778" s="81"/>
      <c r="K778" s="82"/>
    </row>
    <row r="779" spans="1:11">
      <c r="A779" s="77">
        <v>42675</v>
      </c>
      <c r="B779" s="78">
        <f>'Daily income'!D829</f>
        <v>0</v>
      </c>
      <c r="D779" s="82"/>
      <c r="H779" s="83"/>
      <c r="I779" s="80"/>
      <c r="J779" s="81"/>
      <c r="K779" s="82"/>
    </row>
    <row r="780" spans="1:11">
      <c r="A780" s="77">
        <v>42676</v>
      </c>
      <c r="B780" s="78">
        <f>'Daily income'!D830</f>
        <v>0</v>
      </c>
      <c r="D780" s="82"/>
      <c r="H780" s="83"/>
      <c r="I780" s="80"/>
      <c r="J780" s="81"/>
      <c r="K780" s="82"/>
    </row>
    <row r="781" spans="1:11">
      <c r="A781" s="77">
        <v>42677</v>
      </c>
      <c r="B781" s="78">
        <f>'Daily income'!D831</f>
        <v>0</v>
      </c>
      <c r="D781" s="82"/>
      <c r="H781" s="83"/>
      <c r="I781" s="80"/>
      <c r="J781" s="81"/>
      <c r="K781" s="82"/>
    </row>
    <row r="782" spans="1:11">
      <c r="A782" s="77">
        <v>42678</v>
      </c>
      <c r="B782" s="78">
        <f>'Daily income'!D832</f>
        <v>0</v>
      </c>
      <c r="D782" s="82"/>
      <c r="H782" s="83"/>
      <c r="I782" s="80"/>
      <c r="J782" s="81"/>
      <c r="K782" s="82"/>
    </row>
    <row r="783" spans="1:11">
      <c r="A783" s="77">
        <v>42679</v>
      </c>
      <c r="B783" s="78">
        <f>'Daily income'!D833</f>
        <v>0</v>
      </c>
      <c r="D783" s="82"/>
      <c r="H783" s="83"/>
      <c r="I783" s="80"/>
      <c r="J783" s="81"/>
      <c r="K783" s="82"/>
    </row>
    <row r="784" spans="1:11">
      <c r="A784" s="77">
        <v>42680</v>
      </c>
      <c r="B784" s="78">
        <f>'Daily income'!D834</f>
        <v>0</v>
      </c>
      <c r="D784" s="82"/>
      <c r="H784" s="83"/>
      <c r="I784" s="80"/>
      <c r="J784" s="81"/>
      <c r="K784" s="82"/>
    </row>
    <row r="785" spans="1:11">
      <c r="A785" s="77">
        <v>42681</v>
      </c>
      <c r="B785" s="78">
        <f>'Daily income'!D835</f>
        <v>0</v>
      </c>
      <c r="D785" s="82"/>
      <c r="H785" s="83"/>
      <c r="I785" s="80"/>
      <c r="J785" s="81"/>
      <c r="K785" s="82"/>
    </row>
    <row r="786" spans="1:11">
      <c r="A786" s="77">
        <v>42682</v>
      </c>
      <c r="B786" s="78">
        <f>'Daily income'!D836</f>
        <v>0</v>
      </c>
      <c r="D786" s="82"/>
      <c r="H786" s="83"/>
      <c r="I786" s="80"/>
      <c r="J786" s="81"/>
      <c r="K786" s="82"/>
    </row>
    <row r="787" spans="1:11">
      <c r="A787" s="77">
        <v>42683</v>
      </c>
      <c r="B787" s="78">
        <f>'Daily income'!D837</f>
        <v>0</v>
      </c>
      <c r="D787" s="82"/>
      <c r="H787" s="83"/>
      <c r="I787" s="80"/>
      <c r="J787" s="81"/>
      <c r="K787" s="82"/>
    </row>
    <row r="788" spans="1:11">
      <c r="A788" s="77">
        <v>42684</v>
      </c>
      <c r="B788" s="78">
        <f>'Daily income'!D838</f>
        <v>0</v>
      </c>
      <c r="D788" s="82"/>
      <c r="H788" s="83"/>
      <c r="I788" s="80"/>
      <c r="J788" s="81"/>
      <c r="K788" s="82"/>
    </row>
    <row r="789" spans="1:11">
      <c r="A789" s="77">
        <v>42685</v>
      </c>
      <c r="B789" s="78">
        <f>'Daily income'!D839</f>
        <v>0</v>
      </c>
      <c r="D789" s="82"/>
      <c r="H789" s="83"/>
      <c r="I789" s="80"/>
      <c r="J789" s="81"/>
      <c r="K789" s="82"/>
    </row>
    <row r="790" spans="1:11">
      <c r="A790" s="77">
        <v>42686</v>
      </c>
      <c r="B790" s="78">
        <f>'Daily income'!D840</f>
        <v>0</v>
      </c>
      <c r="D790" s="82"/>
      <c r="H790" s="83"/>
      <c r="I790" s="80"/>
      <c r="J790" s="81"/>
      <c r="K790" s="82"/>
    </row>
    <row r="791" spans="1:11">
      <c r="A791" s="77">
        <v>42687</v>
      </c>
      <c r="B791" s="78">
        <f>'Daily income'!D841</f>
        <v>0</v>
      </c>
      <c r="D791" s="82"/>
      <c r="H791" s="83"/>
      <c r="I791" s="80"/>
      <c r="J791" s="81"/>
      <c r="K791" s="82"/>
    </row>
    <row r="792" spans="1:11">
      <c r="A792" s="77">
        <v>42688</v>
      </c>
      <c r="B792" s="78">
        <f>'Daily income'!D842</f>
        <v>0</v>
      </c>
      <c r="D792" s="82"/>
      <c r="H792" s="83"/>
      <c r="I792" s="80"/>
      <c r="J792" s="81"/>
      <c r="K792" s="82"/>
    </row>
    <row r="793" spans="1:11">
      <c r="A793" s="77">
        <v>42689</v>
      </c>
      <c r="B793" s="78">
        <f>'Daily income'!D843</f>
        <v>0</v>
      </c>
      <c r="D793" s="82"/>
      <c r="H793" s="83"/>
      <c r="I793" s="80"/>
      <c r="J793" s="81"/>
      <c r="K793" s="82"/>
    </row>
    <row r="794" spans="1:11">
      <c r="A794" s="77">
        <v>42690</v>
      </c>
      <c r="B794" s="78">
        <f>'Daily income'!D844</f>
        <v>0</v>
      </c>
      <c r="D794" s="82"/>
      <c r="H794" s="83"/>
      <c r="I794" s="80"/>
      <c r="J794" s="81"/>
      <c r="K794" s="82"/>
    </row>
    <row r="795" spans="1:11">
      <c r="A795" s="77">
        <v>42691</v>
      </c>
      <c r="B795" s="78">
        <f>'Daily income'!D845</f>
        <v>0</v>
      </c>
      <c r="D795" s="82"/>
      <c r="H795" s="83"/>
      <c r="I795" s="80"/>
      <c r="J795" s="81"/>
      <c r="K795" s="82"/>
    </row>
    <row r="796" spans="1:11">
      <c r="A796" s="77">
        <v>42692</v>
      </c>
      <c r="B796" s="78">
        <f>'Daily income'!D846</f>
        <v>0</v>
      </c>
      <c r="D796" s="82"/>
      <c r="H796" s="83"/>
      <c r="I796" s="80"/>
      <c r="J796" s="81"/>
      <c r="K796" s="82"/>
    </row>
    <row r="797" spans="1:11">
      <c r="A797" s="77">
        <v>42693</v>
      </c>
      <c r="B797" s="78">
        <f>'Daily income'!D847</f>
        <v>0</v>
      </c>
      <c r="D797" s="82"/>
      <c r="H797" s="83"/>
      <c r="I797" s="80"/>
      <c r="J797" s="81"/>
      <c r="K797" s="82"/>
    </row>
    <row r="798" spans="1:11">
      <c r="A798" s="77">
        <v>42694</v>
      </c>
      <c r="B798" s="78">
        <f>'Daily income'!D848</f>
        <v>0</v>
      </c>
      <c r="D798" s="82"/>
      <c r="H798" s="83"/>
      <c r="I798" s="80"/>
      <c r="J798" s="81"/>
      <c r="K798" s="82"/>
    </row>
    <row r="799" spans="1:11">
      <c r="A799" s="77">
        <v>42695</v>
      </c>
      <c r="B799" s="78">
        <f>'Daily income'!D849</f>
        <v>0</v>
      </c>
      <c r="D799" s="82"/>
      <c r="H799" s="83"/>
      <c r="I799" s="80"/>
      <c r="J799" s="81"/>
      <c r="K799" s="82"/>
    </row>
    <row r="800" spans="1:11">
      <c r="A800" s="77">
        <v>42696</v>
      </c>
      <c r="B800" s="78">
        <f>'Daily income'!D850</f>
        <v>0</v>
      </c>
      <c r="D800" s="82"/>
      <c r="H800" s="83"/>
      <c r="I800" s="80"/>
      <c r="J800" s="81"/>
      <c r="K800" s="82"/>
    </row>
    <row r="801" spans="1:11">
      <c r="A801" s="77">
        <v>42697</v>
      </c>
      <c r="B801" s="78">
        <f>'Daily income'!D851</f>
        <v>0</v>
      </c>
      <c r="D801" s="82"/>
      <c r="H801" s="83"/>
      <c r="I801" s="80"/>
      <c r="J801" s="81"/>
      <c r="K801" s="82"/>
    </row>
    <row r="802" spans="1:11">
      <c r="B802" s="4" t="s">
        <v>42</v>
      </c>
      <c r="C802" s="79">
        <f>MEDIAN(C3:C801)</f>
        <v>231</v>
      </c>
      <c r="D802" s="87">
        <f>MEDIAN(D3:D801)</f>
        <v>9.7364016736401684</v>
      </c>
      <c r="E802" s="80">
        <f>MEDIAN(E3:E801)</f>
        <v>182</v>
      </c>
      <c r="F802" s="80">
        <f>MEDIAN(F3:F801)</f>
        <v>2489</v>
      </c>
      <c r="G802" s="86">
        <f>MEDIAN(G3:G801)</f>
        <v>5.36</v>
      </c>
      <c r="H802" s="80"/>
      <c r="I802" s="80">
        <f>MEDIAN(I3:I801)</f>
        <v>10.804232804232804</v>
      </c>
      <c r="J802" s="80">
        <f>MEDIAN(J3:J801)</f>
        <v>13.525641025641026</v>
      </c>
      <c r="K802" s="86">
        <f>MEDIAN(K3:K801)</f>
        <v>1.8143059527052123</v>
      </c>
    </row>
    <row r="803" spans="1:11">
      <c r="B803" s="4" t="s">
        <v>35</v>
      </c>
      <c r="C803" s="79">
        <f>AVERAGE(C3:C801)</f>
        <v>232.6607869742198</v>
      </c>
      <c r="D803" s="87">
        <f>AVERAGE(D3:D801)</f>
        <v>9.7329353269164631</v>
      </c>
      <c r="E803" s="80">
        <f>AVERAGE(E3:E801)</f>
        <v>193.60651289009499</v>
      </c>
      <c r="F803" s="80">
        <f>AVERAGE(F3:F801)</f>
        <v>2587.4165535956581</v>
      </c>
      <c r="G803" s="86">
        <f>AVERAGE(G3:G801)</f>
        <v>5.360613079019072</v>
      </c>
      <c r="H803" s="80"/>
      <c r="I803" s="80">
        <f>AVERAGE(I3:I801)</f>
        <v>11.036969656598245</v>
      </c>
      <c r="J803" s="80">
        <f>AVERAGE(J3:J801)</f>
        <v>14.37481945643739</v>
      </c>
      <c r="K803" s="86">
        <f>AVERAGE(K3:K801)</f>
        <v>1.81504550858845</v>
      </c>
    </row>
    <row r="804" spans="1:11">
      <c r="B804" s="4" t="s">
        <v>36</v>
      </c>
      <c r="C804" s="88">
        <f>STDEV(C3:C801)</f>
        <v>31.32411204767795</v>
      </c>
      <c r="D804" s="87">
        <f>STDEV(D3:D801)</f>
        <v>0.71058146024000413</v>
      </c>
      <c r="E804" s="87">
        <f>STDEV(E3:E801)</f>
        <v>67.821115098299629</v>
      </c>
      <c r="F804" s="87">
        <f>STDEV(F3:F801)</f>
        <v>677.32166463848569</v>
      </c>
      <c r="G804" s="86">
        <f>STDEV(G3:G801)</f>
        <v>0.29679236547667592</v>
      </c>
      <c r="H804" s="87"/>
      <c r="I804" s="87">
        <f>STDEV(I3:I801)</f>
        <v>2.0373939131168282</v>
      </c>
      <c r="J804" s="87">
        <f>STDEV(J3:J801)</f>
        <v>4.1469471306546177</v>
      </c>
      <c r="K804" s="86">
        <f>STDEV(K3:K801)</f>
        <v>7.184560767498574E-2</v>
      </c>
    </row>
    <row r="805" spans="1:11">
      <c r="B805" s="4" t="s">
        <v>37</v>
      </c>
      <c r="C805" s="89">
        <f>C804/C803*100</f>
        <v>13.463425639984983</v>
      </c>
      <c r="D805" s="87">
        <f>D804/D803*100</f>
        <v>7.3007929917595247</v>
      </c>
      <c r="E805" s="81">
        <f>E804/E803*100</f>
        <v>35.030389260096733</v>
      </c>
      <c r="F805" s="81">
        <f>F804/F803*100</f>
        <v>26.17752691182374</v>
      </c>
      <c r="G805" s="86">
        <f t="shared" ref="G805:K805" si="51">G804/G803*100</f>
        <v>5.5365377262218924</v>
      </c>
      <c r="H805" s="81"/>
      <c r="I805" s="81">
        <f t="shared" si="51"/>
        <v>18.459721975395759</v>
      </c>
      <c r="J805" s="81">
        <f>J804/J803*100</f>
        <v>28.848690192053265</v>
      </c>
      <c r="K805" s="87">
        <f t="shared" si="51"/>
        <v>3.9583364348180798</v>
      </c>
    </row>
    <row r="806" spans="1:11">
      <c r="D806" s="87"/>
      <c r="G806" s="86"/>
      <c r="K806" s="87"/>
    </row>
    <row r="807" spans="1:11">
      <c r="B807" s="4" t="s">
        <v>38</v>
      </c>
      <c r="C807" s="89">
        <f>C803+2*C804</f>
        <v>295.30901106957572</v>
      </c>
      <c r="D807" s="87">
        <f t="shared" ref="D807" si="52">D803+2*D804</f>
        <v>11.154098247396471</v>
      </c>
      <c r="E807" s="81">
        <f>E803+2*E804</f>
        <v>329.24874308669428</v>
      </c>
      <c r="F807" s="81">
        <f>F803+2*F804</f>
        <v>3942.0598828726297</v>
      </c>
      <c r="G807" s="86">
        <f t="shared" ref="G807:K807" si="53">G803+2*G804</f>
        <v>5.954197809972424</v>
      </c>
      <c r="H807" s="81"/>
      <c r="I807" s="81">
        <f t="shared" si="53"/>
        <v>15.111757482831901</v>
      </c>
      <c r="J807" s="81">
        <f t="shared" si="53"/>
        <v>22.668713717746627</v>
      </c>
      <c r="K807" s="87">
        <f t="shared" si="53"/>
        <v>1.9587367239384215</v>
      </c>
    </row>
    <row r="808" spans="1:11">
      <c r="B808" s="4" t="s">
        <v>39</v>
      </c>
      <c r="C808" s="89">
        <f>C803-2*C804</f>
        <v>170.01256287886389</v>
      </c>
      <c r="D808" s="87">
        <f t="shared" ref="D808" si="54">D803-2*D804</f>
        <v>8.3117724064364555</v>
      </c>
      <c r="E808" s="81">
        <f>E803-2*E804</f>
        <v>57.964282693495733</v>
      </c>
      <c r="F808" s="81">
        <f>F803-2*F804</f>
        <v>1232.7732243186867</v>
      </c>
      <c r="G808" s="86">
        <f t="shared" ref="G808:K808" si="55">G803-2*G804</f>
        <v>4.7670283480657201</v>
      </c>
      <c r="H808" s="81"/>
      <c r="I808" s="81">
        <f t="shared" si="55"/>
        <v>6.9621818303645888</v>
      </c>
      <c r="J808" s="81">
        <f t="shared" si="55"/>
        <v>6.0809251951281542</v>
      </c>
      <c r="K808" s="87">
        <f t="shared" si="55"/>
        <v>1.6713542932384786</v>
      </c>
    </row>
  </sheetData>
  <mergeCells count="1">
    <mergeCell ref="A1:A2"/>
  </mergeCells>
  <conditionalFormatting sqref="D3:D801">
    <cfRule type="colorScale" priority="2">
      <colorScale>
        <cfvo type="num" val="8.5"/>
        <cfvo type="num" val="9.5"/>
        <cfvo type="num" val="10.5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income</vt:lpstr>
      <vt:lpstr>Ghraphs</vt:lpstr>
      <vt:lpstr>Engagement</vt:lpstr>
    </vt:vector>
  </TitlesOfParts>
  <Company>jd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d</dc:creator>
  <cp:lastModifiedBy>j d</cp:lastModifiedBy>
  <cp:lastPrinted>2014-10-10T09:09:19Z</cp:lastPrinted>
  <dcterms:created xsi:type="dcterms:W3CDTF">2014-09-23T16:07:57Z</dcterms:created>
  <dcterms:modified xsi:type="dcterms:W3CDTF">2017-01-03T10:50:43Z</dcterms:modified>
</cp:coreProperties>
</file>