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021\Documents\2018\_Work_for_Peter\Silkwood\data from Jakob\"/>
    </mc:Choice>
  </mc:AlternateContent>
  <bookViews>
    <workbookView xWindow="0" yWindow="0" windowWidth="15315" windowHeight="10125"/>
  </bookViews>
  <sheets>
    <sheet name="stalk count" sheetId="1" r:id="rId1"/>
    <sheet name="millable stalk" sheetId="2" r:id="rId2"/>
    <sheet name="subsample" sheetId="3" r:id="rId3"/>
    <sheet name="summary" sheetId="5" r:id="rId4"/>
    <sheet name="lab" sheetId="6" r:id="rId5"/>
    <sheet name="pivot" sheetId="7" r:id="rId6"/>
    <sheet name="notes" sheetId="4" r:id="rId7"/>
  </sheets>
  <definedNames>
    <definedName name="_xlnm._FilterDatabase" localSheetId="4" hidden="1">lab!$G$1:$G$34</definedName>
    <definedName name="_xlnm._FilterDatabase" localSheetId="1" hidden="1">'millable stalk'!$D$1:$D$46</definedName>
    <definedName name="_xlnm._FilterDatabase" localSheetId="2" hidden="1">subsample!$D$1:$D$31</definedName>
  </definedNames>
  <calcPr calcId="152511"/>
  <pivotCaches>
    <pivotCache cacheId="10" r:id="rId8"/>
    <pivotCache cacheId="11" r:id="rId9"/>
    <pivotCache cacheId="12" r:id="rId10"/>
  </pivotCaches>
</workbook>
</file>

<file path=xl/calcChain.xml><?xml version="1.0" encoding="utf-8"?>
<calcChain xmlns="http://schemas.openxmlformats.org/spreadsheetml/2006/main">
  <c r="D19" i="1" l="1"/>
  <c r="E23" i="1" l="1"/>
  <c r="E22" i="1"/>
  <c r="E21" i="1"/>
  <c r="E20" i="1"/>
  <c r="E19" i="1"/>
  <c r="D23" i="1"/>
  <c r="D22" i="1"/>
  <c r="D21" i="1"/>
  <c r="D20" i="1"/>
  <c r="F23" i="1"/>
  <c r="F22" i="1"/>
  <c r="F21" i="1"/>
  <c r="F20" i="1"/>
  <c r="F19" i="1"/>
  <c r="D5" i="5" l="1"/>
  <c r="D6" i="5"/>
  <c r="D7" i="5"/>
  <c r="D8" i="5"/>
  <c r="D4" i="5"/>
  <c r="O2" i="1" l="1"/>
  <c r="P2" i="1"/>
  <c r="J8" i="1"/>
  <c r="P8" i="1" s="1"/>
  <c r="J10" i="1"/>
  <c r="P10" i="1" s="1"/>
  <c r="J12" i="1"/>
  <c r="P12" i="1" s="1"/>
  <c r="J14" i="1"/>
  <c r="P14" i="1" s="1"/>
  <c r="J16" i="1"/>
  <c r="P16" i="1" s="1"/>
  <c r="I2" i="1"/>
  <c r="J6" i="1"/>
  <c r="P6" i="1" s="1"/>
  <c r="J5" i="1"/>
  <c r="P5" i="1" s="1"/>
  <c r="J2" i="1"/>
  <c r="F2" i="1"/>
  <c r="F3" i="1"/>
  <c r="J3" i="1" s="1"/>
  <c r="P3" i="1" s="1"/>
  <c r="F4" i="1"/>
  <c r="J4" i="1" s="1"/>
  <c r="P4" i="1" s="1"/>
  <c r="F5" i="1"/>
  <c r="I5" i="1" s="1"/>
  <c r="O5" i="1" s="1"/>
  <c r="F6" i="1"/>
  <c r="I6" i="1" s="1"/>
  <c r="O6" i="1" s="1"/>
  <c r="F7" i="1"/>
  <c r="J7" i="1" s="1"/>
  <c r="P7" i="1" s="1"/>
  <c r="F8" i="1"/>
  <c r="I8" i="1" s="1"/>
  <c r="O8" i="1" s="1"/>
  <c r="F9" i="1"/>
  <c r="J9" i="1" s="1"/>
  <c r="P9" i="1" s="1"/>
  <c r="F10" i="1"/>
  <c r="I10" i="1" s="1"/>
  <c r="O10" i="1" s="1"/>
  <c r="F11" i="1"/>
  <c r="J11" i="1" s="1"/>
  <c r="P11" i="1" s="1"/>
  <c r="F12" i="1"/>
  <c r="I12" i="1" s="1"/>
  <c r="O12" i="1" s="1"/>
  <c r="F13" i="1"/>
  <c r="J13" i="1" s="1"/>
  <c r="P13" i="1" s="1"/>
  <c r="F14" i="1"/>
  <c r="I14" i="1" s="1"/>
  <c r="O14" i="1" s="1"/>
  <c r="F15" i="1"/>
  <c r="J15" i="1" s="1"/>
  <c r="P15" i="1" s="1"/>
  <c r="F3" i="2"/>
  <c r="F16" i="1"/>
  <c r="I16" i="1" s="1"/>
  <c r="O16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2" i="3"/>
  <c r="F45" i="2"/>
  <c r="F42" i="2"/>
  <c r="F39" i="2"/>
  <c r="F36" i="2"/>
  <c r="F33" i="2"/>
  <c r="F30" i="2"/>
  <c r="F27" i="2"/>
  <c r="F24" i="2"/>
  <c r="F21" i="2"/>
  <c r="F18" i="2"/>
  <c r="F15" i="2"/>
  <c r="F12" i="2"/>
  <c r="F6" i="2"/>
  <c r="F9" i="2"/>
  <c r="R10" i="1" l="1"/>
  <c r="Q10" i="1"/>
  <c r="R7" i="1"/>
  <c r="R16" i="1"/>
  <c r="R4" i="1"/>
  <c r="R13" i="1"/>
  <c r="I3" i="1"/>
  <c r="O3" i="1" s="1"/>
  <c r="Q4" i="1" s="1"/>
  <c r="I15" i="1"/>
  <c r="O15" i="1" s="1"/>
  <c r="Q16" i="1" s="1"/>
  <c r="I13" i="1"/>
  <c r="O13" i="1" s="1"/>
  <c r="I11" i="1"/>
  <c r="O11" i="1" s="1"/>
  <c r="Q13" i="1" s="1"/>
  <c r="I9" i="1"/>
  <c r="O9" i="1" s="1"/>
  <c r="I7" i="1"/>
  <c r="O7" i="1" s="1"/>
  <c r="Q7" i="1" s="1"/>
  <c r="I4" i="1"/>
  <c r="O4" i="1" s="1"/>
</calcChain>
</file>

<file path=xl/comments1.xml><?xml version="1.0" encoding="utf-8"?>
<comments xmlns="http://schemas.openxmlformats.org/spreadsheetml/2006/main">
  <authors>
    <author>John Armour</author>
    <author>MORTIMORE Christina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John Armour:</t>
        </r>
        <r>
          <rPr>
            <sz val="9"/>
            <color indexed="81"/>
            <rFont val="Tahoma"/>
            <charset val="1"/>
          </rPr>
          <t xml:space="preserve">
2m x 5m = 10m2
</t>
        </r>
      </text>
    </comment>
    <comment ref="M1" authorId="1" shapeId="0">
      <text>
        <r>
          <rPr>
            <b/>
            <sz val="9"/>
            <color indexed="81"/>
            <rFont val="Tahoma"/>
            <charset val="1"/>
          </rPr>
          <t>MORTIMORE Christina:</t>
        </r>
        <r>
          <rPr>
            <sz val="9"/>
            <color indexed="81"/>
            <rFont val="Tahoma"/>
            <charset val="1"/>
          </rPr>
          <t xml:space="preserve">
from 'subsample' tab</t>
        </r>
      </text>
    </comment>
    <comment ref="N1" authorId="1" shapeId="0">
      <text>
        <r>
          <rPr>
            <b/>
            <sz val="9"/>
            <color indexed="81"/>
            <rFont val="Tahoma"/>
            <charset val="1"/>
          </rPr>
          <t>MORTIMORE Christina:</t>
        </r>
        <r>
          <rPr>
            <sz val="9"/>
            <color indexed="81"/>
            <rFont val="Tahoma"/>
            <charset val="1"/>
          </rPr>
          <t xml:space="preserve">
from 'subsample' tab</t>
        </r>
      </text>
    </comment>
  </commentList>
</comments>
</file>

<file path=xl/comments2.xml><?xml version="1.0" encoding="utf-8"?>
<comments xmlns="http://schemas.openxmlformats.org/spreadsheetml/2006/main">
  <authors>
    <author>Mortimore Christina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Mortimore Christina:</t>
        </r>
        <r>
          <rPr>
            <sz val="9"/>
            <color indexed="81"/>
            <rFont val="Tahoma"/>
            <family val="2"/>
          </rPr>
          <t xml:space="preserve">
dried @ 60oC
weighed 15/04/15</t>
        </r>
      </text>
    </comment>
  </commentList>
</comments>
</file>

<file path=xl/sharedStrings.xml><?xml version="1.0" encoding="utf-8"?>
<sst xmlns="http://schemas.openxmlformats.org/spreadsheetml/2006/main" count="353" uniqueCount="155">
  <si>
    <t>date sampled</t>
  </si>
  <si>
    <t>plant</t>
  </si>
  <si>
    <t>treatment</t>
  </si>
  <si>
    <t xml:space="preserve">rep </t>
  </si>
  <si>
    <t>stalk count (5m)</t>
  </si>
  <si>
    <t>MS</t>
  </si>
  <si>
    <t>LC</t>
  </si>
  <si>
    <t>use to calculate % millable stalk</t>
  </si>
  <si>
    <t>calculate millable yield (t/ha) = biomass (t/ha) x %MS/100</t>
  </si>
  <si>
    <t>individual stalk weight</t>
  </si>
  <si>
    <t>individual millable stalk weight</t>
  </si>
  <si>
    <t>TTL</t>
  </si>
  <si>
    <t>weight (kg)</t>
  </si>
  <si>
    <t>% MS</t>
  </si>
  <si>
    <t>TTL =</t>
  </si>
  <si>
    <t>MS =</t>
  </si>
  <si>
    <t xml:space="preserve">LC = </t>
  </si>
  <si>
    <t>Total bunch of 12 stalks</t>
  </si>
  <si>
    <t>Millable stalk of 12 stalks</t>
  </si>
  <si>
    <t>Leaf cabbage of 12 stalks</t>
  </si>
  <si>
    <t>wet weight (g)</t>
  </si>
  <si>
    <t>dry weight (g)</t>
  </si>
  <si>
    <t>Rep 3 collected from road end of each treatment</t>
  </si>
  <si>
    <t>Rep 1 + 2 collected from flume end of the paddock for each treatment</t>
  </si>
  <si>
    <t>For each rep:</t>
  </si>
  <si>
    <t>5m double row of cane counted for number of sticks</t>
  </si>
  <si>
    <t>12 sticks cut from 5m section counted</t>
  </si>
  <si>
    <t>12 sticks bunched together</t>
  </si>
  <si>
    <t>Bunch weighed</t>
  </si>
  <si>
    <t>Tops removed</t>
  </si>
  <si>
    <t>Stalks weighed</t>
  </si>
  <si>
    <t>6 tops collected for mulching</t>
  </si>
  <si>
    <t>6 stalks collected for mulching</t>
  </si>
  <si>
    <t>Subsamples collected from mulched material, weighed and dried</t>
  </si>
  <si>
    <t>Biomass sampling carried out 24/03/2015</t>
  </si>
  <si>
    <t>Row Labels</t>
  </si>
  <si>
    <t>Grand Total</t>
  </si>
  <si>
    <t>Treatment</t>
  </si>
  <si>
    <t>Average of weight (kg)</t>
  </si>
  <si>
    <t>24/03/2015 STALK ELONGATION BIOMASS SAMPLING</t>
  </si>
  <si>
    <t>tmnt</t>
  </si>
  <si>
    <t>Average of moisture factor</t>
  </si>
  <si>
    <t>ID</t>
  </si>
  <si>
    <t>P2R2 Cane Tmnt1 Rep1 MS</t>
  </si>
  <si>
    <t>P2R2 Cane Tmnt1 Rep1 LC</t>
  </si>
  <si>
    <t>P2R2 Cane Tmnt1 Rep2 MS</t>
  </si>
  <si>
    <t>P2R2 Cane Tmnt1 Rep2 LC</t>
  </si>
  <si>
    <t>P2R2 Cane Tmnt1 Rep3 MS</t>
  </si>
  <si>
    <t>P2R2 Cane Tmnt1 Rep3 LC</t>
  </si>
  <si>
    <t>P2R2 Cane Tmnt2 Rep1 MS</t>
  </si>
  <si>
    <t>P2R2 Cane Tmnt2 Rep1 LC</t>
  </si>
  <si>
    <t>P2R2 Cane Tmnt2 Rep2 MS</t>
  </si>
  <si>
    <t>P2R2 Cane Tmnt2 Rep2 LC</t>
  </si>
  <si>
    <t>P2R2 Cane Tmnt2 Rep3 MS</t>
  </si>
  <si>
    <t>P2R2 Cane Tmnt2 Rep3 LC</t>
  </si>
  <si>
    <t>P2R2 Cane Tmnt3 Rep1 MS</t>
  </si>
  <si>
    <t>P2R2 Cane Tmnt3 Rep1 LC</t>
  </si>
  <si>
    <t>P2R2 Cane Tmnt3 Rep2 MS</t>
  </si>
  <si>
    <t>P2R2 Cane Tmnt3 Rep2 LC</t>
  </si>
  <si>
    <t>P2R2 Cane Tmnt3 Rep3 MS</t>
  </si>
  <si>
    <t>P2R2 Cane Tmnt3 Rep3 LC</t>
  </si>
  <si>
    <t>P2R2 Cane Tmnt4 Rep1 MS</t>
  </si>
  <si>
    <t>P2R2 Cane Tmnt4 Rep1 LC</t>
  </si>
  <si>
    <t>P2R2 Cane Tmnt4 Rep2 MS</t>
  </si>
  <si>
    <t>P2R2 Cane Tmnt4 Rep2 LC</t>
  </si>
  <si>
    <t>P2R2 Cane Tmnt4 Rep3 MS</t>
  </si>
  <si>
    <t>P2R2 Cane Tmnt4 Rep3 LC</t>
  </si>
  <si>
    <t>P2R2 Cane Tmnt5 Rep1 MS</t>
  </si>
  <si>
    <t>P2R2 Cane Tmnt5 Rep1 LC</t>
  </si>
  <si>
    <t>P2R2 Cane Tmnt5 Rep2 MS</t>
  </si>
  <si>
    <t>P2R2 Cane Tmnt5 Rep2 LC</t>
  </si>
  <si>
    <t>P2R2 Cane Tmnt5 Rep3 MS</t>
  </si>
  <si>
    <t>P2R2 Cane Tmnt5 Rep3 LC</t>
  </si>
  <si>
    <t>Lab #</t>
  </si>
  <si>
    <t>15-0336-0001</t>
  </si>
  <si>
    <t>15-0336-0002</t>
  </si>
  <si>
    <t>15-0336-0003</t>
  </si>
  <si>
    <t>15-0336-0004</t>
  </si>
  <si>
    <t>15-0336-0005</t>
  </si>
  <si>
    <t>15-0336-0006</t>
  </si>
  <si>
    <t>15-0336-0007</t>
  </si>
  <si>
    <t>15-0336-0008</t>
  </si>
  <si>
    <t>15-0336-0009</t>
  </si>
  <si>
    <t>15-0336-0010</t>
  </si>
  <si>
    <t>15-0336-0011</t>
  </si>
  <si>
    <t>15-0336-0012</t>
  </si>
  <si>
    <t>15-0336-0013</t>
  </si>
  <si>
    <t>15-0336-0014</t>
  </si>
  <si>
    <t>15-0336-0015</t>
  </si>
  <si>
    <t>15-0336-0016</t>
  </si>
  <si>
    <t>15-0336-0017</t>
  </si>
  <si>
    <t>15-0336-0018</t>
  </si>
  <si>
    <t>15-0336-0019</t>
  </si>
  <si>
    <t>15-0336-0020</t>
  </si>
  <si>
    <t>15-0336-0021</t>
  </si>
  <si>
    <t>15-0336-0022</t>
  </si>
  <si>
    <t>15-0336-0023</t>
  </si>
  <si>
    <t>15-0336-0024</t>
  </si>
  <si>
    <t>15-0336-0025</t>
  </si>
  <si>
    <t>15-0336-0026</t>
  </si>
  <si>
    <t>15-0336-0027</t>
  </si>
  <si>
    <t>15-0336-0028</t>
  </si>
  <si>
    <t>15-0336-0029</t>
  </si>
  <si>
    <t>15-0336-0030</t>
  </si>
  <si>
    <t>Description</t>
  </si>
  <si>
    <t>Date sampled</t>
  </si>
  <si>
    <t>Rep</t>
  </si>
  <si>
    <t>Part</t>
  </si>
  <si>
    <t>P_KJ_AA</t>
  </si>
  <si>
    <t>P_DUM_CN</t>
  </si>
  <si>
    <t>P_NITM_ICP</t>
  </si>
  <si>
    <t>TKN</t>
  </si>
  <si>
    <t>TKP</t>
  </si>
  <si>
    <t>TC</t>
  </si>
  <si>
    <t>TN</t>
  </si>
  <si>
    <t>Al</t>
  </si>
  <si>
    <t>B</t>
  </si>
  <si>
    <t>Ca</t>
  </si>
  <si>
    <t>Cu</t>
  </si>
  <si>
    <t>Fe</t>
  </si>
  <si>
    <t>K</t>
  </si>
  <si>
    <t>Mg</t>
  </si>
  <si>
    <t>Mn</t>
  </si>
  <si>
    <t>Na</t>
  </si>
  <si>
    <t>P</t>
  </si>
  <si>
    <t>S</t>
  </si>
  <si>
    <t>Zn</t>
  </si>
  <si>
    <t>%</t>
  </si>
  <si>
    <t>mg/kg</t>
  </si>
  <si>
    <t>&lt;4.3</t>
  </si>
  <si>
    <t>&lt;0.005</t>
  </si>
  <si>
    <t>stalks/ha</t>
  </si>
  <si>
    <t>stalks/m2</t>
  </si>
  <si>
    <t>N content stalk (%)</t>
  </si>
  <si>
    <t>N content LC (%)</t>
  </si>
  <si>
    <t>Column Labels</t>
  </si>
  <si>
    <t>Average of TN</t>
  </si>
  <si>
    <t>12 stalk wt (kg)</t>
  </si>
  <si>
    <t>12 leaf wt (kg)</t>
  </si>
  <si>
    <t>N stalk (kg/ha)</t>
  </si>
  <si>
    <t>N leaf (kg/ha)</t>
  </si>
  <si>
    <t>wt stalk/ha (kg/ha)</t>
  </si>
  <si>
    <t>wt LC/ha (kg/ha)</t>
  </si>
  <si>
    <t>mean leaf N content</t>
  </si>
  <si>
    <t>mean stalk N export</t>
  </si>
  <si>
    <t>mean stalk N export (kg/ha)</t>
  </si>
  <si>
    <t>mean leaf N content (kg/ha)</t>
  </si>
  <si>
    <t>DM proportion stalk</t>
  </si>
  <si>
    <t>DM proportion LC</t>
  </si>
  <si>
    <t>DM proportion</t>
  </si>
  <si>
    <t>summary</t>
  </si>
  <si>
    <t>trt</t>
  </si>
  <si>
    <t>wt stalk/ha (t/ha)</t>
  </si>
  <si>
    <t>wt LC/ha (t/ha)</t>
  </si>
  <si>
    <t>total_t_ha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</si>
</sst>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1" xfId="0" applyFont="1" applyBorder="1"/>
    <xf numFmtId="164" fontId="0" fillId="0" borderId="0" xfId="0" applyNumberFormat="1"/>
    <xf numFmtId="0" fontId="5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6" fillId="0" borderId="2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2" fontId="0" fillId="0" borderId="0" xfId="0" applyNumberFormat="1"/>
    <xf numFmtId="0" fontId="4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" fontId="0" fillId="2" borderId="0" xfId="0" applyNumberFormat="1" applyFill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rtimore Christina" refreshedDate="42090.445944444444" createdVersion="4" refreshedVersion="4" minRefreshableVersion="3" recordCount="45">
  <cacheSource type="worksheet">
    <worksheetSource ref="A1:F46" sheet="millable stalk"/>
  </cacheSource>
  <cacheFields count="6">
    <cacheField name="date sampled" numFmtId="14">
      <sharedItems containsSemiMixedTypes="0" containsNonDate="0" containsDate="1" containsString="0" minDate="2015-03-24T00:00:00" maxDate="2015-03-25T00:00:00"/>
    </cacheField>
    <cacheField name="treatmen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rep " numFmtId="0">
      <sharedItems containsSemiMixedTypes="0" containsString="0" containsNumber="1" containsInteger="1" minValue="1" maxValue="3"/>
    </cacheField>
    <cacheField name="plant" numFmtId="0">
      <sharedItems/>
    </cacheField>
    <cacheField name="weight (kg)" numFmtId="0">
      <sharedItems containsSemiMixedTypes="0" containsString="0" containsNumber="1" minValue="3.5" maxValue="16.7"/>
    </cacheField>
    <cacheField name="% MS" numFmtId="1">
      <sharedItems containsString="0" containsBlank="1" containsNumber="1" minValue="62.727272727272734" maxValue="75.449101796407192" count="16">
        <m/>
        <n v="64.666666666666657"/>
        <n v="72.483221476510067"/>
        <n v="75.449101796407192"/>
        <n v="65.254237288135585"/>
        <n v="65.625"/>
        <n v="70.731707317073159"/>
        <n v="66.666666666666657"/>
        <n v="68.181818181818173"/>
        <n v="71.428571428571431"/>
        <n v="63.846153846153854"/>
        <n v="62.727272727272734"/>
        <n v="70.3125"/>
        <n v="65.161290322580641"/>
        <n v="64.788732394366207"/>
        <n v="70.7692307692307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rtimore Christina" refreshedDate="42109.539609953703" createdVersion="4" refreshedVersion="4" minRefreshableVersion="3" recordCount="30">
  <cacheSource type="worksheet">
    <worksheetSource ref="A1:G31" sheet="subsample"/>
  </cacheSource>
  <cacheFields count="8">
    <cacheField name="date sampled" numFmtId="14">
      <sharedItems containsSemiMixedTypes="0" containsNonDate="0" containsDate="1" containsString="0" minDate="2015-03-24T00:00:00" maxDate="2015-03-25T00:00:00"/>
    </cacheField>
    <cacheField name="tmn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rep " numFmtId="0">
      <sharedItems containsSemiMixedTypes="0" containsString="0" containsNumber="1" containsInteger="1" minValue="1" maxValue="3"/>
    </cacheField>
    <cacheField name="plant" numFmtId="0">
      <sharedItems/>
    </cacheField>
    <cacheField name="wet weight (g)" numFmtId="0">
      <sharedItems containsSemiMixedTypes="0" containsString="0" containsNumber="1" containsInteger="1" minValue="532" maxValue="892"/>
    </cacheField>
    <cacheField name="dry weight (g)" numFmtId="164">
      <sharedItems containsSemiMixedTypes="0" containsString="0" containsNumber="1" minValue="113.92" maxValue="205.77"/>
    </cacheField>
    <cacheField name="moisture content" numFmtId="164">
      <sharedItems containsSemiMixedTypes="0" containsString="0" containsNumber="1" minValue="418.08" maxValue="728.23"/>
    </cacheField>
    <cacheField name="moisture factor" numFmtId="2">
      <sharedItems containsSemiMixedTypes="0" containsString="0" containsNumber="1" minValue="0.17429677419354841" maxValue="0.239495586380832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ORTIMORE Christina" refreshedDate="42565.625823263887" createdVersion="4" refreshedVersion="4" minRefreshableVersion="3" recordCount="30">
  <cacheSource type="worksheet">
    <worksheetSource ref="E4:W34" sheet="lab"/>
  </cacheSource>
  <cacheFields count="19">
    <cacheField name="Treatmen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Rep" numFmtId="0">
      <sharedItems containsSemiMixedTypes="0" containsString="0" containsNumber="1" containsInteger="1" minValue="1" maxValue="3" count="3">
        <n v="1"/>
        <n v="2"/>
        <n v="3"/>
      </sharedItems>
    </cacheField>
    <cacheField name="Part" numFmtId="0">
      <sharedItems count="2">
        <s v="MS"/>
        <s v="LC"/>
      </sharedItems>
    </cacheField>
    <cacheField name="TKN" numFmtId="0">
      <sharedItems containsSemiMixedTypes="0" containsString="0" containsNumber="1" minValue="0.36" maxValue="1.24"/>
    </cacheField>
    <cacheField name="TKP" numFmtId="0">
      <sharedItems containsSemiMixedTypes="0" containsString="0" containsNumber="1" minValue="2.1999999999999999E-2" maxValue="0.16700000000000001"/>
    </cacheField>
    <cacheField name="TC" numFmtId="0">
      <sharedItems containsSemiMixedTypes="0" containsString="0" containsNumber="1" minValue="45.3" maxValue="47.2"/>
    </cacheField>
    <cacheField name="TN" numFmtId="0">
      <sharedItems containsSemiMixedTypes="0" containsString="0" containsNumber="1" minValue="0.34" maxValue="1.26"/>
    </cacheField>
    <cacheField name="Al" numFmtId="0">
      <sharedItems containsSemiMixedTypes="0" containsString="0" containsNumber="1" containsInteger="1" minValue="27" maxValue="1080"/>
    </cacheField>
    <cacheField name="B" numFmtId="0">
      <sharedItems containsMixedTypes="1" containsNumber="1" minValue="4.4000000000000004" maxValue="4.8"/>
    </cacheField>
    <cacheField name="Ca" numFmtId="0">
      <sharedItems containsSemiMixedTypes="0" containsString="0" containsNumber="1" minValue="7.2999999999999995E-2" maxValue="0.31900000000000001"/>
    </cacheField>
    <cacheField name="Cu" numFmtId="0">
      <sharedItems containsSemiMixedTypes="0" containsString="0" containsNumber="1" minValue="2.8" maxValue="7.7"/>
    </cacheField>
    <cacheField name="Fe" numFmtId="0">
      <sharedItems containsSemiMixedTypes="0" containsString="0" containsNumber="1" minValue="33.200000000000003" maxValue="412"/>
    </cacheField>
    <cacheField name="K" numFmtId="0">
      <sharedItems containsSemiMixedTypes="0" containsString="0" containsNumber="1" minValue="0.438" maxValue="2.57"/>
    </cacheField>
    <cacheField name="Mg" numFmtId="0">
      <sharedItems containsSemiMixedTypes="0" containsString="0" containsNumber="1" minValue="5.0999999999999997E-2" maxValue="0.151"/>
    </cacheField>
    <cacheField name="Mn" numFmtId="0">
      <sharedItems containsSemiMixedTypes="0" containsString="0" containsNumber="1" minValue="4.99" maxValue="81.599999999999994"/>
    </cacheField>
    <cacheField name="Na" numFmtId="0">
      <sharedItems containsMixedTypes="1" containsNumber="1" minValue="8.0000000000000002E-3" maxValue="2.5000000000000001E-2"/>
    </cacheField>
    <cacheField name="P" numFmtId="0">
      <sharedItems containsSemiMixedTypes="0" containsString="0" containsNumber="1" minValue="2.5999999999999999E-2" maxValue="0.17399999999999999"/>
    </cacheField>
    <cacheField name="S" numFmtId="0">
      <sharedItems containsSemiMixedTypes="0" containsString="0" containsNumber="1" minValue="4.2000000000000003E-2" maxValue="0.14199999999999999"/>
    </cacheField>
    <cacheField name="Zn" numFmtId="0">
      <sharedItems containsSemiMixedTypes="0" containsString="0" containsNumber="1" minValue="6.98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d v="2015-03-24T00:00:00"/>
    <x v="0"/>
    <n v="1"/>
    <s v="TTL"/>
    <n v="15"/>
    <x v="0"/>
  </r>
  <r>
    <d v="2015-03-24T00:00:00"/>
    <x v="0"/>
    <n v="1"/>
    <s v="MS"/>
    <n v="9.6999999999999993"/>
    <x v="1"/>
  </r>
  <r>
    <d v="2015-03-24T00:00:00"/>
    <x v="0"/>
    <n v="1"/>
    <s v="LC"/>
    <n v="5.3"/>
    <x v="0"/>
  </r>
  <r>
    <d v="2015-03-24T00:00:00"/>
    <x v="0"/>
    <n v="2"/>
    <s v="TTL"/>
    <n v="14.9"/>
    <x v="0"/>
  </r>
  <r>
    <d v="2015-03-24T00:00:00"/>
    <x v="0"/>
    <n v="2"/>
    <s v="MS"/>
    <n v="10.8"/>
    <x v="2"/>
  </r>
  <r>
    <d v="2015-03-24T00:00:00"/>
    <x v="0"/>
    <n v="2"/>
    <s v="LC"/>
    <n v="4.0999999999999996"/>
    <x v="0"/>
  </r>
  <r>
    <d v="2015-03-24T00:00:00"/>
    <x v="0"/>
    <n v="3"/>
    <s v="TTL"/>
    <n v="16.7"/>
    <x v="0"/>
  </r>
  <r>
    <d v="2015-03-24T00:00:00"/>
    <x v="0"/>
    <n v="3"/>
    <s v="MS"/>
    <n v="12.6"/>
    <x v="3"/>
  </r>
  <r>
    <d v="2015-03-24T00:00:00"/>
    <x v="0"/>
    <n v="3"/>
    <s v="LC"/>
    <n v="4.0999999999999996"/>
    <x v="0"/>
  </r>
  <r>
    <d v="2015-03-24T00:00:00"/>
    <x v="1"/>
    <n v="1"/>
    <s v="TTL"/>
    <n v="11.8"/>
    <x v="0"/>
  </r>
  <r>
    <d v="2015-03-24T00:00:00"/>
    <x v="1"/>
    <n v="1"/>
    <s v="MS"/>
    <n v="7.7"/>
    <x v="4"/>
  </r>
  <r>
    <d v="2015-03-24T00:00:00"/>
    <x v="1"/>
    <n v="1"/>
    <s v="LC"/>
    <n v="4.0999999999999996"/>
    <x v="0"/>
  </r>
  <r>
    <d v="2015-03-24T00:00:00"/>
    <x v="1"/>
    <n v="2"/>
    <s v="TTL"/>
    <n v="12.8"/>
    <x v="0"/>
  </r>
  <r>
    <d v="2015-03-24T00:00:00"/>
    <x v="1"/>
    <n v="2"/>
    <s v="MS"/>
    <n v="8.4"/>
    <x v="5"/>
  </r>
  <r>
    <d v="2015-03-24T00:00:00"/>
    <x v="1"/>
    <n v="2"/>
    <s v="LC"/>
    <n v="4.4000000000000004"/>
    <x v="0"/>
  </r>
  <r>
    <d v="2015-03-24T00:00:00"/>
    <x v="1"/>
    <n v="3"/>
    <s v="TTL"/>
    <n v="12.3"/>
    <x v="0"/>
  </r>
  <r>
    <d v="2015-03-24T00:00:00"/>
    <x v="1"/>
    <n v="3"/>
    <s v="MS"/>
    <n v="8.6999999999999993"/>
    <x v="6"/>
  </r>
  <r>
    <d v="2015-03-24T00:00:00"/>
    <x v="1"/>
    <n v="3"/>
    <s v="LC"/>
    <n v="3.6"/>
    <x v="0"/>
  </r>
  <r>
    <d v="2015-03-24T00:00:00"/>
    <x v="2"/>
    <n v="1"/>
    <s v="TTL"/>
    <n v="12"/>
    <x v="0"/>
  </r>
  <r>
    <d v="2015-03-24T00:00:00"/>
    <x v="2"/>
    <n v="1"/>
    <s v="MS"/>
    <n v="8"/>
    <x v="7"/>
  </r>
  <r>
    <d v="2015-03-24T00:00:00"/>
    <x v="2"/>
    <n v="1"/>
    <s v="LC"/>
    <n v="4"/>
    <x v="0"/>
  </r>
  <r>
    <d v="2015-03-24T00:00:00"/>
    <x v="2"/>
    <n v="2"/>
    <s v="TTL"/>
    <n v="11"/>
    <x v="0"/>
  </r>
  <r>
    <d v="2015-03-24T00:00:00"/>
    <x v="2"/>
    <n v="2"/>
    <s v="MS"/>
    <n v="7.5"/>
    <x v="8"/>
  </r>
  <r>
    <d v="2015-03-24T00:00:00"/>
    <x v="2"/>
    <n v="2"/>
    <s v="LC"/>
    <n v="3.5"/>
    <x v="0"/>
  </r>
  <r>
    <d v="2015-03-24T00:00:00"/>
    <x v="2"/>
    <n v="3"/>
    <s v="TTL"/>
    <n v="14"/>
    <x v="0"/>
  </r>
  <r>
    <d v="2015-03-24T00:00:00"/>
    <x v="2"/>
    <n v="3"/>
    <s v="MS"/>
    <n v="10"/>
    <x v="9"/>
  </r>
  <r>
    <d v="2015-03-24T00:00:00"/>
    <x v="2"/>
    <n v="3"/>
    <s v="LC"/>
    <n v="4"/>
    <x v="0"/>
  </r>
  <r>
    <d v="2015-03-24T00:00:00"/>
    <x v="3"/>
    <n v="1"/>
    <s v="TTL"/>
    <n v="13"/>
    <x v="0"/>
  </r>
  <r>
    <d v="2015-03-24T00:00:00"/>
    <x v="3"/>
    <n v="1"/>
    <s v="MS"/>
    <n v="8.3000000000000007"/>
    <x v="10"/>
  </r>
  <r>
    <d v="2015-03-24T00:00:00"/>
    <x v="3"/>
    <n v="1"/>
    <s v="LC"/>
    <n v="4.7"/>
    <x v="0"/>
  </r>
  <r>
    <d v="2015-03-24T00:00:00"/>
    <x v="3"/>
    <n v="2"/>
    <s v="TTL"/>
    <n v="11"/>
    <x v="0"/>
  </r>
  <r>
    <d v="2015-03-24T00:00:00"/>
    <x v="3"/>
    <n v="2"/>
    <s v="MS"/>
    <n v="6.9"/>
    <x v="11"/>
  </r>
  <r>
    <d v="2015-03-24T00:00:00"/>
    <x v="3"/>
    <n v="2"/>
    <s v="LC"/>
    <n v="4.0999999999999996"/>
    <x v="0"/>
  </r>
  <r>
    <d v="2015-03-24T00:00:00"/>
    <x v="3"/>
    <n v="3"/>
    <s v="TTL"/>
    <n v="12.8"/>
    <x v="0"/>
  </r>
  <r>
    <d v="2015-03-24T00:00:00"/>
    <x v="3"/>
    <n v="3"/>
    <s v="MS"/>
    <n v="9"/>
    <x v="12"/>
  </r>
  <r>
    <d v="2015-03-24T00:00:00"/>
    <x v="3"/>
    <n v="3"/>
    <s v="LC"/>
    <n v="3.8"/>
    <x v="0"/>
  </r>
  <r>
    <d v="2015-03-24T00:00:00"/>
    <x v="4"/>
    <n v="1"/>
    <s v="TTL"/>
    <n v="15.5"/>
    <x v="0"/>
  </r>
  <r>
    <d v="2015-03-24T00:00:00"/>
    <x v="4"/>
    <n v="1"/>
    <s v="MS"/>
    <n v="10.1"/>
    <x v="13"/>
  </r>
  <r>
    <d v="2015-03-24T00:00:00"/>
    <x v="4"/>
    <n v="1"/>
    <s v="LC"/>
    <n v="5.4"/>
    <x v="0"/>
  </r>
  <r>
    <d v="2015-03-24T00:00:00"/>
    <x v="4"/>
    <n v="2"/>
    <s v="TTL"/>
    <n v="14.2"/>
    <x v="0"/>
  </r>
  <r>
    <d v="2015-03-24T00:00:00"/>
    <x v="4"/>
    <n v="2"/>
    <s v="MS"/>
    <n v="9.1999999999999993"/>
    <x v="14"/>
  </r>
  <r>
    <d v="2015-03-24T00:00:00"/>
    <x v="4"/>
    <n v="2"/>
    <s v="LC"/>
    <n v="5"/>
    <x v="0"/>
  </r>
  <r>
    <d v="2015-03-24T00:00:00"/>
    <x v="4"/>
    <n v="3"/>
    <s v="TTL"/>
    <n v="13"/>
    <x v="0"/>
  </r>
  <r>
    <d v="2015-03-24T00:00:00"/>
    <x v="4"/>
    <n v="3"/>
    <s v="MS"/>
    <n v="9.1999999999999993"/>
    <x v="15"/>
  </r>
  <r>
    <d v="2015-03-24T00:00:00"/>
    <x v="4"/>
    <n v="3"/>
    <s v="LC"/>
    <n v="3.8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d v="2015-03-24T00:00:00"/>
    <x v="0"/>
    <n v="1"/>
    <s v="MS"/>
    <n v="892"/>
    <n v="163.77000000000001"/>
    <n v="728.23"/>
    <n v="0.18359865470852019"/>
  </r>
  <r>
    <d v="2015-03-24T00:00:00"/>
    <x v="0"/>
    <n v="1"/>
    <s v="LC"/>
    <n v="775"/>
    <n v="135.08000000000001"/>
    <n v="639.91999999999996"/>
    <n v="0.17429677419354841"/>
  </r>
  <r>
    <d v="2015-03-24T00:00:00"/>
    <x v="0"/>
    <n v="2"/>
    <s v="MS"/>
    <n v="837"/>
    <n v="169.67"/>
    <n v="667.33"/>
    <n v="0.20271206690561527"/>
  </r>
  <r>
    <d v="2015-03-24T00:00:00"/>
    <x v="0"/>
    <n v="2"/>
    <s v="LC"/>
    <n v="765"/>
    <n v="138.91"/>
    <n v="626.09"/>
    <n v="0.18158169934640522"/>
  </r>
  <r>
    <d v="2015-03-24T00:00:00"/>
    <x v="0"/>
    <n v="3"/>
    <s v="MS"/>
    <n v="787"/>
    <n v="177.52"/>
    <n v="609.48"/>
    <n v="0.22556543837357054"/>
  </r>
  <r>
    <d v="2015-03-24T00:00:00"/>
    <x v="0"/>
    <n v="3"/>
    <s v="LC"/>
    <n v="802"/>
    <n v="170.5"/>
    <n v="631.5"/>
    <n v="0.21259351620947631"/>
  </r>
  <r>
    <d v="2015-03-24T00:00:00"/>
    <x v="1"/>
    <n v="1"/>
    <s v="MS"/>
    <n v="738"/>
    <n v="160.86000000000001"/>
    <n v="577.14"/>
    <n v="0.21796747967479677"/>
  </r>
  <r>
    <d v="2015-03-24T00:00:00"/>
    <x v="1"/>
    <n v="1"/>
    <s v="LC"/>
    <n v="532"/>
    <n v="113.92"/>
    <n v="418.08"/>
    <n v="0.21413533834586468"/>
  </r>
  <r>
    <d v="2015-03-24T00:00:00"/>
    <x v="1"/>
    <n v="2"/>
    <s v="MS"/>
    <n v="861"/>
    <n v="205.77"/>
    <n v="655.23"/>
    <n v="0.23898954703832753"/>
  </r>
  <r>
    <d v="2015-03-24T00:00:00"/>
    <x v="1"/>
    <n v="2"/>
    <s v="LC"/>
    <n v="683"/>
    <n v="146.81"/>
    <n v="536.19000000000005"/>
    <n v="0.21494875549048317"/>
  </r>
  <r>
    <d v="2015-03-24T00:00:00"/>
    <x v="1"/>
    <n v="3"/>
    <s v="MS"/>
    <n v="859"/>
    <n v="186.33"/>
    <n v="672.67"/>
    <n v="0.21691501746216532"/>
  </r>
  <r>
    <d v="2015-03-24T00:00:00"/>
    <x v="1"/>
    <n v="3"/>
    <s v="LC"/>
    <n v="689"/>
    <n v="159.33000000000001"/>
    <n v="529.66999999999996"/>
    <n v="0.23124818577648767"/>
  </r>
  <r>
    <d v="2015-03-24T00:00:00"/>
    <x v="2"/>
    <n v="1"/>
    <s v="MS"/>
    <n v="818"/>
    <n v="182.18"/>
    <n v="635.81999999999994"/>
    <n v="0.22271393643031787"/>
  </r>
  <r>
    <d v="2015-03-24T00:00:00"/>
    <x v="2"/>
    <n v="1"/>
    <s v="LC"/>
    <n v="680"/>
    <n v="145.63"/>
    <n v="534.37"/>
    <n v="0.21416176470588236"/>
  </r>
  <r>
    <d v="2015-03-24T00:00:00"/>
    <x v="2"/>
    <n v="2"/>
    <s v="MS"/>
    <n v="718"/>
    <n v="171.6"/>
    <n v="546.4"/>
    <n v="0.23899721448467967"/>
  </r>
  <r>
    <d v="2015-03-24T00:00:00"/>
    <x v="2"/>
    <n v="2"/>
    <s v="LC"/>
    <n v="774"/>
    <n v="166.1"/>
    <n v="607.9"/>
    <n v="0.21459948320413436"/>
  </r>
  <r>
    <d v="2015-03-24T00:00:00"/>
    <x v="2"/>
    <n v="3"/>
    <s v="MS"/>
    <n v="862"/>
    <n v="181.78"/>
    <n v="680.22"/>
    <n v="0.21088167053364268"/>
  </r>
  <r>
    <d v="2015-03-24T00:00:00"/>
    <x v="2"/>
    <n v="3"/>
    <s v="LC"/>
    <n v="623"/>
    <n v="138.33000000000001"/>
    <n v="484.66999999999996"/>
    <n v="0.22203852327447834"/>
  </r>
  <r>
    <d v="2015-03-24T00:00:00"/>
    <x v="3"/>
    <n v="1"/>
    <s v="MS"/>
    <n v="813"/>
    <n v="180.08"/>
    <n v="632.91999999999996"/>
    <n v="0.22150061500615006"/>
  </r>
  <r>
    <d v="2015-03-24T00:00:00"/>
    <x v="3"/>
    <n v="1"/>
    <s v="LC"/>
    <n v="656"/>
    <n v="127.85"/>
    <n v="528.15"/>
    <n v="0.19489329268292682"/>
  </r>
  <r>
    <d v="2015-03-24T00:00:00"/>
    <x v="3"/>
    <n v="2"/>
    <s v="MS"/>
    <n v="793"/>
    <n v="189.92"/>
    <n v="603.08000000000004"/>
    <n v="0.23949558638083226"/>
  </r>
  <r>
    <d v="2015-03-24T00:00:00"/>
    <x v="3"/>
    <n v="2"/>
    <s v="LC"/>
    <n v="788"/>
    <n v="160.5"/>
    <n v="627.5"/>
    <n v="0.20368020304568529"/>
  </r>
  <r>
    <d v="2015-03-24T00:00:00"/>
    <x v="3"/>
    <n v="3"/>
    <s v="MS"/>
    <n v="844"/>
    <n v="187.43"/>
    <n v="656.56999999999994"/>
    <n v="0.22207345971563983"/>
  </r>
  <r>
    <d v="2015-03-24T00:00:00"/>
    <x v="3"/>
    <n v="3"/>
    <s v="LC"/>
    <n v="679"/>
    <n v="143.83000000000001"/>
    <n v="535.16999999999996"/>
    <n v="0.21182621502209134"/>
  </r>
  <r>
    <d v="2015-03-24T00:00:00"/>
    <x v="4"/>
    <n v="1"/>
    <s v="MS"/>
    <n v="769"/>
    <n v="158.29"/>
    <n v="610.71"/>
    <n v="0.20583875162548765"/>
  </r>
  <r>
    <d v="2015-03-24T00:00:00"/>
    <x v="4"/>
    <n v="1"/>
    <s v="LC"/>
    <n v="626"/>
    <n v="128.09"/>
    <n v="497.90999999999997"/>
    <n v="0.20461661341853035"/>
  </r>
  <r>
    <d v="2015-03-24T00:00:00"/>
    <x v="4"/>
    <n v="2"/>
    <s v="MS"/>
    <n v="734"/>
    <n v="169.17"/>
    <n v="564.83000000000004"/>
    <n v="0.2304768392370572"/>
  </r>
  <r>
    <d v="2015-03-24T00:00:00"/>
    <x v="4"/>
    <n v="2"/>
    <s v="LC"/>
    <n v="648"/>
    <n v="130.41"/>
    <n v="517.59"/>
    <n v="0.20124999999999998"/>
  </r>
  <r>
    <d v="2015-03-24T00:00:00"/>
    <x v="4"/>
    <n v="3"/>
    <s v="MS"/>
    <n v="779"/>
    <n v="168.04"/>
    <n v="610.96"/>
    <n v="0.2157124518613607"/>
  </r>
  <r>
    <d v="2015-03-24T00:00:00"/>
    <x v="4"/>
    <n v="3"/>
    <s v="LC"/>
    <n v="691"/>
    <n v="161.08000000000001"/>
    <n v="529.91999999999996"/>
    <n v="0.2331114327062228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">
  <r>
    <x v="0"/>
    <x v="0"/>
    <x v="0"/>
    <n v="0.44"/>
    <n v="2.7E-2"/>
    <n v="45.3"/>
    <n v="0.44"/>
    <n v="67"/>
    <s v="&lt;4.3"/>
    <n v="8.2000000000000003E-2"/>
    <n v="4.3"/>
    <n v="46.4"/>
    <n v="0.97899999999999998"/>
    <n v="7.4999999999999997E-2"/>
    <n v="18.3"/>
    <s v="&lt;0.005"/>
    <n v="3.1E-2"/>
    <n v="5.3999999999999999E-2"/>
    <n v="14"/>
  </r>
  <r>
    <x v="0"/>
    <x v="0"/>
    <x v="1"/>
    <n v="1.0900000000000001"/>
    <n v="0.14000000000000001"/>
    <n v="46.6"/>
    <n v="1.1599999999999999"/>
    <n v="548"/>
    <n v="4.5"/>
    <n v="0.26900000000000002"/>
    <n v="7.7"/>
    <n v="246"/>
    <n v="2.57"/>
    <n v="0.14399999999999999"/>
    <n v="81.599999999999994"/>
    <n v="0.01"/>
    <n v="0.151"/>
    <n v="0.14000000000000001"/>
    <n v="35"/>
  </r>
  <r>
    <x v="0"/>
    <x v="1"/>
    <x v="0"/>
    <n v="0.55000000000000004"/>
    <n v="3.5000000000000003E-2"/>
    <n v="45.9"/>
    <n v="0.54"/>
    <n v="246"/>
    <s v="&lt;4.3"/>
    <n v="8.5000000000000006E-2"/>
    <n v="3.7"/>
    <n v="69.099999999999994"/>
    <n v="0.75"/>
    <n v="0.08"/>
    <n v="9.3000000000000007"/>
    <s v="&lt;0.005"/>
    <n v="3.6999999999999998E-2"/>
    <n v="5.2999999999999999E-2"/>
    <n v="7.84"/>
  </r>
  <r>
    <x v="0"/>
    <x v="1"/>
    <x v="1"/>
    <n v="1.05"/>
    <n v="0.14899999999999999"/>
    <n v="46.3"/>
    <n v="1.0900000000000001"/>
    <n v="1080"/>
    <s v="&lt;4.3"/>
    <n v="0.26800000000000002"/>
    <n v="7.4"/>
    <n v="275"/>
    <n v="2.27"/>
    <n v="0.14599999999999999"/>
    <n v="50.8"/>
    <n v="1.2999999999999999E-2"/>
    <n v="0.154"/>
    <n v="0.13400000000000001"/>
    <n v="27.1"/>
  </r>
  <r>
    <x v="0"/>
    <x v="2"/>
    <x v="0"/>
    <n v="0.46"/>
    <n v="3.5999999999999997E-2"/>
    <n v="45.6"/>
    <n v="0.44"/>
    <n v="137"/>
    <s v="&lt;4.3"/>
    <n v="8.4000000000000005E-2"/>
    <n v="2.8"/>
    <n v="73.099999999999994"/>
    <n v="0.47799999999999998"/>
    <n v="7.0999999999999994E-2"/>
    <n v="7.33"/>
    <s v="&lt;0.005"/>
    <n v="3.7999999999999999E-2"/>
    <n v="4.5999999999999999E-2"/>
    <n v="6.98"/>
  </r>
  <r>
    <x v="0"/>
    <x v="2"/>
    <x v="1"/>
    <n v="1.04"/>
    <n v="0.159"/>
    <n v="46.6"/>
    <n v="1.0900000000000001"/>
    <n v="617"/>
    <n v="4.4000000000000004"/>
    <n v="0.25700000000000001"/>
    <n v="6.5"/>
    <n v="200"/>
    <n v="2.14"/>
    <n v="0.14299999999999999"/>
    <n v="38.6"/>
    <n v="1.6E-2"/>
    <n v="0.16300000000000001"/>
    <n v="0.11799999999999999"/>
    <n v="27.4"/>
  </r>
  <r>
    <x v="1"/>
    <x v="0"/>
    <x v="0"/>
    <n v="0.45"/>
    <n v="3.7999999999999999E-2"/>
    <n v="45.5"/>
    <n v="0.44"/>
    <n v="93"/>
    <s v="&lt;4.3"/>
    <n v="7.2999999999999995E-2"/>
    <n v="4.0999999999999996"/>
    <n v="63.1"/>
    <n v="0.80900000000000005"/>
    <n v="5.2999999999999999E-2"/>
    <n v="7.13"/>
    <s v="&lt;0.005"/>
    <n v="3.5000000000000003E-2"/>
    <n v="6.0999999999999999E-2"/>
    <n v="10.3"/>
  </r>
  <r>
    <x v="1"/>
    <x v="0"/>
    <x v="1"/>
    <n v="0.96"/>
    <n v="0.127"/>
    <n v="46.6"/>
    <n v="1"/>
    <n v="762"/>
    <s v="&lt;4.3"/>
    <n v="0.23599999999999999"/>
    <n v="6.2"/>
    <n v="212"/>
    <n v="2.13"/>
    <n v="0.104"/>
    <n v="36.4"/>
    <n v="0.01"/>
    <n v="0.13300000000000001"/>
    <n v="0.13"/>
    <n v="28.7"/>
  </r>
  <r>
    <x v="1"/>
    <x v="1"/>
    <x v="0"/>
    <n v="0.41"/>
    <n v="2.8000000000000001E-2"/>
    <n v="45.5"/>
    <n v="0.39"/>
    <n v="159"/>
    <s v="&lt;4.3"/>
    <n v="7.6999999999999999E-2"/>
    <n v="3.4"/>
    <n v="52.6"/>
    <n v="0.48499999999999999"/>
    <n v="5.3999999999999999E-2"/>
    <n v="6.15"/>
    <s v="&lt;0.005"/>
    <n v="0.03"/>
    <n v="5.6000000000000001E-2"/>
    <n v="7.01"/>
  </r>
  <r>
    <x v="1"/>
    <x v="1"/>
    <x v="1"/>
    <n v="1.05"/>
    <n v="0.14000000000000001"/>
    <n v="46.8"/>
    <n v="1.08"/>
    <n v="1010"/>
    <n v="4.8"/>
    <n v="0.30199999999999999"/>
    <n v="6.9"/>
    <n v="308"/>
    <n v="1.94"/>
    <n v="0.11700000000000001"/>
    <n v="34.1"/>
    <n v="1.4E-2"/>
    <n v="0.14599999999999999"/>
    <n v="0.13700000000000001"/>
    <n v="28"/>
  </r>
  <r>
    <x v="1"/>
    <x v="2"/>
    <x v="0"/>
    <n v="0.52"/>
    <n v="0.03"/>
    <n v="45.9"/>
    <n v="0.5"/>
    <n v="63"/>
    <s v="&lt;4.3"/>
    <n v="8.5999999999999993E-2"/>
    <n v="3.3"/>
    <n v="33.200000000000003"/>
    <n v="0.46899999999999997"/>
    <n v="6.8000000000000005E-2"/>
    <n v="4.99"/>
    <s v="&lt;0.005"/>
    <n v="3.5999999999999997E-2"/>
    <n v="5.0999999999999997E-2"/>
    <n v="9.0500000000000007"/>
  </r>
  <r>
    <x v="1"/>
    <x v="2"/>
    <x v="1"/>
    <n v="1.1299999999999999"/>
    <n v="0.16300000000000001"/>
    <n v="47.1"/>
    <n v="1.1399999999999999"/>
    <n v="648"/>
    <n v="4.4000000000000004"/>
    <n v="0.29099999999999998"/>
    <n v="6.2"/>
    <n v="412"/>
    <n v="2.0099999999999998"/>
    <n v="0.151"/>
    <n v="30.1"/>
    <n v="2.5000000000000001E-2"/>
    <n v="0.16700000000000001"/>
    <n v="0.13800000000000001"/>
    <n v="26"/>
  </r>
  <r>
    <x v="2"/>
    <x v="0"/>
    <x v="0"/>
    <n v="0.39"/>
    <n v="2.5999999999999999E-2"/>
    <n v="45.5"/>
    <n v="0.35"/>
    <n v="62"/>
    <s v="&lt;4.3"/>
    <n v="8.1000000000000003E-2"/>
    <n v="3.8"/>
    <n v="43"/>
    <n v="0.69899999999999995"/>
    <n v="6.4000000000000001E-2"/>
    <n v="9.7200000000000006"/>
    <s v="&lt;0.005"/>
    <n v="0.03"/>
    <n v="0.06"/>
    <n v="7.97"/>
  </r>
  <r>
    <x v="2"/>
    <x v="0"/>
    <x v="1"/>
    <n v="0.91"/>
    <n v="0.11700000000000001"/>
    <n v="46.9"/>
    <n v="0.93"/>
    <n v="537"/>
    <s v="&lt;4.3"/>
    <n v="0.27200000000000002"/>
    <n v="6.2"/>
    <n v="207"/>
    <n v="2.09"/>
    <n v="0.121"/>
    <n v="53.7"/>
    <n v="1.0999999999999999E-2"/>
    <n v="0.12"/>
    <n v="0.129"/>
    <n v="22.3"/>
  </r>
  <r>
    <x v="2"/>
    <x v="1"/>
    <x v="0"/>
    <n v="0.36"/>
    <n v="0.03"/>
    <n v="45.4"/>
    <n v="0.34"/>
    <n v="212"/>
    <s v="&lt;4.3"/>
    <n v="8.4000000000000005E-2"/>
    <n v="4.3"/>
    <n v="71.099999999999994"/>
    <n v="0.46400000000000002"/>
    <n v="6.6000000000000003E-2"/>
    <n v="7.99"/>
    <s v="&lt;0.005"/>
    <n v="2.5999999999999999E-2"/>
    <n v="4.2000000000000003E-2"/>
    <n v="9.69"/>
  </r>
  <r>
    <x v="2"/>
    <x v="1"/>
    <x v="1"/>
    <n v="0.82"/>
    <n v="0.112"/>
    <n v="46.8"/>
    <n v="0.87"/>
    <n v="446"/>
    <s v="&lt;4.3"/>
    <n v="0.253"/>
    <n v="6"/>
    <n v="156"/>
    <n v="2.11"/>
    <n v="0.126"/>
    <n v="37.5"/>
    <n v="8.9999999999999993E-3"/>
    <n v="0.11700000000000001"/>
    <n v="0.112"/>
    <n v="26.1"/>
  </r>
  <r>
    <x v="2"/>
    <x v="2"/>
    <x v="0"/>
    <n v="0.5"/>
    <n v="4.2999999999999997E-2"/>
    <n v="46.1"/>
    <n v="0.49"/>
    <n v="60"/>
    <s v="&lt;4.3"/>
    <n v="0.11700000000000001"/>
    <n v="4.8"/>
    <n v="42.3"/>
    <n v="0.53900000000000003"/>
    <n v="8.5999999999999993E-2"/>
    <n v="6.08"/>
    <s v="&lt;0.005"/>
    <n v="4.2000000000000003E-2"/>
    <n v="5.1999999999999998E-2"/>
    <n v="12.2"/>
  </r>
  <r>
    <x v="2"/>
    <x v="2"/>
    <x v="1"/>
    <n v="1.02"/>
    <n v="0.156"/>
    <n v="47"/>
    <n v="1.06"/>
    <n v="322"/>
    <s v="&lt;4.3"/>
    <n v="0.27800000000000002"/>
    <n v="6.4"/>
    <n v="177"/>
    <n v="2.09"/>
    <n v="0.128"/>
    <n v="27.5"/>
    <n v="1.4E-2"/>
    <n v="0.16800000000000001"/>
    <n v="0.125"/>
    <n v="29.3"/>
  </r>
  <r>
    <x v="3"/>
    <x v="0"/>
    <x v="0"/>
    <n v="0.39"/>
    <n v="3.4000000000000002E-2"/>
    <n v="46"/>
    <n v="0.36"/>
    <n v="64"/>
    <s v="&lt;4.3"/>
    <n v="0.10199999999999999"/>
    <n v="3.9"/>
    <n v="42.1"/>
    <n v="0.60399999999999998"/>
    <n v="6.4000000000000001E-2"/>
    <n v="9.7899999999999991"/>
    <s v="&lt;0.005"/>
    <n v="3.2000000000000001E-2"/>
    <n v="5.8000000000000003E-2"/>
    <n v="7.44"/>
  </r>
  <r>
    <x v="3"/>
    <x v="0"/>
    <x v="1"/>
    <n v="0.98"/>
    <n v="0.14299999999999999"/>
    <n v="46.3"/>
    <n v="1"/>
    <n v="389"/>
    <s v="&lt;4.3"/>
    <n v="0.31"/>
    <n v="7.6"/>
    <n v="176"/>
    <n v="2.09"/>
    <n v="0.14499999999999999"/>
    <n v="61.7"/>
    <n v="8.0000000000000002E-3"/>
    <n v="0.14799999999999999"/>
    <n v="0.14199999999999999"/>
    <n v="28.1"/>
  </r>
  <r>
    <x v="3"/>
    <x v="1"/>
    <x v="0"/>
    <n v="0.38"/>
    <n v="2.1999999999999999E-2"/>
    <n v="45.7"/>
    <n v="0.36"/>
    <n v="302"/>
    <s v="&lt;4.3"/>
    <n v="8.1000000000000003E-2"/>
    <n v="3.6"/>
    <n v="81.2"/>
    <n v="0.53900000000000003"/>
    <n v="5.0999999999999997E-2"/>
    <n v="6.23"/>
    <s v="&lt;0.005"/>
    <n v="2.8000000000000001E-2"/>
    <n v="4.7E-2"/>
    <n v="9.44"/>
  </r>
  <r>
    <x v="3"/>
    <x v="1"/>
    <x v="1"/>
    <n v="0.93"/>
    <n v="0.123"/>
    <n v="46.8"/>
    <n v="0.97"/>
    <n v="387"/>
    <s v="&lt;4.3"/>
    <n v="0.224"/>
    <n v="7"/>
    <n v="149"/>
    <n v="2.0299999999999998"/>
    <n v="0.11700000000000001"/>
    <n v="29.4"/>
    <n v="1.2999999999999999E-2"/>
    <n v="0.123"/>
    <n v="0.115"/>
    <n v="31.7"/>
  </r>
  <r>
    <x v="3"/>
    <x v="2"/>
    <x v="0"/>
    <n v="0.45"/>
    <n v="3.7999999999999999E-2"/>
    <n v="46"/>
    <n v="0.44"/>
    <n v="374"/>
    <s v="&lt;4.3"/>
    <n v="8.8999999999999996E-2"/>
    <n v="4.3"/>
    <n v="94.5"/>
    <n v="0.58399999999999996"/>
    <n v="7.0999999999999994E-2"/>
    <n v="7.47"/>
    <s v="&lt;0.005"/>
    <n v="3.7999999999999999E-2"/>
    <n v="0.05"/>
    <n v="9.57"/>
  </r>
  <r>
    <x v="3"/>
    <x v="2"/>
    <x v="1"/>
    <n v="1.1100000000000001"/>
    <n v="0.155"/>
    <n v="47.1"/>
    <n v="1.1599999999999999"/>
    <n v="465"/>
    <s v="&lt;4.3"/>
    <n v="0.28599999999999998"/>
    <n v="7.6"/>
    <n v="156"/>
    <n v="1.9"/>
    <n v="0.13800000000000001"/>
    <n v="30.4"/>
    <n v="1.4E-2"/>
    <n v="0.16200000000000001"/>
    <n v="0.126"/>
    <n v="29.5"/>
  </r>
  <r>
    <x v="4"/>
    <x v="0"/>
    <x v="0"/>
    <n v="0.44"/>
    <n v="3.5999999999999997E-2"/>
    <n v="45.8"/>
    <n v="0.43"/>
    <n v="34"/>
    <s v="&lt;4.3"/>
    <n v="9.7000000000000003E-2"/>
    <n v="4.7"/>
    <n v="36.200000000000003"/>
    <n v="0.871"/>
    <n v="7.4999999999999997E-2"/>
    <n v="11.1"/>
    <s v="&lt;0.005"/>
    <n v="3.2000000000000001E-2"/>
    <n v="5.8000000000000003E-2"/>
    <n v="15.7"/>
  </r>
  <r>
    <x v="4"/>
    <x v="0"/>
    <x v="1"/>
    <n v="1.24"/>
    <n v="0.158"/>
    <n v="46.8"/>
    <n v="1.26"/>
    <n v="216"/>
    <s v="&lt;4.3"/>
    <n v="0.30199999999999999"/>
    <n v="6.6"/>
    <n v="115"/>
    <n v="2.15"/>
    <n v="0.113"/>
    <n v="52.1"/>
    <n v="1.2E-2"/>
    <n v="0.16300000000000001"/>
    <n v="0.14000000000000001"/>
    <n v="26.2"/>
  </r>
  <r>
    <x v="4"/>
    <x v="1"/>
    <x v="0"/>
    <n v="0.45"/>
    <n v="2.8000000000000001E-2"/>
    <n v="45.4"/>
    <n v="0.44"/>
    <n v="45"/>
    <s v="&lt;4.3"/>
    <n v="0.104"/>
    <n v="3.8"/>
    <n v="40.700000000000003"/>
    <n v="0.438"/>
    <n v="7.9000000000000001E-2"/>
    <n v="7.78"/>
    <s v="&lt;0.005"/>
    <n v="2.9000000000000001E-2"/>
    <n v="5.7000000000000002E-2"/>
    <n v="10.4"/>
  </r>
  <r>
    <x v="4"/>
    <x v="1"/>
    <x v="1"/>
    <n v="1.1100000000000001"/>
    <n v="0.13600000000000001"/>
    <n v="47.2"/>
    <n v="1.1499999999999999"/>
    <n v="268"/>
    <s v="&lt;4.3"/>
    <n v="0.31900000000000001"/>
    <n v="6"/>
    <n v="124"/>
    <n v="1.81"/>
    <n v="0.122"/>
    <n v="30.8"/>
    <n v="1.2999999999999999E-2"/>
    <n v="0.13900000000000001"/>
    <n v="0.124"/>
    <n v="22"/>
  </r>
  <r>
    <x v="4"/>
    <x v="2"/>
    <x v="0"/>
    <n v="0.41"/>
    <n v="3.5999999999999997E-2"/>
    <n v="45.4"/>
    <n v="0.4"/>
    <n v="27"/>
    <s v="&lt;4.3"/>
    <n v="9.6000000000000002E-2"/>
    <n v="4.0999999999999996"/>
    <n v="37.1"/>
    <n v="0.78300000000000003"/>
    <n v="8.5999999999999993E-2"/>
    <n v="6.2"/>
    <s v="&lt;0.005"/>
    <n v="3.9E-2"/>
    <n v="5.7000000000000002E-2"/>
    <n v="10.8"/>
  </r>
  <r>
    <x v="4"/>
    <x v="2"/>
    <x v="1"/>
    <n v="1.1399999999999999"/>
    <n v="0.16700000000000001"/>
    <n v="47.2"/>
    <n v="1.1599999999999999"/>
    <n v="210"/>
    <s v="&lt;4.3"/>
    <n v="0.28699999999999998"/>
    <n v="6"/>
    <n v="108"/>
    <n v="1.96"/>
    <n v="0.13200000000000001"/>
    <n v="28.5"/>
    <n v="1.7999999999999999E-2"/>
    <n v="0.17399999999999999"/>
    <n v="0.13700000000000001"/>
    <n v="26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1:P7" firstHeaderRow="1" firstDataRow="1" firstDataCol="1"/>
  <pivotFields count="6">
    <pivotField numFmtId="14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>
      <items count="17">
        <item x="11"/>
        <item x="10"/>
        <item x="1"/>
        <item x="14"/>
        <item x="13"/>
        <item x="4"/>
        <item x="5"/>
        <item x="7"/>
        <item x="8"/>
        <item x="12"/>
        <item x="6"/>
        <item x="15"/>
        <item x="9"/>
        <item x="2"/>
        <item x="3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weight (kg)" fld="4" subtotal="average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1:K7" firstHeaderRow="1" firstDataRow="1" firstDataCol="1"/>
  <pivotFields count="8">
    <pivotField numFmtId="14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numFmtId="2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moisture factor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3:D10" firstHeaderRow="1" firstDataRow="2" firstDataCol="1"/>
  <pivotFields count="19"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TN" fld="6" subtotal="average" baseField="0" baseItem="1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D19" sqref="D19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4.42578125" bestFit="1" customWidth="1"/>
    <col min="4" max="4" width="9.42578125" bestFit="1" customWidth="1"/>
    <col min="5" max="5" width="9.5703125" bestFit="1" customWidth="1"/>
    <col min="7" max="7" width="9.5703125" bestFit="1" customWidth="1"/>
    <col min="8" max="8" width="8.85546875" bestFit="1" customWidth="1"/>
    <col min="9" max="9" width="9.85546875" bestFit="1" customWidth="1"/>
    <col min="10" max="10" width="8.140625" bestFit="1" customWidth="1"/>
    <col min="11" max="11" width="12.85546875" bestFit="1" customWidth="1"/>
    <col min="12" max="12" width="11.140625" bestFit="1" customWidth="1"/>
    <col min="13" max="14" width="11.140625" customWidth="1"/>
  </cols>
  <sheetData>
    <row r="1" spans="1:18" ht="39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132</v>
      </c>
      <c r="F1" s="5" t="s">
        <v>131</v>
      </c>
      <c r="G1" s="5" t="s">
        <v>137</v>
      </c>
      <c r="H1" s="5" t="s">
        <v>138</v>
      </c>
      <c r="I1" s="5" t="s">
        <v>141</v>
      </c>
      <c r="J1" s="5" t="s">
        <v>142</v>
      </c>
      <c r="K1" s="5" t="s">
        <v>133</v>
      </c>
      <c r="L1" s="5" t="s">
        <v>134</v>
      </c>
      <c r="M1" s="5" t="s">
        <v>147</v>
      </c>
      <c r="N1" s="5" t="s">
        <v>148</v>
      </c>
      <c r="O1" s="5" t="s">
        <v>139</v>
      </c>
      <c r="P1" s="5" t="s">
        <v>140</v>
      </c>
      <c r="Q1" s="23" t="s">
        <v>144</v>
      </c>
      <c r="R1" s="23" t="s">
        <v>143</v>
      </c>
    </row>
    <row r="2" spans="1:18" x14ac:dyDescent="0.25">
      <c r="A2" s="1">
        <v>42087</v>
      </c>
      <c r="B2">
        <v>1</v>
      </c>
      <c r="C2">
        <v>1</v>
      </c>
      <c r="D2">
        <v>60</v>
      </c>
      <c r="E2">
        <f>D2/10</f>
        <v>6</v>
      </c>
      <c r="F2">
        <f>D2*1000</f>
        <v>60000</v>
      </c>
      <c r="G2" s="11">
        <v>9.6999999999999993</v>
      </c>
      <c r="H2" s="11">
        <v>5.3</v>
      </c>
      <c r="I2" s="11">
        <f>F2*(G2/12)</f>
        <v>48499.999999999993</v>
      </c>
      <c r="J2" s="11">
        <f t="shared" ref="J2:J6" si="0">F2*(H2/12)</f>
        <v>26500</v>
      </c>
      <c r="K2" s="21">
        <v>0.44</v>
      </c>
      <c r="L2" s="21">
        <v>1.1599999999999999</v>
      </c>
      <c r="M2" s="15">
        <v>0.18359865470852019</v>
      </c>
      <c r="N2" s="15">
        <v>0.17429677419354841</v>
      </c>
      <c r="O2" s="11">
        <f>(I2*K2/100)*M2</f>
        <v>39.179952914798207</v>
      </c>
      <c r="P2" s="11">
        <f>(J2*L2/100)*N2</f>
        <v>53.578828387096777</v>
      </c>
      <c r="Q2" s="11"/>
      <c r="R2" s="11"/>
    </row>
    <row r="3" spans="1:18" x14ac:dyDescent="0.25">
      <c r="A3" s="1">
        <v>42087</v>
      </c>
      <c r="B3">
        <v>1</v>
      </c>
      <c r="C3">
        <v>2</v>
      </c>
      <c r="D3">
        <v>66</v>
      </c>
      <c r="E3">
        <f t="shared" ref="E3:E16" si="1">D3/10</f>
        <v>6.6</v>
      </c>
      <c r="F3">
        <f t="shared" ref="F3:F16" si="2">D3*1000</f>
        <v>66000</v>
      </c>
      <c r="G3" s="11">
        <v>10.8</v>
      </c>
      <c r="H3" s="11">
        <v>4.0999999999999996</v>
      </c>
      <c r="I3" s="11">
        <f t="shared" ref="I3:I7" si="3">F3*(G3/12)</f>
        <v>59400</v>
      </c>
      <c r="J3" s="11">
        <f t="shared" si="0"/>
        <v>22549.999999999996</v>
      </c>
      <c r="K3" s="21">
        <v>0.54</v>
      </c>
      <c r="L3" s="21">
        <v>1.0900000000000001</v>
      </c>
      <c r="M3" s="15">
        <v>0.20271206690561527</v>
      </c>
      <c r="N3" s="15">
        <v>0.18158169934640522</v>
      </c>
      <c r="O3" s="11">
        <f t="shared" ref="O3:P16" si="4">(I3*K3/100)*M3</f>
        <v>65.021922580645167</v>
      </c>
      <c r="P3" s="11">
        <f t="shared" si="4"/>
        <v>44.631873790849667</v>
      </c>
      <c r="Q3" s="11"/>
      <c r="R3" s="11"/>
    </row>
    <row r="4" spans="1:18" x14ac:dyDescent="0.25">
      <c r="A4" s="1">
        <v>42087</v>
      </c>
      <c r="B4">
        <v>1</v>
      </c>
      <c r="C4">
        <v>3</v>
      </c>
      <c r="D4">
        <v>88</v>
      </c>
      <c r="E4">
        <f t="shared" si="1"/>
        <v>8.8000000000000007</v>
      </c>
      <c r="F4">
        <f t="shared" si="2"/>
        <v>88000</v>
      </c>
      <c r="G4" s="11">
        <v>12.6</v>
      </c>
      <c r="H4" s="11">
        <v>4.0999999999999996</v>
      </c>
      <c r="I4" s="11">
        <f t="shared" si="3"/>
        <v>92400</v>
      </c>
      <c r="J4" s="11">
        <f t="shared" si="0"/>
        <v>30066.666666666664</v>
      </c>
      <c r="K4" s="21">
        <v>0.44</v>
      </c>
      <c r="L4" s="21">
        <v>1.0900000000000001</v>
      </c>
      <c r="M4" s="15">
        <v>0.22556543837357054</v>
      </c>
      <c r="N4" s="15">
        <v>0.21259351620947631</v>
      </c>
      <c r="O4" s="11">
        <f>(I4*K4/100)*M4</f>
        <v>91.705884625158845</v>
      </c>
      <c r="P4" s="11">
        <f t="shared" si="4"/>
        <v>69.672564422277631</v>
      </c>
      <c r="Q4" s="24">
        <f>AVERAGE(O2:O4)</f>
        <v>65.302586706867416</v>
      </c>
      <c r="R4" s="24">
        <f>AVERAGE(P2:P4)</f>
        <v>55.961088866741363</v>
      </c>
    </row>
    <row r="5" spans="1:18" x14ac:dyDescent="0.25">
      <c r="A5" s="1">
        <v>42087</v>
      </c>
      <c r="B5">
        <v>2</v>
      </c>
      <c r="C5">
        <v>1</v>
      </c>
      <c r="D5">
        <v>72</v>
      </c>
      <c r="E5">
        <f t="shared" si="1"/>
        <v>7.2</v>
      </c>
      <c r="F5">
        <f t="shared" si="2"/>
        <v>72000</v>
      </c>
      <c r="G5" s="11">
        <v>7.7</v>
      </c>
      <c r="H5" s="11">
        <v>4.0999999999999996</v>
      </c>
      <c r="I5" s="11">
        <f t="shared" si="3"/>
        <v>46200.000000000007</v>
      </c>
      <c r="J5" s="11">
        <f t="shared" si="0"/>
        <v>24599.999999999996</v>
      </c>
      <c r="K5" s="21">
        <v>0.44</v>
      </c>
      <c r="L5" s="21">
        <v>1</v>
      </c>
      <c r="M5" s="15">
        <v>0.21796747967479677</v>
      </c>
      <c r="N5" s="15">
        <v>0.21413533834586468</v>
      </c>
      <c r="O5" s="11">
        <f t="shared" si="4"/>
        <v>44.308429268292691</v>
      </c>
      <c r="P5" s="11">
        <f t="shared" si="4"/>
        <v>52.677293233082708</v>
      </c>
      <c r="Q5" s="4"/>
      <c r="R5" s="4"/>
    </row>
    <row r="6" spans="1:18" x14ac:dyDescent="0.25">
      <c r="A6" s="1">
        <v>42087</v>
      </c>
      <c r="B6">
        <v>2</v>
      </c>
      <c r="C6">
        <v>2</v>
      </c>
      <c r="D6">
        <v>88</v>
      </c>
      <c r="E6">
        <f t="shared" si="1"/>
        <v>8.8000000000000007</v>
      </c>
      <c r="F6">
        <f t="shared" si="2"/>
        <v>88000</v>
      </c>
      <c r="G6" s="11">
        <v>8.4</v>
      </c>
      <c r="H6" s="11">
        <v>4.4000000000000004</v>
      </c>
      <c r="I6" s="11">
        <f t="shared" si="3"/>
        <v>61600.000000000007</v>
      </c>
      <c r="J6" s="11">
        <f t="shared" si="0"/>
        <v>32266.666666666668</v>
      </c>
      <c r="K6" s="21">
        <v>0.39</v>
      </c>
      <c r="L6" s="21">
        <v>1.08</v>
      </c>
      <c r="M6" s="15">
        <v>0.23898954703832753</v>
      </c>
      <c r="N6" s="15">
        <v>0.21494875549048317</v>
      </c>
      <c r="O6" s="11">
        <f t="shared" si="4"/>
        <v>57.414848780487816</v>
      </c>
      <c r="P6" s="11">
        <f t="shared" si="4"/>
        <v>74.905342313323587</v>
      </c>
      <c r="Q6" s="4"/>
      <c r="R6" s="4"/>
    </row>
    <row r="7" spans="1:18" x14ac:dyDescent="0.25">
      <c r="A7" s="1">
        <v>42087</v>
      </c>
      <c r="B7">
        <v>2</v>
      </c>
      <c r="C7">
        <v>3</v>
      </c>
      <c r="D7">
        <v>69</v>
      </c>
      <c r="E7">
        <f t="shared" si="1"/>
        <v>6.9</v>
      </c>
      <c r="F7">
        <f t="shared" si="2"/>
        <v>69000</v>
      </c>
      <c r="G7" s="11">
        <v>8.6999999999999993</v>
      </c>
      <c r="H7" s="11">
        <v>3.6</v>
      </c>
      <c r="I7" s="11">
        <f t="shared" si="3"/>
        <v>50025</v>
      </c>
      <c r="J7" s="11">
        <f t="shared" ref="J7:J16" si="5">F7*(H7/12)</f>
        <v>20700</v>
      </c>
      <c r="K7" s="21">
        <v>0.5</v>
      </c>
      <c r="L7" s="21">
        <v>1.1399999999999999</v>
      </c>
      <c r="M7" s="15">
        <v>0.21691501746216532</v>
      </c>
      <c r="N7" s="15">
        <v>0.23124818577648767</v>
      </c>
      <c r="O7" s="11">
        <f t="shared" si="4"/>
        <v>54.255868742724104</v>
      </c>
      <c r="P7" s="11">
        <f t="shared" si="4"/>
        <v>54.56994687953555</v>
      </c>
      <c r="Q7" s="24">
        <f>AVERAGE(O5:O7)</f>
        <v>51.993048930501537</v>
      </c>
      <c r="R7" s="24">
        <f>AVERAGE(P5:P7)</f>
        <v>60.717527475313943</v>
      </c>
    </row>
    <row r="8" spans="1:18" x14ac:dyDescent="0.25">
      <c r="A8" s="1">
        <v>42087</v>
      </c>
      <c r="B8">
        <v>3</v>
      </c>
      <c r="C8">
        <v>1</v>
      </c>
      <c r="D8">
        <v>68</v>
      </c>
      <c r="E8">
        <f t="shared" si="1"/>
        <v>6.8</v>
      </c>
      <c r="F8">
        <f t="shared" si="2"/>
        <v>68000</v>
      </c>
      <c r="G8" s="11">
        <v>8</v>
      </c>
      <c r="H8" s="11">
        <v>4</v>
      </c>
      <c r="I8" s="11">
        <f t="shared" ref="I8:I16" si="6">F8*(G8/12)</f>
        <v>45333.333333333328</v>
      </c>
      <c r="J8" s="11">
        <f t="shared" si="5"/>
        <v>22666.666666666664</v>
      </c>
      <c r="K8" s="21">
        <v>0.35</v>
      </c>
      <c r="L8" s="21">
        <v>0.93</v>
      </c>
      <c r="M8" s="15">
        <v>0.22271393643031787</v>
      </c>
      <c r="N8" s="15">
        <v>0.21416176470588236</v>
      </c>
      <c r="O8" s="11">
        <f t="shared" si="4"/>
        <v>35.337277913610428</v>
      </c>
      <c r="P8" s="11">
        <f t="shared" si="4"/>
        <v>45.145300000000006</v>
      </c>
      <c r="Q8" s="4"/>
      <c r="R8" s="4"/>
    </row>
    <row r="9" spans="1:18" x14ac:dyDescent="0.25">
      <c r="A9" s="1">
        <v>42087</v>
      </c>
      <c r="B9">
        <v>3</v>
      </c>
      <c r="C9">
        <v>2</v>
      </c>
      <c r="D9">
        <v>72</v>
      </c>
      <c r="E9">
        <f t="shared" si="1"/>
        <v>7.2</v>
      </c>
      <c r="F9">
        <f t="shared" si="2"/>
        <v>72000</v>
      </c>
      <c r="G9" s="11">
        <v>7.5</v>
      </c>
      <c r="H9" s="11">
        <v>3.5</v>
      </c>
      <c r="I9" s="11">
        <f t="shared" si="6"/>
        <v>45000</v>
      </c>
      <c r="J9" s="11">
        <f t="shared" si="5"/>
        <v>21000</v>
      </c>
      <c r="K9" s="21">
        <v>0.34</v>
      </c>
      <c r="L9" s="21">
        <v>0.87</v>
      </c>
      <c r="M9" s="15">
        <v>0.23899721448467967</v>
      </c>
      <c r="N9" s="15">
        <v>0.21459948320413436</v>
      </c>
      <c r="O9" s="11">
        <f t="shared" si="4"/>
        <v>36.566573816155994</v>
      </c>
      <c r="P9" s="11">
        <f t="shared" si="4"/>
        <v>39.207325581395345</v>
      </c>
      <c r="Q9" s="4"/>
      <c r="R9" s="4"/>
    </row>
    <row r="10" spans="1:18" x14ac:dyDescent="0.25">
      <c r="A10" s="1">
        <v>42087</v>
      </c>
      <c r="B10">
        <v>3</v>
      </c>
      <c r="C10">
        <v>3</v>
      </c>
      <c r="D10">
        <v>65</v>
      </c>
      <c r="E10">
        <f t="shared" si="1"/>
        <v>6.5</v>
      </c>
      <c r="F10">
        <f t="shared" si="2"/>
        <v>65000</v>
      </c>
      <c r="G10" s="11">
        <v>10</v>
      </c>
      <c r="H10" s="11">
        <v>4</v>
      </c>
      <c r="I10" s="11">
        <f t="shared" si="6"/>
        <v>54166.666666666672</v>
      </c>
      <c r="J10" s="11">
        <f t="shared" si="5"/>
        <v>21666.666666666664</v>
      </c>
      <c r="K10" s="21">
        <v>0.49</v>
      </c>
      <c r="L10" s="21">
        <v>1.06</v>
      </c>
      <c r="M10" s="15">
        <v>0.21088167053364268</v>
      </c>
      <c r="N10" s="15">
        <v>0.22203852327447834</v>
      </c>
      <c r="O10" s="11">
        <f t="shared" si="4"/>
        <v>55.971510054137667</v>
      </c>
      <c r="P10" s="11">
        <f t="shared" si="4"/>
        <v>50.994847512038518</v>
      </c>
      <c r="Q10" s="24">
        <f>AVERAGE(O8:O10)</f>
        <v>42.625120594634694</v>
      </c>
      <c r="R10" s="24">
        <f>AVERAGE(P8:P10)</f>
        <v>45.115824364477959</v>
      </c>
    </row>
    <row r="11" spans="1:18" x14ac:dyDescent="0.25">
      <c r="A11" s="1">
        <v>42087</v>
      </c>
      <c r="B11">
        <v>4</v>
      </c>
      <c r="C11">
        <v>1</v>
      </c>
      <c r="D11">
        <v>68</v>
      </c>
      <c r="E11">
        <f t="shared" si="1"/>
        <v>6.8</v>
      </c>
      <c r="F11">
        <f t="shared" si="2"/>
        <v>68000</v>
      </c>
      <c r="G11" s="11">
        <v>8.3000000000000007</v>
      </c>
      <c r="H11" s="11">
        <v>4.7</v>
      </c>
      <c r="I11" s="11">
        <f t="shared" si="6"/>
        <v>47033.333333333343</v>
      </c>
      <c r="J11" s="11">
        <f t="shared" si="5"/>
        <v>26633.333333333332</v>
      </c>
      <c r="K11" s="21">
        <v>0.36</v>
      </c>
      <c r="L11" s="21">
        <v>1</v>
      </c>
      <c r="M11" s="15">
        <v>0.22150061500615006</v>
      </c>
      <c r="N11" s="15">
        <v>0.19489329268292682</v>
      </c>
      <c r="O11" s="11">
        <f t="shared" si="4"/>
        <v>37.504484132841341</v>
      </c>
      <c r="P11" s="11">
        <f t="shared" si="4"/>
        <v>51.906580284552838</v>
      </c>
      <c r="Q11" s="4"/>
      <c r="R11" s="4"/>
    </row>
    <row r="12" spans="1:18" x14ac:dyDescent="0.25">
      <c r="A12" s="1">
        <v>42087</v>
      </c>
      <c r="B12">
        <v>4</v>
      </c>
      <c r="C12">
        <v>2</v>
      </c>
      <c r="D12">
        <v>79</v>
      </c>
      <c r="E12">
        <f t="shared" si="1"/>
        <v>7.9</v>
      </c>
      <c r="F12">
        <f t="shared" si="2"/>
        <v>79000</v>
      </c>
      <c r="G12" s="11">
        <v>6.9</v>
      </c>
      <c r="H12" s="11">
        <v>4.0999999999999996</v>
      </c>
      <c r="I12" s="11">
        <f t="shared" si="6"/>
        <v>45425.000000000007</v>
      </c>
      <c r="J12" s="11">
        <f t="shared" si="5"/>
        <v>26991.666666666664</v>
      </c>
      <c r="K12" s="21">
        <v>0.36</v>
      </c>
      <c r="L12" s="21">
        <v>0.97</v>
      </c>
      <c r="M12" s="15">
        <v>0.23949558638083226</v>
      </c>
      <c r="N12" s="15">
        <v>0.20368020304568529</v>
      </c>
      <c r="O12" s="11">
        <f t="shared" si="4"/>
        <v>39.164713240857509</v>
      </c>
      <c r="P12" s="11">
        <f t="shared" si="4"/>
        <v>53.327381027918783</v>
      </c>
      <c r="Q12" s="4"/>
      <c r="R12" s="4"/>
    </row>
    <row r="13" spans="1:18" x14ac:dyDescent="0.25">
      <c r="A13" s="1">
        <v>42087</v>
      </c>
      <c r="B13">
        <v>4</v>
      </c>
      <c r="C13">
        <v>3</v>
      </c>
      <c r="D13">
        <v>85</v>
      </c>
      <c r="E13">
        <f t="shared" si="1"/>
        <v>8.5</v>
      </c>
      <c r="F13">
        <f t="shared" si="2"/>
        <v>85000</v>
      </c>
      <c r="G13" s="11">
        <v>9</v>
      </c>
      <c r="H13" s="11">
        <v>3.8</v>
      </c>
      <c r="I13" s="11">
        <f t="shared" si="6"/>
        <v>63750</v>
      </c>
      <c r="J13" s="11">
        <f t="shared" si="5"/>
        <v>26916.666666666664</v>
      </c>
      <c r="K13" s="21">
        <v>0.44</v>
      </c>
      <c r="L13" s="21">
        <v>1.1599999999999999</v>
      </c>
      <c r="M13" s="15">
        <v>0.22207345971563983</v>
      </c>
      <c r="N13" s="15">
        <v>0.21182621502209134</v>
      </c>
      <c r="O13" s="11">
        <f t="shared" si="4"/>
        <v>62.291605450236972</v>
      </c>
      <c r="P13" s="11">
        <f t="shared" si="4"/>
        <v>66.139205203730981</v>
      </c>
      <c r="Q13" s="24">
        <f>AVERAGE(O11:O13)</f>
        <v>46.3202676079786</v>
      </c>
      <c r="R13" s="24">
        <f>AVERAGE(P11:P13)</f>
        <v>57.124388838734205</v>
      </c>
    </row>
    <row r="14" spans="1:18" x14ac:dyDescent="0.25">
      <c r="A14" s="1">
        <v>42087</v>
      </c>
      <c r="B14">
        <v>5</v>
      </c>
      <c r="C14">
        <v>1</v>
      </c>
      <c r="D14">
        <v>62</v>
      </c>
      <c r="E14">
        <f t="shared" si="1"/>
        <v>6.2</v>
      </c>
      <c r="F14">
        <f t="shared" si="2"/>
        <v>62000</v>
      </c>
      <c r="G14" s="11">
        <v>10.1</v>
      </c>
      <c r="H14" s="11">
        <v>5.4</v>
      </c>
      <c r="I14" s="11">
        <f t="shared" si="6"/>
        <v>52183.333333333336</v>
      </c>
      <c r="J14" s="11">
        <f t="shared" si="5"/>
        <v>27900</v>
      </c>
      <c r="K14" s="21">
        <v>0.43</v>
      </c>
      <c r="L14" s="21">
        <v>1.26</v>
      </c>
      <c r="M14" s="15">
        <v>0.20583875162548765</v>
      </c>
      <c r="N14" s="15">
        <v>0.20461661341853035</v>
      </c>
      <c r="O14" s="11">
        <f t="shared" si="4"/>
        <v>46.187814412657133</v>
      </c>
      <c r="P14" s="11">
        <f t="shared" si="4"/>
        <v>71.930924281150169</v>
      </c>
      <c r="Q14" s="4"/>
      <c r="R14" s="4"/>
    </row>
    <row r="15" spans="1:18" x14ac:dyDescent="0.25">
      <c r="A15" s="1">
        <v>42087</v>
      </c>
      <c r="B15">
        <v>5</v>
      </c>
      <c r="C15">
        <v>2</v>
      </c>
      <c r="D15">
        <v>67</v>
      </c>
      <c r="E15">
        <f t="shared" si="1"/>
        <v>6.7</v>
      </c>
      <c r="F15">
        <f t="shared" si="2"/>
        <v>67000</v>
      </c>
      <c r="G15" s="11">
        <v>9.1999999999999993</v>
      </c>
      <c r="H15" s="11">
        <v>5</v>
      </c>
      <c r="I15" s="11">
        <f t="shared" si="6"/>
        <v>51366.666666666664</v>
      </c>
      <c r="J15" s="11">
        <f t="shared" si="5"/>
        <v>27916.666666666668</v>
      </c>
      <c r="K15" s="21">
        <v>0.44</v>
      </c>
      <c r="L15" s="21">
        <v>1.1499999999999999</v>
      </c>
      <c r="M15" s="15">
        <v>0.2304768392370572</v>
      </c>
      <c r="N15" s="15">
        <v>0.20124999999999998</v>
      </c>
      <c r="O15" s="11">
        <f t="shared" si="4"/>
        <v>52.090838692098082</v>
      </c>
      <c r="P15" s="11">
        <f t="shared" si="4"/>
        <v>64.609635416666649</v>
      </c>
      <c r="Q15" s="4"/>
      <c r="R15" s="4"/>
    </row>
    <row r="16" spans="1:18" x14ac:dyDescent="0.25">
      <c r="A16" s="1">
        <v>42087</v>
      </c>
      <c r="B16">
        <v>5</v>
      </c>
      <c r="C16">
        <v>3</v>
      </c>
      <c r="D16">
        <v>70</v>
      </c>
      <c r="E16">
        <f t="shared" si="1"/>
        <v>7</v>
      </c>
      <c r="F16">
        <f t="shared" si="2"/>
        <v>70000</v>
      </c>
      <c r="G16" s="11">
        <v>9.1999999999999993</v>
      </c>
      <c r="H16" s="11">
        <v>3.8</v>
      </c>
      <c r="I16" s="11">
        <f t="shared" si="6"/>
        <v>53666.666666666664</v>
      </c>
      <c r="J16" s="11">
        <f t="shared" si="5"/>
        <v>22166.666666666664</v>
      </c>
      <c r="K16" s="21">
        <v>0.4</v>
      </c>
      <c r="L16" s="21">
        <v>1.1599999999999999</v>
      </c>
      <c r="M16" s="15">
        <v>0.2157124518613607</v>
      </c>
      <c r="N16" s="15">
        <v>0.23311143270622289</v>
      </c>
      <c r="O16" s="11">
        <f t="shared" si="4"/>
        <v>46.306272999572101</v>
      </c>
      <c r="P16" s="11">
        <f>(J16*L16/100)*N16</f>
        <v>59.940719729860099</v>
      </c>
      <c r="Q16" s="24">
        <f>AVERAGE(O14:O16)</f>
        <v>48.194975368109112</v>
      </c>
      <c r="R16" s="24">
        <f>AVERAGE(P14:P16)</f>
        <v>65.493759809225637</v>
      </c>
    </row>
    <row r="17" spans="2:13" x14ac:dyDescent="0.25">
      <c r="M17" s="15"/>
    </row>
    <row r="18" spans="2:13" x14ac:dyDescent="0.25"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M18" s="15"/>
    </row>
    <row r="19" spans="2:13" x14ac:dyDescent="0.25">
      <c r="C19">
        <v>1</v>
      </c>
      <c r="D19" s="11">
        <f>AVERAGE(I2:I4)/1000</f>
        <v>66.766666666666666</v>
      </c>
      <c r="E19" s="11">
        <f>AVERAGE(J2:J4)/1000</f>
        <v>26.37222222222222</v>
      </c>
      <c r="F19" s="11">
        <f>SUM(D19:E19)</f>
        <v>93.138888888888886</v>
      </c>
      <c r="M19" s="15"/>
    </row>
    <row r="20" spans="2:13" x14ac:dyDescent="0.25">
      <c r="C20">
        <v>2</v>
      </c>
      <c r="D20" s="11">
        <f>AVERAGE(I5:I7)/1000</f>
        <v>52.608333333333334</v>
      </c>
      <c r="E20" s="11">
        <f>AVERAGE(J5:J7)/1000</f>
        <v>25.855555555555551</v>
      </c>
      <c r="F20" s="11">
        <f t="shared" ref="F20:F23" si="7">SUM(D20:E20)</f>
        <v>78.463888888888889</v>
      </c>
      <c r="M20" s="15"/>
    </row>
    <row r="21" spans="2:13" x14ac:dyDescent="0.25">
      <c r="C21">
        <v>3</v>
      </c>
      <c r="D21" s="11">
        <f>AVERAGE(I8:I10)/1000</f>
        <v>48.166666666666664</v>
      </c>
      <c r="E21" s="11">
        <f>AVERAGE(J8:J10)/1000</f>
        <v>21.777777777777779</v>
      </c>
      <c r="F21" s="11">
        <f t="shared" si="7"/>
        <v>69.944444444444443</v>
      </c>
      <c r="M21" s="15"/>
    </row>
    <row r="22" spans="2:13" x14ac:dyDescent="0.25">
      <c r="C22">
        <v>4</v>
      </c>
      <c r="D22" s="11">
        <f>AVERAGE(I11:I13)/1000</f>
        <v>52.069444444444443</v>
      </c>
      <c r="E22" s="11">
        <f>AVERAGE(J11:J13)/1000</f>
        <v>26.847222222222218</v>
      </c>
      <c r="F22" s="11">
        <f t="shared" si="7"/>
        <v>78.916666666666657</v>
      </c>
    </row>
    <row r="23" spans="2:13" x14ac:dyDescent="0.25">
      <c r="C23">
        <v>5</v>
      </c>
      <c r="D23" s="11">
        <f>AVERAGE(I14:I16)/1000</f>
        <v>52.405555555555551</v>
      </c>
      <c r="E23" s="11">
        <f>AVERAGE(J14:J16)/1000</f>
        <v>25.994444444444447</v>
      </c>
      <c r="F23" s="11">
        <f t="shared" si="7"/>
        <v>78.400000000000006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H19" sqref="H19"/>
    </sheetView>
  </sheetViews>
  <sheetFormatPr defaultRowHeight="15" x14ac:dyDescent="0.25"/>
  <cols>
    <col min="1" max="1" width="11.5703125" bestFit="1" customWidth="1"/>
    <col min="2" max="2" width="9.28515625" bestFit="1" customWidth="1"/>
    <col min="3" max="3" width="4.140625" bestFit="1" customWidth="1"/>
    <col min="4" max="4" width="5.5703125" bestFit="1" customWidth="1"/>
    <col min="5" max="5" width="6.42578125" bestFit="1" customWidth="1"/>
    <col min="6" max="6" width="5.140625" style="4" bestFit="1" customWidth="1"/>
    <col min="7" max="7" width="9.140625" style="4" customWidth="1"/>
    <col min="8" max="8" width="9.5703125" bestFit="1" customWidth="1"/>
    <col min="15" max="15" width="13.140625" customWidth="1"/>
    <col min="16" max="16" width="21.42578125" customWidth="1"/>
    <col min="17" max="17" width="17.85546875" bestFit="1" customWidth="1"/>
  </cols>
  <sheetData>
    <row r="1" spans="1:16" ht="26.25" x14ac:dyDescent="0.25">
      <c r="A1" s="2" t="s">
        <v>0</v>
      </c>
      <c r="B1" s="2" t="s">
        <v>2</v>
      </c>
      <c r="C1" s="2" t="s">
        <v>3</v>
      </c>
      <c r="D1" s="2" t="s">
        <v>1</v>
      </c>
      <c r="E1" s="5" t="s">
        <v>12</v>
      </c>
      <c r="F1" s="3" t="s">
        <v>13</v>
      </c>
      <c r="G1" s="3"/>
      <c r="H1" t="s">
        <v>7</v>
      </c>
      <c r="O1" s="8" t="s">
        <v>35</v>
      </c>
      <c r="P1" t="s">
        <v>38</v>
      </c>
    </row>
    <row r="2" spans="1:16" x14ac:dyDescent="0.25">
      <c r="A2" s="1">
        <v>42087</v>
      </c>
      <c r="B2">
        <v>1</v>
      </c>
      <c r="C2">
        <v>1</v>
      </c>
      <c r="D2" t="s">
        <v>11</v>
      </c>
      <c r="E2">
        <v>15</v>
      </c>
      <c r="H2" t="s">
        <v>8</v>
      </c>
      <c r="O2" s="9">
        <v>1</v>
      </c>
      <c r="P2" s="7">
        <v>10.355555555555554</v>
      </c>
    </row>
    <row r="3" spans="1:16" x14ac:dyDescent="0.25">
      <c r="A3" s="1">
        <v>42087</v>
      </c>
      <c r="B3">
        <v>1</v>
      </c>
      <c r="C3">
        <v>1</v>
      </c>
      <c r="D3" t="s">
        <v>5</v>
      </c>
      <c r="E3">
        <v>9.6999999999999993</v>
      </c>
      <c r="F3" s="4">
        <f>E3/E2*100</f>
        <v>64.666666666666657</v>
      </c>
      <c r="H3" t="s">
        <v>9</v>
      </c>
      <c r="O3" s="9">
        <v>2</v>
      </c>
      <c r="P3" s="7">
        <v>8.1999999999999993</v>
      </c>
    </row>
    <row r="4" spans="1:16" x14ac:dyDescent="0.25">
      <c r="A4" s="1">
        <v>42087</v>
      </c>
      <c r="B4">
        <v>1</v>
      </c>
      <c r="C4">
        <v>1</v>
      </c>
      <c r="D4" t="s">
        <v>6</v>
      </c>
      <c r="E4">
        <v>5.3</v>
      </c>
      <c r="H4" t="s">
        <v>10</v>
      </c>
      <c r="O4" s="9">
        <v>3</v>
      </c>
      <c r="P4" s="7">
        <v>8.2222222222222214</v>
      </c>
    </row>
    <row r="5" spans="1:16" x14ac:dyDescent="0.25">
      <c r="A5" s="1">
        <v>42087</v>
      </c>
      <c r="B5">
        <v>1</v>
      </c>
      <c r="C5">
        <v>2</v>
      </c>
      <c r="D5" t="s">
        <v>11</v>
      </c>
      <c r="E5">
        <v>14.9</v>
      </c>
      <c r="O5" s="9">
        <v>4</v>
      </c>
      <c r="P5" s="7">
        <v>8.1777777777777771</v>
      </c>
    </row>
    <row r="6" spans="1:16" x14ac:dyDescent="0.25">
      <c r="A6" s="1">
        <v>42087</v>
      </c>
      <c r="B6">
        <v>1</v>
      </c>
      <c r="C6">
        <v>2</v>
      </c>
      <c r="D6" t="s">
        <v>5</v>
      </c>
      <c r="E6">
        <v>10.8</v>
      </c>
      <c r="F6" s="4">
        <f>E6/E5*100</f>
        <v>72.483221476510067</v>
      </c>
      <c r="H6" s="6" t="s">
        <v>14</v>
      </c>
      <c r="I6" t="s">
        <v>17</v>
      </c>
      <c r="O6" s="9">
        <v>5</v>
      </c>
      <c r="P6" s="7">
        <v>9.4888888888888889</v>
      </c>
    </row>
    <row r="7" spans="1:16" x14ac:dyDescent="0.25">
      <c r="A7" s="1">
        <v>42087</v>
      </c>
      <c r="B7">
        <v>1</v>
      </c>
      <c r="C7">
        <v>2</v>
      </c>
      <c r="D7" t="s">
        <v>6</v>
      </c>
      <c r="E7">
        <v>4.0999999999999996</v>
      </c>
      <c r="H7" s="6" t="s">
        <v>15</v>
      </c>
      <c r="I7" t="s">
        <v>18</v>
      </c>
      <c r="O7" s="9" t="s">
        <v>36</v>
      </c>
      <c r="P7" s="7">
        <v>8.8888888888888893</v>
      </c>
    </row>
    <row r="8" spans="1:16" x14ac:dyDescent="0.25">
      <c r="A8" s="1">
        <v>42087</v>
      </c>
      <c r="B8">
        <v>1</v>
      </c>
      <c r="C8">
        <v>3</v>
      </c>
      <c r="D8" t="s">
        <v>11</v>
      </c>
      <c r="E8">
        <v>16.7</v>
      </c>
      <c r="H8" s="6" t="s">
        <v>16</v>
      </c>
      <c r="I8" t="s">
        <v>19</v>
      </c>
    </row>
    <row r="9" spans="1:16" x14ac:dyDescent="0.25">
      <c r="A9" s="1">
        <v>42087</v>
      </c>
      <c r="B9">
        <v>1</v>
      </c>
      <c r="C9">
        <v>3</v>
      </c>
      <c r="D9" t="s">
        <v>5</v>
      </c>
      <c r="E9">
        <v>12.6</v>
      </c>
      <c r="F9" s="4">
        <f>E9/E8*100</f>
        <v>75.449101796407192</v>
      </c>
    </row>
    <row r="10" spans="1:16" x14ac:dyDescent="0.25">
      <c r="A10" s="1">
        <v>42087</v>
      </c>
      <c r="B10">
        <v>1</v>
      </c>
      <c r="C10">
        <v>3</v>
      </c>
      <c r="D10" t="s">
        <v>6</v>
      </c>
      <c r="E10">
        <v>4.0999999999999996</v>
      </c>
    </row>
    <row r="11" spans="1:16" x14ac:dyDescent="0.25">
      <c r="A11" s="1">
        <v>42087</v>
      </c>
      <c r="B11">
        <v>2</v>
      </c>
      <c r="C11">
        <v>1</v>
      </c>
      <c r="D11" t="s">
        <v>11</v>
      </c>
      <c r="E11">
        <v>11.8</v>
      </c>
    </row>
    <row r="12" spans="1:16" x14ac:dyDescent="0.25">
      <c r="A12" s="1">
        <v>42087</v>
      </c>
      <c r="B12">
        <v>2</v>
      </c>
      <c r="C12">
        <v>1</v>
      </c>
      <c r="D12" t="s">
        <v>5</v>
      </c>
      <c r="E12">
        <v>7.7</v>
      </c>
      <c r="F12" s="4">
        <f>E12/E11*100</f>
        <v>65.254237288135585</v>
      </c>
    </row>
    <row r="13" spans="1:16" x14ac:dyDescent="0.25">
      <c r="A13" s="1">
        <v>42087</v>
      </c>
      <c r="B13">
        <v>2</v>
      </c>
      <c r="C13">
        <v>1</v>
      </c>
      <c r="D13" t="s">
        <v>6</v>
      </c>
      <c r="E13">
        <v>4.0999999999999996</v>
      </c>
    </row>
    <row r="14" spans="1:16" x14ac:dyDescent="0.25">
      <c r="A14" s="1">
        <v>42087</v>
      </c>
      <c r="B14">
        <v>2</v>
      </c>
      <c r="C14">
        <v>2</v>
      </c>
      <c r="D14" t="s">
        <v>11</v>
      </c>
      <c r="E14">
        <v>12.8</v>
      </c>
    </row>
    <row r="15" spans="1:16" x14ac:dyDescent="0.25">
      <c r="A15" s="1">
        <v>42087</v>
      </c>
      <c r="B15">
        <v>2</v>
      </c>
      <c r="C15">
        <v>2</v>
      </c>
      <c r="D15" t="s">
        <v>5</v>
      </c>
      <c r="E15">
        <v>8.4</v>
      </c>
      <c r="F15" s="4">
        <f>E15/E14*100</f>
        <v>65.625</v>
      </c>
    </row>
    <row r="16" spans="1:16" x14ac:dyDescent="0.25">
      <c r="A16" s="1">
        <v>42087</v>
      </c>
      <c r="B16">
        <v>2</v>
      </c>
      <c r="C16">
        <v>2</v>
      </c>
      <c r="D16" t="s">
        <v>6</v>
      </c>
      <c r="E16">
        <v>4.4000000000000004</v>
      </c>
    </row>
    <row r="17" spans="1:6" x14ac:dyDescent="0.25">
      <c r="A17" s="1">
        <v>42087</v>
      </c>
      <c r="B17">
        <v>2</v>
      </c>
      <c r="C17">
        <v>3</v>
      </c>
      <c r="D17" t="s">
        <v>11</v>
      </c>
      <c r="E17">
        <v>12.3</v>
      </c>
    </row>
    <row r="18" spans="1:6" x14ac:dyDescent="0.25">
      <c r="A18" s="1">
        <v>42087</v>
      </c>
      <c r="B18">
        <v>2</v>
      </c>
      <c r="C18">
        <v>3</v>
      </c>
      <c r="D18" t="s">
        <v>5</v>
      </c>
      <c r="E18">
        <v>8.6999999999999993</v>
      </c>
      <c r="F18" s="4">
        <f>E18/E17*100</f>
        <v>70.731707317073159</v>
      </c>
    </row>
    <row r="19" spans="1:6" x14ac:dyDescent="0.25">
      <c r="A19" s="1">
        <v>42087</v>
      </c>
      <c r="B19">
        <v>2</v>
      </c>
      <c r="C19">
        <v>3</v>
      </c>
      <c r="D19" t="s">
        <v>6</v>
      </c>
      <c r="E19">
        <v>3.6</v>
      </c>
    </row>
    <row r="20" spans="1:6" x14ac:dyDescent="0.25">
      <c r="A20" s="1">
        <v>42087</v>
      </c>
      <c r="B20">
        <v>3</v>
      </c>
      <c r="C20">
        <v>1</v>
      </c>
      <c r="D20" t="s">
        <v>11</v>
      </c>
      <c r="E20">
        <v>12</v>
      </c>
    </row>
    <row r="21" spans="1:6" x14ac:dyDescent="0.25">
      <c r="A21" s="1">
        <v>42087</v>
      </c>
      <c r="B21">
        <v>3</v>
      </c>
      <c r="C21">
        <v>1</v>
      </c>
      <c r="D21" t="s">
        <v>5</v>
      </c>
      <c r="E21">
        <v>8</v>
      </c>
      <c r="F21" s="4">
        <f>E21/E20*100</f>
        <v>66.666666666666657</v>
      </c>
    </row>
    <row r="22" spans="1:6" x14ac:dyDescent="0.25">
      <c r="A22" s="1">
        <v>42087</v>
      </c>
      <c r="B22">
        <v>3</v>
      </c>
      <c r="C22">
        <v>1</v>
      </c>
      <c r="D22" t="s">
        <v>6</v>
      </c>
      <c r="E22">
        <v>4</v>
      </c>
    </row>
    <row r="23" spans="1:6" x14ac:dyDescent="0.25">
      <c r="A23" s="1">
        <v>42087</v>
      </c>
      <c r="B23">
        <v>3</v>
      </c>
      <c r="C23">
        <v>2</v>
      </c>
      <c r="D23" t="s">
        <v>11</v>
      </c>
      <c r="E23">
        <v>11</v>
      </c>
    </row>
    <row r="24" spans="1:6" x14ac:dyDescent="0.25">
      <c r="A24" s="1">
        <v>42087</v>
      </c>
      <c r="B24">
        <v>3</v>
      </c>
      <c r="C24">
        <v>2</v>
      </c>
      <c r="D24" t="s">
        <v>5</v>
      </c>
      <c r="E24">
        <v>7.5</v>
      </c>
      <c r="F24" s="4">
        <f>E24/E23*100</f>
        <v>68.181818181818173</v>
      </c>
    </row>
    <row r="25" spans="1:6" x14ac:dyDescent="0.25">
      <c r="A25" s="1">
        <v>42087</v>
      </c>
      <c r="B25">
        <v>3</v>
      </c>
      <c r="C25">
        <v>2</v>
      </c>
      <c r="D25" t="s">
        <v>6</v>
      </c>
      <c r="E25">
        <v>3.5</v>
      </c>
    </row>
    <row r="26" spans="1:6" x14ac:dyDescent="0.25">
      <c r="A26" s="1">
        <v>42087</v>
      </c>
      <c r="B26">
        <v>3</v>
      </c>
      <c r="C26">
        <v>3</v>
      </c>
      <c r="D26" t="s">
        <v>11</v>
      </c>
      <c r="E26">
        <v>14</v>
      </c>
    </row>
    <row r="27" spans="1:6" x14ac:dyDescent="0.25">
      <c r="A27" s="1">
        <v>42087</v>
      </c>
      <c r="B27">
        <v>3</v>
      </c>
      <c r="C27">
        <v>3</v>
      </c>
      <c r="D27" t="s">
        <v>5</v>
      </c>
      <c r="E27">
        <v>10</v>
      </c>
      <c r="F27" s="4">
        <f>E27/E26*100</f>
        <v>71.428571428571431</v>
      </c>
    </row>
    <row r="28" spans="1:6" x14ac:dyDescent="0.25">
      <c r="A28" s="1">
        <v>42087</v>
      </c>
      <c r="B28">
        <v>3</v>
      </c>
      <c r="C28">
        <v>3</v>
      </c>
      <c r="D28" t="s">
        <v>6</v>
      </c>
      <c r="E28">
        <v>4</v>
      </c>
    </row>
    <row r="29" spans="1:6" x14ac:dyDescent="0.25">
      <c r="A29" s="1">
        <v>42087</v>
      </c>
      <c r="B29">
        <v>4</v>
      </c>
      <c r="C29">
        <v>1</v>
      </c>
      <c r="D29" t="s">
        <v>11</v>
      </c>
      <c r="E29">
        <v>13</v>
      </c>
    </row>
    <row r="30" spans="1:6" x14ac:dyDescent="0.25">
      <c r="A30" s="1">
        <v>42087</v>
      </c>
      <c r="B30">
        <v>4</v>
      </c>
      <c r="C30">
        <v>1</v>
      </c>
      <c r="D30" t="s">
        <v>5</v>
      </c>
      <c r="E30">
        <v>8.3000000000000007</v>
      </c>
      <c r="F30" s="4">
        <f>E30/E29*100</f>
        <v>63.846153846153854</v>
      </c>
    </row>
    <row r="31" spans="1:6" x14ac:dyDescent="0.25">
      <c r="A31" s="1">
        <v>42087</v>
      </c>
      <c r="B31">
        <v>4</v>
      </c>
      <c r="C31">
        <v>1</v>
      </c>
      <c r="D31" t="s">
        <v>6</v>
      </c>
      <c r="E31">
        <v>4.7</v>
      </c>
    </row>
    <row r="32" spans="1:6" x14ac:dyDescent="0.25">
      <c r="A32" s="1">
        <v>42087</v>
      </c>
      <c r="B32">
        <v>4</v>
      </c>
      <c r="C32">
        <v>2</v>
      </c>
      <c r="D32" t="s">
        <v>11</v>
      </c>
      <c r="E32">
        <v>11</v>
      </c>
    </row>
    <row r="33" spans="1:6" x14ac:dyDescent="0.25">
      <c r="A33" s="1">
        <v>42087</v>
      </c>
      <c r="B33">
        <v>4</v>
      </c>
      <c r="C33">
        <v>2</v>
      </c>
      <c r="D33" t="s">
        <v>5</v>
      </c>
      <c r="E33">
        <v>6.9</v>
      </c>
      <c r="F33" s="4">
        <f>E33/E32*100</f>
        <v>62.727272727272734</v>
      </c>
    </row>
    <row r="34" spans="1:6" x14ac:dyDescent="0.25">
      <c r="A34" s="1">
        <v>42087</v>
      </c>
      <c r="B34">
        <v>4</v>
      </c>
      <c r="C34">
        <v>2</v>
      </c>
      <c r="D34" t="s">
        <v>6</v>
      </c>
      <c r="E34">
        <v>4.0999999999999996</v>
      </c>
    </row>
    <row r="35" spans="1:6" x14ac:dyDescent="0.25">
      <c r="A35" s="1">
        <v>42087</v>
      </c>
      <c r="B35">
        <v>4</v>
      </c>
      <c r="C35">
        <v>3</v>
      </c>
      <c r="D35" t="s">
        <v>11</v>
      </c>
      <c r="E35">
        <v>12.8</v>
      </c>
    </row>
    <row r="36" spans="1:6" x14ac:dyDescent="0.25">
      <c r="A36" s="1">
        <v>42087</v>
      </c>
      <c r="B36">
        <v>4</v>
      </c>
      <c r="C36">
        <v>3</v>
      </c>
      <c r="D36" t="s">
        <v>5</v>
      </c>
      <c r="E36">
        <v>9</v>
      </c>
      <c r="F36" s="4">
        <f>E36/E35*100</f>
        <v>70.3125</v>
      </c>
    </row>
    <row r="37" spans="1:6" x14ac:dyDescent="0.25">
      <c r="A37" s="1">
        <v>42087</v>
      </c>
      <c r="B37">
        <v>4</v>
      </c>
      <c r="C37">
        <v>3</v>
      </c>
      <c r="D37" t="s">
        <v>6</v>
      </c>
      <c r="E37">
        <v>3.8</v>
      </c>
    </row>
    <row r="38" spans="1:6" x14ac:dyDescent="0.25">
      <c r="A38" s="1">
        <v>42087</v>
      </c>
      <c r="B38">
        <v>5</v>
      </c>
      <c r="C38">
        <v>1</v>
      </c>
      <c r="D38" t="s">
        <v>11</v>
      </c>
      <c r="E38">
        <v>15.5</v>
      </c>
    </row>
    <row r="39" spans="1:6" x14ac:dyDescent="0.25">
      <c r="A39" s="1">
        <v>42087</v>
      </c>
      <c r="B39">
        <v>5</v>
      </c>
      <c r="C39">
        <v>1</v>
      </c>
      <c r="D39" t="s">
        <v>5</v>
      </c>
      <c r="E39">
        <v>10.1</v>
      </c>
      <c r="F39" s="4">
        <f>E39/E38*100</f>
        <v>65.161290322580641</v>
      </c>
    </row>
    <row r="40" spans="1:6" x14ac:dyDescent="0.25">
      <c r="A40" s="1">
        <v>42087</v>
      </c>
      <c r="B40">
        <v>5</v>
      </c>
      <c r="C40">
        <v>1</v>
      </c>
      <c r="D40" t="s">
        <v>6</v>
      </c>
      <c r="E40">
        <v>5.4</v>
      </c>
    </row>
    <row r="41" spans="1:6" x14ac:dyDescent="0.25">
      <c r="A41" s="1">
        <v>42087</v>
      </c>
      <c r="B41">
        <v>5</v>
      </c>
      <c r="C41">
        <v>2</v>
      </c>
      <c r="D41" t="s">
        <v>11</v>
      </c>
      <c r="E41">
        <v>14.2</v>
      </c>
    </row>
    <row r="42" spans="1:6" x14ac:dyDescent="0.25">
      <c r="A42" s="1">
        <v>42087</v>
      </c>
      <c r="B42">
        <v>5</v>
      </c>
      <c r="C42">
        <v>2</v>
      </c>
      <c r="D42" t="s">
        <v>5</v>
      </c>
      <c r="E42">
        <v>9.1999999999999993</v>
      </c>
      <c r="F42" s="4">
        <f>E42/E41*100</f>
        <v>64.788732394366207</v>
      </c>
    </row>
    <row r="43" spans="1:6" x14ac:dyDescent="0.25">
      <c r="A43" s="1">
        <v>42087</v>
      </c>
      <c r="B43">
        <v>5</v>
      </c>
      <c r="C43">
        <v>2</v>
      </c>
      <c r="D43" t="s">
        <v>6</v>
      </c>
      <c r="E43">
        <v>5</v>
      </c>
    </row>
    <row r="44" spans="1:6" x14ac:dyDescent="0.25">
      <c r="A44" s="1">
        <v>42087</v>
      </c>
      <c r="B44">
        <v>5</v>
      </c>
      <c r="C44">
        <v>3</v>
      </c>
      <c r="D44" t="s">
        <v>11</v>
      </c>
      <c r="E44">
        <v>13</v>
      </c>
    </row>
    <row r="45" spans="1:6" x14ac:dyDescent="0.25">
      <c r="A45" s="1">
        <v>42087</v>
      </c>
      <c r="B45">
        <v>5</v>
      </c>
      <c r="C45">
        <v>3</v>
      </c>
      <c r="D45" t="s">
        <v>5</v>
      </c>
      <c r="E45">
        <v>9.1999999999999993</v>
      </c>
      <c r="F45" s="4">
        <f>E45/E44*100</f>
        <v>70.769230769230759</v>
      </c>
    </row>
    <row r="46" spans="1:6" x14ac:dyDescent="0.25">
      <c r="A46" s="1">
        <v>42087</v>
      </c>
      <c r="B46">
        <v>5</v>
      </c>
      <c r="C46">
        <v>3</v>
      </c>
      <c r="D46" t="s">
        <v>6</v>
      </c>
      <c r="E46">
        <v>3.8</v>
      </c>
    </row>
  </sheetData>
  <autoFilter ref="D1:D46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31"/>
  <sheetViews>
    <sheetView workbookViewId="0">
      <selection activeCell="J47" sqref="J47"/>
    </sheetView>
  </sheetViews>
  <sheetFormatPr defaultRowHeight="15" x14ac:dyDescent="0.25"/>
  <cols>
    <col min="1" max="1" width="11.5703125" style="14" bestFit="1" customWidth="1"/>
    <col min="2" max="2" width="5" style="14" bestFit="1" customWidth="1"/>
    <col min="3" max="3" width="4.140625" style="14" bestFit="1" customWidth="1"/>
    <col min="4" max="4" width="5" style="14" bestFit="1" customWidth="1"/>
    <col min="5" max="5" width="10" style="14" bestFit="1" customWidth="1"/>
    <col min="6" max="6" width="9.42578125" style="17" bestFit="1" customWidth="1"/>
    <col min="7" max="7" width="9.5703125" style="14" bestFit="1" customWidth="1"/>
    <col min="8" max="8" width="10.7109375" style="14" bestFit="1" customWidth="1"/>
    <col min="9" max="9" width="10.7109375" style="14" customWidth="1"/>
    <col min="10" max="10" width="13.140625" style="14" customWidth="1"/>
    <col min="11" max="11" width="25" style="15" bestFit="1" customWidth="1"/>
  </cols>
  <sheetData>
    <row r="1" spans="1:11" ht="39" x14ac:dyDescent="0.25">
      <c r="A1" s="2" t="s">
        <v>0</v>
      </c>
      <c r="B1" s="2" t="s">
        <v>40</v>
      </c>
      <c r="C1" s="2" t="s">
        <v>3</v>
      </c>
      <c r="D1" s="2" t="s">
        <v>1</v>
      </c>
      <c r="E1" s="5" t="s">
        <v>20</v>
      </c>
      <c r="F1" s="16" t="s">
        <v>21</v>
      </c>
      <c r="G1" s="5" t="s">
        <v>149</v>
      </c>
      <c r="H1" s="2"/>
      <c r="I1" s="2"/>
      <c r="J1" s="8" t="s">
        <v>35</v>
      </c>
      <c r="K1" t="s">
        <v>41</v>
      </c>
    </row>
    <row r="2" spans="1:11" hidden="1" x14ac:dyDescent="0.25">
      <c r="A2" s="13">
        <v>42087</v>
      </c>
      <c r="B2" s="14">
        <v>1</v>
      </c>
      <c r="C2" s="14">
        <v>1</v>
      </c>
      <c r="D2" s="14" t="s">
        <v>5</v>
      </c>
      <c r="E2" s="14">
        <v>892</v>
      </c>
      <c r="F2" s="17">
        <v>163.77000000000001</v>
      </c>
      <c r="G2" s="15">
        <f t="shared" ref="G2:G31" si="0">F2/E2</f>
        <v>0.18359865470852019</v>
      </c>
      <c r="J2" s="9">
        <v>1</v>
      </c>
      <c r="K2" s="7">
        <v>0.196724691622856</v>
      </c>
    </row>
    <row r="3" spans="1:11" x14ac:dyDescent="0.25">
      <c r="A3" s="13">
        <v>42087</v>
      </c>
      <c r="B3" s="14">
        <v>1</v>
      </c>
      <c r="C3" s="14">
        <v>1</v>
      </c>
      <c r="D3" s="14" t="s">
        <v>6</v>
      </c>
      <c r="E3" s="14">
        <v>775</v>
      </c>
      <c r="F3" s="17">
        <v>135.08000000000001</v>
      </c>
      <c r="G3" s="15">
        <f t="shared" si="0"/>
        <v>0.17429677419354841</v>
      </c>
      <c r="J3" s="9">
        <v>2</v>
      </c>
      <c r="K3" s="7">
        <v>0.22236738729802086</v>
      </c>
    </row>
    <row r="4" spans="1:11" hidden="1" x14ac:dyDescent="0.25">
      <c r="A4" s="13">
        <v>42087</v>
      </c>
      <c r="B4" s="14">
        <v>1</v>
      </c>
      <c r="C4" s="14">
        <v>2</v>
      </c>
      <c r="D4" s="14" t="s">
        <v>5</v>
      </c>
      <c r="E4" s="14">
        <v>837</v>
      </c>
      <c r="F4" s="17">
        <v>169.67</v>
      </c>
      <c r="G4" s="15">
        <f t="shared" si="0"/>
        <v>0.20271206690561527</v>
      </c>
      <c r="J4" s="9">
        <v>3</v>
      </c>
      <c r="K4" s="7">
        <v>0.22056543210552257</v>
      </c>
    </row>
    <row r="5" spans="1:11" x14ac:dyDescent="0.25">
      <c r="A5" s="13">
        <v>42087</v>
      </c>
      <c r="B5" s="14">
        <v>1</v>
      </c>
      <c r="C5" s="14">
        <v>2</v>
      </c>
      <c r="D5" s="14" t="s">
        <v>6</v>
      </c>
      <c r="E5" s="14">
        <v>765</v>
      </c>
      <c r="F5" s="17">
        <v>138.91</v>
      </c>
      <c r="G5" s="15">
        <f t="shared" si="0"/>
        <v>0.18158169934640522</v>
      </c>
      <c r="J5" s="9">
        <v>4</v>
      </c>
      <c r="K5" s="7">
        <v>0.2155782286422209</v>
      </c>
    </row>
    <row r="6" spans="1:11" hidden="1" x14ac:dyDescent="0.25">
      <c r="A6" s="13">
        <v>42087</v>
      </c>
      <c r="B6" s="14">
        <v>1</v>
      </c>
      <c r="C6" s="14">
        <v>3</v>
      </c>
      <c r="D6" s="14" t="s">
        <v>5</v>
      </c>
      <c r="E6" s="14">
        <v>787</v>
      </c>
      <c r="F6" s="17">
        <v>177.52</v>
      </c>
      <c r="G6" s="15">
        <f t="shared" si="0"/>
        <v>0.22556543837357054</v>
      </c>
      <c r="J6" s="9">
        <v>5</v>
      </c>
      <c r="K6" s="7">
        <v>0.21516768147477647</v>
      </c>
    </row>
    <row r="7" spans="1:11" x14ac:dyDescent="0.25">
      <c r="A7" s="13">
        <v>42087</v>
      </c>
      <c r="B7" s="14">
        <v>1</v>
      </c>
      <c r="C7" s="14">
        <v>3</v>
      </c>
      <c r="D7" s="14" t="s">
        <v>6</v>
      </c>
      <c r="E7" s="14">
        <v>802</v>
      </c>
      <c r="F7" s="17">
        <v>170.5</v>
      </c>
      <c r="G7" s="15">
        <f t="shared" si="0"/>
        <v>0.21259351620947631</v>
      </c>
      <c r="H7" s="9"/>
      <c r="J7" s="9" t="s">
        <v>36</v>
      </c>
      <c r="K7" s="7">
        <v>0.2140806842286794</v>
      </c>
    </row>
    <row r="8" spans="1:11" hidden="1" x14ac:dyDescent="0.25">
      <c r="A8" s="13">
        <v>42087</v>
      </c>
      <c r="B8" s="14">
        <v>2</v>
      </c>
      <c r="C8" s="14">
        <v>1</v>
      </c>
      <c r="D8" s="14" t="s">
        <v>5</v>
      </c>
      <c r="E8" s="14">
        <v>738</v>
      </c>
      <c r="F8" s="17">
        <v>160.86000000000001</v>
      </c>
      <c r="G8" s="15">
        <f t="shared" si="0"/>
        <v>0.21796747967479677</v>
      </c>
      <c r="J8"/>
      <c r="K8"/>
    </row>
    <row r="9" spans="1:11" x14ac:dyDescent="0.25">
      <c r="A9" s="13">
        <v>42087</v>
      </c>
      <c r="B9" s="14">
        <v>2</v>
      </c>
      <c r="C9" s="14">
        <v>1</v>
      </c>
      <c r="D9" s="14" t="s">
        <v>6</v>
      </c>
      <c r="E9" s="14">
        <v>532</v>
      </c>
      <c r="F9" s="17">
        <v>113.92</v>
      </c>
      <c r="G9" s="15">
        <f t="shared" si="0"/>
        <v>0.21413533834586468</v>
      </c>
      <c r="J9"/>
      <c r="K9"/>
    </row>
    <row r="10" spans="1:11" hidden="1" x14ac:dyDescent="0.25">
      <c r="A10" s="13">
        <v>42087</v>
      </c>
      <c r="B10" s="14">
        <v>2</v>
      </c>
      <c r="C10" s="14">
        <v>2</v>
      </c>
      <c r="D10" s="14" t="s">
        <v>5</v>
      </c>
      <c r="E10" s="14">
        <v>861</v>
      </c>
      <c r="F10" s="17">
        <v>205.77</v>
      </c>
      <c r="G10" s="15">
        <f t="shared" si="0"/>
        <v>0.23898954703832753</v>
      </c>
      <c r="J10"/>
      <c r="K10"/>
    </row>
    <row r="11" spans="1:11" x14ac:dyDescent="0.25">
      <c r="A11" s="13">
        <v>42087</v>
      </c>
      <c r="B11" s="14">
        <v>2</v>
      </c>
      <c r="C11" s="14">
        <v>2</v>
      </c>
      <c r="D11" s="14" t="s">
        <v>6</v>
      </c>
      <c r="E11" s="14">
        <v>683</v>
      </c>
      <c r="F11" s="17">
        <v>146.81</v>
      </c>
      <c r="G11" s="15">
        <f t="shared" si="0"/>
        <v>0.21494875549048317</v>
      </c>
      <c r="J11"/>
      <c r="K11"/>
    </row>
    <row r="12" spans="1:11" hidden="1" x14ac:dyDescent="0.25">
      <c r="A12" s="13">
        <v>42087</v>
      </c>
      <c r="B12" s="14">
        <v>2</v>
      </c>
      <c r="C12" s="14">
        <v>3</v>
      </c>
      <c r="D12" s="14" t="s">
        <v>5</v>
      </c>
      <c r="E12" s="14">
        <v>859</v>
      </c>
      <c r="F12" s="17">
        <v>186.33</v>
      </c>
      <c r="G12" s="15">
        <f t="shared" si="0"/>
        <v>0.21691501746216532</v>
      </c>
      <c r="J12"/>
      <c r="K12"/>
    </row>
    <row r="13" spans="1:11" x14ac:dyDescent="0.25">
      <c r="A13" s="13">
        <v>42087</v>
      </c>
      <c r="B13" s="14">
        <v>2</v>
      </c>
      <c r="C13" s="14">
        <v>3</v>
      </c>
      <c r="D13" s="14" t="s">
        <v>6</v>
      </c>
      <c r="E13" s="14">
        <v>689</v>
      </c>
      <c r="F13" s="17">
        <v>159.33000000000001</v>
      </c>
      <c r="G13" s="15">
        <f t="shared" si="0"/>
        <v>0.23124818577648767</v>
      </c>
      <c r="J13"/>
      <c r="K13"/>
    </row>
    <row r="14" spans="1:11" hidden="1" x14ac:dyDescent="0.25">
      <c r="A14" s="13">
        <v>42087</v>
      </c>
      <c r="B14" s="14">
        <v>3</v>
      </c>
      <c r="C14" s="14">
        <v>1</v>
      </c>
      <c r="D14" s="14" t="s">
        <v>5</v>
      </c>
      <c r="E14" s="14">
        <v>818</v>
      </c>
      <c r="F14" s="17">
        <v>182.18</v>
      </c>
      <c r="G14" s="15">
        <f t="shared" si="0"/>
        <v>0.22271393643031787</v>
      </c>
      <c r="J14"/>
      <c r="K14"/>
    </row>
    <row r="15" spans="1:11" x14ac:dyDescent="0.25">
      <c r="A15" s="13">
        <v>42087</v>
      </c>
      <c r="B15" s="14">
        <v>3</v>
      </c>
      <c r="C15" s="14">
        <v>1</v>
      </c>
      <c r="D15" s="14" t="s">
        <v>6</v>
      </c>
      <c r="E15" s="14">
        <v>680</v>
      </c>
      <c r="F15" s="17">
        <v>145.63</v>
      </c>
      <c r="G15" s="15">
        <f t="shared" si="0"/>
        <v>0.21416176470588236</v>
      </c>
      <c r="J15"/>
      <c r="K15"/>
    </row>
    <row r="16" spans="1:11" hidden="1" x14ac:dyDescent="0.25">
      <c r="A16" s="13">
        <v>42087</v>
      </c>
      <c r="B16" s="14">
        <v>3</v>
      </c>
      <c r="C16" s="14">
        <v>2</v>
      </c>
      <c r="D16" s="14" t="s">
        <v>5</v>
      </c>
      <c r="E16" s="14">
        <v>718</v>
      </c>
      <c r="F16" s="17">
        <v>171.6</v>
      </c>
      <c r="G16" s="15">
        <f t="shared" si="0"/>
        <v>0.23899721448467967</v>
      </c>
      <c r="J16"/>
      <c r="K16"/>
    </row>
    <row r="17" spans="1:11" x14ac:dyDescent="0.25">
      <c r="A17" s="13">
        <v>42087</v>
      </c>
      <c r="B17" s="14">
        <v>3</v>
      </c>
      <c r="C17" s="14">
        <v>2</v>
      </c>
      <c r="D17" s="14" t="s">
        <v>6</v>
      </c>
      <c r="E17" s="14">
        <v>774</v>
      </c>
      <c r="F17" s="17">
        <v>166.1</v>
      </c>
      <c r="G17" s="15">
        <f t="shared" si="0"/>
        <v>0.21459948320413436</v>
      </c>
      <c r="J17"/>
      <c r="K17"/>
    </row>
    <row r="18" spans="1:11" hidden="1" x14ac:dyDescent="0.25">
      <c r="A18" s="13">
        <v>42087</v>
      </c>
      <c r="B18" s="14">
        <v>3</v>
      </c>
      <c r="C18" s="14">
        <v>3</v>
      </c>
      <c r="D18" s="14" t="s">
        <v>5</v>
      </c>
      <c r="E18" s="14">
        <v>862</v>
      </c>
      <c r="F18" s="17">
        <v>181.78</v>
      </c>
      <c r="G18" s="15">
        <f t="shared" si="0"/>
        <v>0.21088167053364268</v>
      </c>
      <c r="J18"/>
      <c r="K18"/>
    </row>
    <row r="19" spans="1:11" x14ac:dyDescent="0.25">
      <c r="A19" s="13">
        <v>42087</v>
      </c>
      <c r="B19" s="14">
        <v>3</v>
      </c>
      <c r="C19" s="14">
        <v>3</v>
      </c>
      <c r="D19" s="14" t="s">
        <v>6</v>
      </c>
      <c r="E19" s="14">
        <v>623</v>
      </c>
      <c r="F19" s="17">
        <v>138.33000000000001</v>
      </c>
      <c r="G19" s="15">
        <f t="shared" si="0"/>
        <v>0.22203852327447834</v>
      </c>
    </row>
    <row r="20" spans="1:11" hidden="1" x14ac:dyDescent="0.25">
      <c r="A20" s="13">
        <v>42087</v>
      </c>
      <c r="B20" s="14">
        <v>4</v>
      </c>
      <c r="C20" s="14">
        <v>1</v>
      </c>
      <c r="D20" s="14" t="s">
        <v>5</v>
      </c>
      <c r="E20" s="14">
        <v>813</v>
      </c>
      <c r="F20" s="17">
        <v>180.08</v>
      </c>
      <c r="G20" s="15">
        <f t="shared" si="0"/>
        <v>0.22150061500615006</v>
      </c>
      <c r="H20" s="9"/>
    </row>
    <row r="21" spans="1:11" x14ac:dyDescent="0.25">
      <c r="A21" s="13">
        <v>42087</v>
      </c>
      <c r="B21" s="14">
        <v>4</v>
      </c>
      <c r="C21" s="14">
        <v>1</v>
      </c>
      <c r="D21" s="14" t="s">
        <v>6</v>
      </c>
      <c r="E21" s="14">
        <v>656</v>
      </c>
      <c r="F21" s="17">
        <v>127.85</v>
      </c>
      <c r="G21" s="15">
        <f t="shared" si="0"/>
        <v>0.19489329268292682</v>
      </c>
    </row>
    <row r="22" spans="1:11" hidden="1" x14ac:dyDescent="0.25">
      <c r="A22" s="13">
        <v>42087</v>
      </c>
      <c r="B22" s="14">
        <v>4</v>
      </c>
      <c r="C22" s="14">
        <v>2</v>
      </c>
      <c r="D22" s="14" t="s">
        <v>5</v>
      </c>
      <c r="E22" s="14">
        <v>793</v>
      </c>
      <c r="F22" s="17">
        <v>189.92</v>
      </c>
      <c r="G22" s="15">
        <f t="shared" si="0"/>
        <v>0.23949558638083226</v>
      </c>
    </row>
    <row r="23" spans="1:11" x14ac:dyDescent="0.25">
      <c r="A23" s="13">
        <v>42087</v>
      </c>
      <c r="B23" s="14">
        <v>4</v>
      </c>
      <c r="C23" s="14">
        <v>2</v>
      </c>
      <c r="D23" s="14" t="s">
        <v>6</v>
      </c>
      <c r="E23" s="14">
        <v>788</v>
      </c>
      <c r="F23" s="17">
        <v>160.5</v>
      </c>
      <c r="G23" s="15">
        <f t="shared" si="0"/>
        <v>0.20368020304568529</v>
      </c>
    </row>
    <row r="24" spans="1:11" hidden="1" x14ac:dyDescent="0.25">
      <c r="A24" s="13">
        <v>42087</v>
      </c>
      <c r="B24" s="14">
        <v>4</v>
      </c>
      <c r="C24" s="14">
        <v>3</v>
      </c>
      <c r="D24" s="14" t="s">
        <v>5</v>
      </c>
      <c r="E24" s="14">
        <v>844</v>
      </c>
      <c r="F24" s="17">
        <v>187.43</v>
      </c>
      <c r="G24" s="15">
        <f t="shared" si="0"/>
        <v>0.22207345971563983</v>
      </c>
    </row>
    <row r="25" spans="1:11" x14ac:dyDescent="0.25">
      <c r="A25" s="13">
        <v>42087</v>
      </c>
      <c r="B25" s="14">
        <v>4</v>
      </c>
      <c r="C25" s="14">
        <v>3</v>
      </c>
      <c r="D25" s="14" t="s">
        <v>6</v>
      </c>
      <c r="E25" s="14">
        <v>679</v>
      </c>
      <c r="F25" s="17">
        <v>143.83000000000001</v>
      </c>
      <c r="G25" s="15">
        <f t="shared" si="0"/>
        <v>0.21182621502209134</v>
      </c>
      <c r="K25" s="14"/>
    </row>
    <row r="26" spans="1:11" hidden="1" x14ac:dyDescent="0.25">
      <c r="A26" s="13">
        <v>42087</v>
      </c>
      <c r="B26" s="14">
        <v>5</v>
      </c>
      <c r="C26" s="14">
        <v>1</v>
      </c>
      <c r="D26" s="14" t="s">
        <v>5</v>
      </c>
      <c r="E26" s="14">
        <v>769</v>
      </c>
      <c r="F26" s="17">
        <v>158.29</v>
      </c>
      <c r="G26" s="15">
        <f t="shared" si="0"/>
        <v>0.20583875162548765</v>
      </c>
      <c r="H26" s="9"/>
    </row>
    <row r="27" spans="1:11" x14ac:dyDescent="0.25">
      <c r="A27" s="13">
        <v>42087</v>
      </c>
      <c r="B27" s="14">
        <v>5</v>
      </c>
      <c r="C27" s="14">
        <v>1</v>
      </c>
      <c r="D27" s="14" t="s">
        <v>6</v>
      </c>
      <c r="E27" s="14">
        <v>626</v>
      </c>
      <c r="F27" s="17">
        <v>128.09</v>
      </c>
      <c r="G27" s="15">
        <f t="shared" si="0"/>
        <v>0.20461661341853035</v>
      </c>
    </row>
    <row r="28" spans="1:11" hidden="1" x14ac:dyDescent="0.25">
      <c r="A28" s="13">
        <v>42087</v>
      </c>
      <c r="B28" s="14">
        <v>5</v>
      </c>
      <c r="C28" s="14">
        <v>2</v>
      </c>
      <c r="D28" s="14" t="s">
        <v>5</v>
      </c>
      <c r="E28" s="14">
        <v>734</v>
      </c>
      <c r="F28" s="17">
        <v>169.17</v>
      </c>
      <c r="G28" s="15">
        <f t="shared" si="0"/>
        <v>0.2304768392370572</v>
      </c>
    </row>
    <row r="29" spans="1:11" x14ac:dyDescent="0.25">
      <c r="A29" s="13">
        <v>42087</v>
      </c>
      <c r="B29" s="14">
        <v>5</v>
      </c>
      <c r="C29" s="14">
        <v>2</v>
      </c>
      <c r="D29" s="14" t="s">
        <v>6</v>
      </c>
      <c r="E29" s="14">
        <v>648</v>
      </c>
      <c r="F29" s="17">
        <v>130.41</v>
      </c>
      <c r="G29" s="15">
        <f t="shared" si="0"/>
        <v>0.20124999999999998</v>
      </c>
    </row>
    <row r="30" spans="1:11" hidden="1" x14ac:dyDescent="0.25">
      <c r="A30" s="13">
        <v>42087</v>
      </c>
      <c r="B30" s="14">
        <v>5</v>
      </c>
      <c r="C30" s="14">
        <v>3</v>
      </c>
      <c r="D30" s="14" t="s">
        <v>5</v>
      </c>
      <c r="E30" s="14">
        <v>779</v>
      </c>
      <c r="F30" s="17">
        <v>168.04</v>
      </c>
      <c r="G30" s="15">
        <f t="shared" si="0"/>
        <v>0.2157124518613607</v>
      </c>
    </row>
    <row r="31" spans="1:11" x14ac:dyDescent="0.25">
      <c r="A31" s="13">
        <v>42087</v>
      </c>
      <c r="B31" s="14">
        <v>5</v>
      </c>
      <c r="C31" s="14">
        <v>3</v>
      </c>
      <c r="D31" s="14" t="s">
        <v>6</v>
      </c>
      <c r="E31" s="14">
        <v>691</v>
      </c>
      <c r="F31" s="17">
        <v>161.08000000000001</v>
      </c>
      <c r="G31" s="15">
        <f t="shared" si="0"/>
        <v>0.23311143270622289</v>
      </c>
    </row>
  </sheetData>
  <autoFilter ref="D1:D31">
    <filterColumn colId="0">
      <filters>
        <filter val="LC"/>
      </filters>
    </filterColumn>
  </autoFilter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40" sqref="M40"/>
    </sheetView>
  </sheetViews>
  <sheetFormatPr defaultRowHeight="15" x14ac:dyDescent="0.25"/>
  <cols>
    <col min="1" max="1" width="8.42578125" bestFit="1" customWidth="1"/>
    <col min="2" max="2" width="9.42578125" customWidth="1"/>
  </cols>
  <sheetData>
    <row r="1" spans="1:4" x14ac:dyDescent="0.25">
      <c r="A1" s="12" t="s">
        <v>39</v>
      </c>
    </row>
    <row r="3" spans="1:4" ht="36.75" x14ac:dyDescent="0.25">
      <c r="A3" s="10" t="s">
        <v>37</v>
      </c>
      <c r="B3" s="22" t="s">
        <v>145</v>
      </c>
      <c r="C3" s="22" t="s">
        <v>146</v>
      </c>
    </row>
    <row r="4" spans="1:4" x14ac:dyDescent="0.25">
      <c r="A4" s="9">
        <v>1</v>
      </c>
      <c r="B4" s="4">
        <v>65.302586706867416</v>
      </c>
      <c r="C4" s="4">
        <v>55.961088866741363</v>
      </c>
      <c r="D4" s="4">
        <f>SUM(B4:C4)</f>
        <v>121.26367557360878</v>
      </c>
    </row>
    <row r="5" spans="1:4" x14ac:dyDescent="0.25">
      <c r="A5" s="9">
        <v>2</v>
      </c>
      <c r="B5" s="4">
        <v>51.993048930501537</v>
      </c>
      <c r="C5" s="4">
        <v>60.717527475313943</v>
      </c>
      <c r="D5" s="4">
        <f t="shared" ref="D5:D8" si="0">SUM(B5:C5)</f>
        <v>112.71057640581549</v>
      </c>
    </row>
    <row r="6" spans="1:4" x14ac:dyDescent="0.25">
      <c r="A6" s="9">
        <v>3</v>
      </c>
      <c r="B6" s="4">
        <v>42.625120594634694</v>
      </c>
      <c r="C6" s="4">
        <v>45.115824364477959</v>
      </c>
      <c r="D6" s="4">
        <f t="shared" si="0"/>
        <v>87.740944959112653</v>
      </c>
    </row>
    <row r="7" spans="1:4" x14ac:dyDescent="0.25">
      <c r="A7" s="9">
        <v>4</v>
      </c>
      <c r="B7" s="4">
        <v>46.3202676079786</v>
      </c>
      <c r="C7" s="4">
        <v>57.124388838734205</v>
      </c>
      <c r="D7" s="4">
        <f t="shared" si="0"/>
        <v>103.4446564467128</v>
      </c>
    </row>
    <row r="8" spans="1:4" x14ac:dyDescent="0.25">
      <c r="A8" s="9">
        <v>5</v>
      </c>
      <c r="B8" s="4">
        <v>48.194975368109112</v>
      </c>
      <c r="C8" s="4">
        <v>65.493759809225637</v>
      </c>
      <c r="D8" s="4">
        <f t="shared" si="0"/>
        <v>113.68873517733475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/>
  </sheetViews>
  <sheetFormatPr defaultRowHeight="15" x14ac:dyDescent="0.25"/>
  <cols>
    <col min="1" max="1" width="12.42578125" bestFit="1" customWidth="1"/>
    <col min="2" max="2" width="3" bestFit="1" customWidth="1"/>
    <col min="3" max="3" width="24.5703125" bestFit="1" customWidth="1"/>
    <col min="4" max="4" width="11.7109375" bestFit="1" customWidth="1"/>
    <col min="5" max="5" width="9.28515625" bestFit="1" customWidth="1"/>
    <col min="6" max="6" width="4" bestFit="1" customWidth="1"/>
    <col min="7" max="7" width="4.140625" bestFit="1" customWidth="1"/>
    <col min="8" max="9" width="8.5703125" bestFit="1" customWidth="1"/>
    <col min="10" max="11" width="11" bestFit="1" customWidth="1"/>
    <col min="12" max="23" width="11.7109375" bestFit="1" customWidth="1"/>
  </cols>
  <sheetData>
    <row r="1" spans="1:23" x14ac:dyDescent="0.25">
      <c r="H1" t="s">
        <v>108</v>
      </c>
      <c r="I1" t="s">
        <v>108</v>
      </c>
      <c r="J1" t="s">
        <v>109</v>
      </c>
      <c r="K1" t="s">
        <v>109</v>
      </c>
      <c r="L1" t="s">
        <v>110</v>
      </c>
      <c r="M1" t="s">
        <v>110</v>
      </c>
      <c r="N1" t="s">
        <v>110</v>
      </c>
      <c r="O1" t="s">
        <v>110</v>
      </c>
      <c r="P1" t="s">
        <v>110</v>
      </c>
      <c r="Q1" t="s">
        <v>110</v>
      </c>
      <c r="R1" t="s">
        <v>110</v>
      </c>
      <c r="S1" t="s">
        <v>110</v>
      </c>
      <c r="T1" t="s">
        <v>110</v>
      </c>
      <c r="U1" t="s">
        <v>110</v>
      </c>
      <c r="V1" t="s">
        <v>110</v>
      </c>
      <c r="W1" t="s">
        <v>110</v>
      </c>
    </row>
    <row r="2" spans="1:23" x14ac:dyDescent="0.25"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</row>
    <row r="3" spans="1:23" ht="15.75" thickBot="1" x14ac:dyDescent="0.3">
      <c r="H3" t="s">
        <v>127</v>
      </c>
      <c r="I3" t="s">
        <v>127</v>
      </c>
      <c r="J3" t="s">
        <v>127</v>
      </c>
      <c r="K3" t="s">
        <v>127</v>
      </c>
      <c r="L3" t="s">
        <v>128</v>
      </c>
      <c r="M3" t="s">
        <v>128</v>
      </c>
      <c r="N3" t="s">
        <v>127</v>
      </c>
      <c r="O3" t="s">
        <v>128</v>
      </c>
      <c r="P3" t="s">
        <v>128</v>
      </c>
      <c r="Q3" t="s">
        <v>127</v>
      </c>
      <c r="R3" t="s">
        <v>127</v>
      </c>
      <c r="S3" t="s">
        <v>128</v>
      </c>
      <c r="T3" t="s">
        <v>127</v>
      </c>
      <c r="U3" t="s">
        <v>127</v>
      </c>
      <c r="V3" t="s">
        <v>127</v>
      </c>
      <c r="W3" t="s">
        <v>128</v>
      </c>
    </row>
    <row r="4" spans="1:23" s="20" customFormat="1" ht="12" thickBot="1" x14ac:dyDescent="0.25">
      <c r="A4" s="18" t="s">
        <v>73</v>
      </c>
      <c r="B4" s="18" t="s">
        <v>42</v>
      </c>
      <c r="C4" s="19" t="s">
        <v>104</v>
      </c>
      <c r="D4" s="19" t="s">
        <v>105</v>
      </c>
      <c r="E4" s="19" t="s">
        <v>37</v>
      </c>
      <c r="F4" s="19" t="s">
        <v>106</v>
      </c>
      <c r="G4" s="19" t="s">
        <v>107</v>
      </c>
      <c r="H4" s="19" t="s">
        <v>111</v>
      </c>
      <c r="I4" s="19" t="s">
        <v>112</v>
      </c>
      <c r="J4" s="19" t="s">
        <v>113</v>
      </c>
      <c r="K4" s="19" t="s">
        <v>114</v>
      </c>
      <c r="L4" s="19" t="s">
        <v>115</v>
      </c>
      <c r="M4" s="19" t="s">
        <v>116</v>
      </c>
      <c r="N4" s="19" t="s">
        <v>117</v>
      </c>
      <c r="O4" s="19" t="s">
        <v>118</v>
      </c>
      <c r="P4" s="19" t="s">
        <v>119</v>
      </c>
      <c r="Q4" s="19" t="s">
        <v>120</v>
      </c>
      <c r="R4" s="19" t="s">
        <v>121</v>
      </c>
      <c r="S4" s="19" t="s">
        <v>122</v>
      </c>
      <c r="T4" s="19" t="s">
        <v>123</v>
      </c>
      <c r="U4" s="19" t="s">
        <v>124</v>
      </c>
      <c r="V4" s="19" t="s">
        <v>125</v>
      </c>
      <c r="W4" s="19" t="s">
        <v>126</v>
      </c>
    </row>
    <row r="5" spans="1:23" x14ac:dyDescent="0.25">
      <c r="A5" t="s">
        <v>74</v>
      </c>
      <c r="B5">
        <v>1</v>
      </c>
      <c r="C5" t="s">
        <v>43</v>
      </c>
      <c r="D5" s="1">
        <v>42087</v>
      </c>
      <c r="E5">
        <v>1</v>
      </c>
      <c r="F5">
        <v>1</v>
      </c>
      <c r="G5" t="s">
        <v>5</v>
      </c>
      <c r="H5">
        <v>0.44</v>
      </c>
      <c r="I5">
        <v>2.7E-2</v>
      </c>
      <c r="J5">
        <v>45.3</v>
      </c>
      <c r="K5">
        <v>0.44</v>
      </c>
      <c r="L5">
        <v>67</v>
      </c>
      <c r="M5" t="s">
        <v>129</v>
      </c>
      <c r="N5">
        <v>8.2000000000000003E-2</v>
      </c>
      <c r="O5">
        <v>4.3</v>
      </c>
      <c r="P5">
        <v>46.4</v>
      </c>
      <c r="Q5">
        <v>0.97899999999999998</v>
      </c>
      <c r="R5">
        <v>7.4999999999999997E-2</v>
      </c>
      <c r="S5">
        <v>18.3</v>
      </c>
      <c r="T5" t="s">
        <v>130</v>
      </c>
      <c r="U5">
        <v>3.1E-2</v>
      </c>
      <c r="V5">
        <v>5.3999999999999999E-2</v>
      </c>
      <c r="W5">
        <v>14</v>
      </c>
    </row>
    <row r="6" spans="1:23" x14ac:dyDescent="0.25">
      <c r="A6" t="s">
        <v>75</v>
      </c>
      <c r="B6">
        <v>2</v>
      </c>
      <c r="C6" t="s">
        <v>44</v>
      </c>
      <c r="D6" s="1">
        <v>42087</v>
      </c>
      <c r="E6">
        <v>1</v>
      </c>
      <c r="F6">
        <v>1</v>
      </c>
      <c r="G6" t="s">
        <v>6</v>
      </c>
      <c r="H6">
        <v>1.0900000000000001</v>
      </c>
      <c r="I6">
        <v>0.14000000000000001</v>
      </c>
      <c r="J6">
        <v>46.6</v>
      </c>
      <c r="K6">
        <v>1.1599999999999999</v>
      </c>
      <c r="L6">
        <v>548</v>
      </c>
      <c r="M6">
        <v>4.5</v>
      </c>
      <c r="N6">
        <v>0.26900000000000002</v>
      </c>
      <c r="O6">
        <v>7.7</v>
      </c>
      <c r="P6">
        <v>246</v>
      </c>
      <c r="Q6">
        <v>2.57</v>
      </c>
      <c r="R6">
        <v>0.14399999999999999</v>
      </c>
      <c r="S6">
        <v>81.599999999999994</v>
      </c>
      <c r="T6">
        <v>0.01</v>
      </c>
      <c r="U6">
        <v>0.151</v>
      </c>
      <c r="V6">
        <v>0.14000000000000001</v>
      </c>
      <c r="W6">
        <v>35</v>
      </c>
    </row>
    <row r="7" spans="1:23" x14ac:dyDescent="0.25">
      <c r="A7" t="s">
        <v>76</v>
      </c>
      <c r="B7">
        <v>3</v>
      </c>
      <c r="C7" t="s">
        <v>45</v>
      </c>
      <c r="D7" s="1">
        <v>42087</v>
      </c>
      <c r="E7">
        <v>1</v>
      </c>
      <c r="F7">
        <v>2</v>
      </c>
      <c r="G7" t="s">
        <v>5</v>
      </c>
      <c r="H7">
        <v>0.55000000000000004</v>
      </c>
      <c r="I7">
        <v>3.5000000000000003E-2</v>
      </c>
      <c r="J7">
        <v>45.9</v>
      </c>
      <c r="K7">
        <v>0.54</v>
      </c>
      <c r="L7">
        <v>246</v>
      </c>
      <c r="M7" t="s">
        <v>129</v>
      </c>
      <c r="N7">
        <v>8.5000000000000006E-2</v>
      </c>
      <c r="O7">
        <v>3.7</v>
      </c>
      <c r="P7">
        <v>69.099999999999994</v>
      </c>
      <c r="Q7">
        <v>0.75</v>
      </c>
      <c r="R7">
        <v>0.08</v>
      </c>
      <c r="S7">
        <v>9.3000000000000007</v>
      </c>
      <c r="T7" t="s">
        <v>130</v>
      </c>
      <c r="U7">
        <v>3.6999999999999998E-2</v>
      </c>
      <c r="V7">
        <v>5.2999999999999999E-2</v>
      </c>
      <c r="W7">
        <v>7.84</v>
      </c>
    </row>
    <row r="8" spans="1:23" x14ac:dyDescent="0.25">
      <c r="A8" t="s">
        <v>77</v>
      </c>
      <c r="B8">
        <v>4</v>
      </c>
      <c r="C8" t="s">
        <v>46</v>
      </c>
      <c r="D8" s="1">
        <v>42087</v>
      </c>
      <c r="E8">
        <v>1</v>
      </c>
      <c r="F8">
        <v>2</v>
      </c>
      <c r="G8" t="s">
        <v>6</v>
      </c>
      <c r="H8">
        <v>1.05</v>
      </c>
      <c r="I8">
        <v>0.14899999999999999</v>
      </c>
      <c r="J8">
        <v>46.3</v>
      </c>
      <c r="K8">
        <v>1.0900000000000001</v>
      </c>
      <c r="L8">
        <v>1080</v>
      </c>
      <c r="M8" t="s">
        <v>129</v>
      </c>
      <c r="N8">
        <v>0.26800000000000002</v>
      </c>
      <c r="O8">
        <v>7.4</v>
      </c>
      <c r="P8">
        <v>275</v>
      </c>
      <c r="Q8">
        <v>2.27</v>
      </c>
      <c r="R8">
        <v>0.14599999999999999</v>
      </c>
      <c r="S8">
        <v>50.8</v>
      </c>
      <c r="T8">
        <v>1.2999999999999999E-2</v>
      </c>
      <c r="U8">
        <v>0.154</v>
      </c>
      <c r="V8">
        <v>0.13400000000000001</v>
      </c>
      <c r="W8">
        <v>27.1</v>
      </c>
    </row>
    <row r="9" spans="1:23" x14ac:dyDescent="0.25">
      <c r="A9" t="s">
        <v>78</v>
      </c>
      <c r="B9">
        <v>5</v>
      </c>
      <c r="C9" t="s">
        <v>47</v>
      </c>
      <c r="D9" s="1">
        <v>42087</v>
      </c>
      <c r="E9">
        <v>1</v>
      </c>
      <c r="F9">
        <v>3</v>
      </c>
      <c r="G9" t="s">
        <v>5</v>
      </c>
      <c r="H9">
        <v>0.46</v>
      </c>
      <c r="I9">
        <v>3.5999999999999997E-2</v>
      </c>
      <c r="J9">
        <v>45.6</v>
      </c>
      <c r="K9">
        <v>0.44</v>
      </c>
      <c r="L9">
        <v>137</v>
      </c>
      <c r="M9" t="s">
        <v>129</v>
      </c>
      <c r="N9">
        <v>8.4000000000000005E-2</v>
      </c>
      <c r="O9">
        <v>2.8</v>
      </c>
      <c r="P9">
        <v>73.099999999999994</v>
      </c>
      <c r="Q9">
        <v>0.47799999999999998</v>
      </c>
      <c r="R9">
        <v>7.0999999999999994E-2</v>
      </c>
      <c r="S9">
        <v>7.33</v>
      </c>
      <c r="T9" t="s">
        <v>130</v>
      </c>
      <c r="U9">
        <v>3.7999999999999999E-2</v>
      </c>
      <c r="V9">
        <v>4.5999999999999999E-2</v>
      </c>
      <c r="W9">
        <v>6.98</v>
      </c>
    </row>
    <row r="10" spans="1:23" x14ac:dyDescent="0.25">
      <c r="A10" t="s">
        <v>79</v>
      </c>
      <c r="B10">
        <v>6</v>
      </c>
      <c r="C10" t="s">
        <v>48</v>
      </c>
      <c r="D10" s="1">
        <v>42087</v>
      </c>
      <c r="E10">
        <v>1</v>
      </c>
      <c r="F10">
        <v>3</v>
      </c>
      <c r="G10" t="s">
        <v>6</v>
      </c>
      <c r="H10">
        <v>1.04</v>
      </c>
      <c r="I10">
        <v>0.159</v>
      </c>
      <c r="J10">
        <v>46.6</v>
      </c>
      <c r="K10">
        <v>1.0900000000000001</v>
      </c>
      <c r="L10">
        <v>617</v>
      </c>
      <c r="M10">
        <v>4.4000000000000004</v>
      </c>
      <c r="N10">
        <v>0.25700000000000001</v>
      </c>
      <c r="O10">
        <v>6.5</v>
      </c>
      <c r="P10">
        <v>200</v>
      </c>
      <c r="Q10">
        <v>2.14</v>
      </c>
      <c r="R10">
        <v>0.14299999999999999</v>
      </c>
      <c r="S10">
        <v>38.6</v>
      </c>
      <c r="T10">
        <v>1.6E-2</v>
      </c>
      <c r="U10">
        <v>0.16300000000000001</v>
      </c>
      <c r="V10">
        <v>0.11799999999999999</v>
      </c>
      <c r="W10">
        <v>27.4</v>
      </c>
    </row>
    <row r="11" spans="1:23" x14ac:dyDescent="0.25">
      <c r="A11" t="s">
        <v>80</v>
      </c>
      <c r="B11">
        <v>7</v>
      </c>
      <c r="C11" t="s">
        <v>49</v>
      </c>
      <c r="D11" s="1">
        <v>42087</v>
      </c>
      <c r="E11">
        <v>2</v>
      </c>
      <c r="F11">
        <v>1</v>
      </c>
      <c r="G11" t="s">
        <v>5</v>
      </c>
      <c r="H11">
        <v>0.45</v>
      </c>
      <c r="I11">
        <v>3.7999999999999999E-2</v>
      </c>
      <c r="J11">
        <v>45.5</v>
      </c>
      <c r="K11">
        <v>0.44</v>
      </c>
      <c r="L11">
        <v>93</v>
      </c>
      <c r="M11" t="s">
        <v>129</v>
      </c>
      <c r="N11">
        <v>7.2999999999999995E-2</v>
      </c>
      <c r="O11">
        <v>4.0999999999999996</v>
      </c>
      <c r="P11">
        <v>63.1</v>
      </c>
      <c r="Q11">
        <v>0.80900000000000005</v>
      </c>
      <c r="R11">
        <v>5.2999999999999999E-2</v>
      </c>
      <c r="S11">
        <v>7.13</v>
      </c>
      <c r="T11" t="s">
        <v>130</v>
      </c>
      <c r="U11">
        <v>3.5000000000000003E-2</v>
      </c>
      <c r="V11">
        <v>6.0999999999999999E-2</v>
      </c>
      <c r="W11">
        <v>10.3</v>
      </c>
    </row>
    <row r="12" spans="1:23" x14ac:dyDescent="0.25">
      <c r="A12" t="s">
        <v>81</v>
      </c>
      <c r="B12">
        <v>8</v>
      </c>
      <c r="C12" t="s">
        <v>50</v>
      </c>
      <c r="D12" s="1">
        <v>42087</v>
      </c>
      <c r="E12">
        <v>2</v>
      </c>
      <c r="F12">
        <v>1</v>
      </c>
      <c r="G12" t="s">
        <v>6</v>
      </c>
      <c r="H12">
        <v>0.96</v>
      </c>
      <c r="I12">
        <v>0.127</v>
      </c>
      <c r="J12">
        <v>46.6</v>
      </c>
      <c r="K12">
        <v>1</v>
      </c>
      <c r="L12">
        <v>762</v>
      </c>
      <c r="M12" t="s">
        <v>129</v>
      </c>
      <c r="N12">
        <v>0.23599999999999999</v>
      </c>
      <c r="O12">
        <v>6.2</v>
      </c>
      <c r="P12">
        <v>212</v>
      </c>
      <c r="Q12">
        <v>2.13</v>
      </c>
      <c r="R12">
        <v>0.104</v>
      </c>
      <c r="S12">
        <v>36.4</v>
      </c>
      <c r="T12">
        <v>0.01</v>
      </c>
      <c r="U12">
        <v>0.13300000000000001</v>
      </c>
      <c r="V12">
        <v>0.13</v>
      </c>
      <c r="W12">
        <v>28.7</v>
      </c>
    </row>
    <row r="13" spans="1:23" x14ac:dyDescent="0.25">
      <c r="A13" t="s">
        <v>82</v>
      </c>
      <c r="B13">
        <v>9</v>
      </c>
      <c r="C13" t="s">
        <v>51</v>
      </c>
      <c r="D13" s="1">
        <v>42087</v>
      </c>
      <c r="E13">
        <v>2</v>
      </c>
      <c r="F13">
        <v>2</v>
      </c>
      <c r="G13" t="s">
        <v>5</v>
      </c>
      <c r="H13">
        <v>0.41</v>
      </c>
      <c r="I13">
        <v>2.8000000000000001E-2</v>
      </c>
      <c r="J13">
        <v>45.5</v>
      </c>
      <c r="K13">
        <v>0.39</v>
      </c>
      <c r="L13">
        <v>159</v>
      </c>
      <c r="M13" t="s">
        <v>129</v>
      </c>
      <c r="N13">
        <v>7.6999999999999999E-2</v>
      </c>
      <c r="O13">
        <v>3.4</v>
      </c>
      <c r="P13">
        <v>52.6</v>
      </c>
      <c r="Q13">
        <v>0.48499999999999999</v>
      </c>
      <c r="R13">
        <v>5.3999999999999999E-2</v>
      </c>
      <c r="S13">
        <v>6.15</v>
      </c>
      <c r="T13" t="s">
        <v>130</v>
      </c>
      <c r="U13">
        <v>0.03</v>
      </c>
      <c r="V13">
        <v>5.6000000000000001E-2</v>
      </c>
      <c r="W13">
        <v>7.01</v>
      </c>
    </row>
    <row r="14" spans="1:23" x14ac:dyDescent="0.25">
      <c r="A14" t="s">
        <v>83</v>
      </c>
      <c r="B14">
        <v>10</v>
      </c>
      <c r="C14" t="s">
        <v>52</v>
      </c>
      <c r="D14" s="1">
        <v>42087</v>
      </c>
      <c r="E14">
        <v>2</v>
      </c>
      <c r="F14">
        <v>2</v>
      </c>
      <c r="G14" t="s">
        <v>6</v>
      </c>
      <c r="H14">
        <v>1.05</v>
      </c>
      <c r="I14">
        <v>0.14000000000000001</v>
      </c>
      <c r="J14">
        <v>46.8</v>
      </c>
      <c r="K14">
        <v>1.08</v>
      </c>
      <c r="L14">
        <v>1010</v>
      </c>
      <c r="M14">
        <v>4.8</v>
      </c>
      <c r="N14">
        <v>0.30199999999999999</v>
      </c>
      <c r="O14">
        <v>6.9</v>
      </c>
      <c r="P14">
        <v>308</v>
      </c>
      <c r="Q14">
        <v>1.94</v>
      </c>
      <c r="R14">
        <v>0.11700000000000001</v>
      </c>
      <c r="S14">
        <v>34.1</v>
      </c>
      <c r="T14">
        <v>1.4E-2</v>
      </c>
      <c r="U14">
        <v>0.14599999999999999</v>
      </c>
      <c r="V14">
        <v>0.13700000000000001</v>
      </c>
      <c r="W14">
        <v>28</v>
      </c>
    </row>
    <row r="15" spans="1:23" x14ac:dyDescent="0.25">
      <c r="A15" t="s">
        <v>84</v>
      </c>
      <c r="B15">
        <v>11</v>
      </c>
      <c r="C15" t="s">
        <v>53</v>
      </c>
      <c r="D15" s="1">
        <v>42087</v>
      </c>
      <c r="E15">
        <v>2</v>
      </c>
      <c r="F15">
        <v>3</v>
      </c>
      <c r="G15" t="s">
        <v>5</v>
      </c>
      <c r="H15">
        <v>0.52</v>
      </c>
      <c r="I15">
        <v>0.03</v>
      </c>
      <c r="J15">
        <v>45.9</v>
      </c>
      <c r="K15">
        <v>0.5</v>
      </c>
      <c r="L15">
        <v>63</v>
      </c>
      <c r="M15" t="s">
        <v>129</v>
      </c>
      <c r="N15">
        <v>8.5999999999999993E-2</v>
      </c>
      <c r="O15">
        <v>3.3</v>
      </c>
      <c r="P15">
        <v>33.200000000000003</v>
      </c>
      <c r="Q15">
        <v>0.46899999999999997</v>
      </c>
      <c r="R15">
        <v>6.8000000000000005E-2</v>
      </c>
      <c r="S15">
        <v>4.99</v>
      </c>
      <c r="T15" t="s">
        <v>130</v>
      </c>
      <c r="U15">
        <v>3.5999999999999997E-2</v>
      </c>
      <c r="V15">
        <v>5.0999999999999997E-2</v>
      </c>
      <c r="W15">
        <v>9.0500000000000007</v>
      </c>
    </row>
    <row r="16" spans="1:23" x14ac:dyDescent="0.25">
      <c r="A16" t="s">
        <v>85</v>
      </c>
      <c r="B16">
        <v>12</v>
      </c>
      <c r="C16" t="s">
        <v>54</v>
      </c>
      <c r="D16" s="1">
        <v>42087</v>
      </c>
      <c r="E16">
        <v>2</v>
      </c>
      <c r="F16">
        <v>3</v>
      </c>
      <c r="G16" t="s">
        <v>6</v>
      </c>
      <c r="H16">
        <v>1.1299999999999999</v>
      </c>
      <c r="I16">
        <v>0.16300000000000001</v>
      </c>
      <c r="J16">
        <v>47.1</v>
      </c>
      <c r="K16">
        <v>1.1399999999999999</v>
      </c>
      <c r="L16">
        <v>648</v>
      </c>
      <c r="M16">
        <v>4.4000000000000004</v>
      </c>
      <c r="N16">
        <v>0.29099999999999998</v>
      </c>
      <c r="O16">
        <v>6.2</v>
      </c>
      <c r="P16">
        <v>412</v>
      </c>
      <c r="Q16">
        <v>2.0099999999999998</v>
      </c>
      <c r="R16">
        <v>0.151</v>
      </c>
      <c r="S16">
        <v>30.1</v>
      </c>
      <c r="T16">
        <v>2.5000000000000001E-2</v>
      </c>
      <c r="U16">
        <v>0.16700000000000001</v>
      </c>
      <c r="V16">
        <v>0.13800000000000001</v>
      </c>
      <c r="W16">
        <v>26</v>
      </c>
    </row>
    <row r="17" spans="1:23" x14ac:dyDescent="0.25">
      <c r="A17" t="s">
        <v>86</v>
      </c>
      <c r="B17">
        <v>13</v>
      </c>
      <c r="C17" t="s">
        <v>55</v>
      </c>
      <c r="D17" s="1">
        <v>42087</v>
      </c>
      <c r="E17">
        <v>3</v>
      </c>
      <c r="F17">
        <v>1</v>
      </c>
      <c r="G17" t="s">
        <v>5</v>
      </c>
      <c r="H17">
        <v>0.39</v>
      </c>
      <c r="I17">
        <v>2.5999999999999999E-2</v>
      </c>
      <c r="J17">
        <v>45.5</v>
      </c>
      <c r="K17">
        <v>0.35</v>
      </c>
      <c r="L17">
        <v>62</v>
      </c>
      <c r="M17" t="s">
        <v>129</v>
      </c>
      <c r="N17">
        <v>8.1000000000000003E-2</v>
      </c>
      <c r="O17">
        <v>3.8</v>
      </c>
      <c r="P17">
        <v>43</v>
      </c>
      <c r="Q17">
        <v>0.69899999999999995</v>
      </c>
      <c r="R17">
        <v>6.4000000000000001E-2</v>
      </c>
      <c r="S17">
        <v>9.7200000000000006</v>
      </c>
      <c r="T17" t="s">
        <v>130</v>
      </c>
      <c r="U17">
        <v>0.03</v>
      </c>
      <c r="V17">
        <v>0.06</v>
      </c>
      <c r="W17">
        <v>7.97</v>
      </c>
    </row>
    <row r="18" spans="1:23" x14ac:dyDescent="0.25">
      <c r="A18" t="s">
        <v>87</v>
      </c>
      <c r="B18">
        <v>14</v>
      </c>
      <c r="C18" t="s">
        <v>56</v>
      </c>
      <c r="D18" s="1">
        <v>42087</v>
      </c>
      <c r="E18">
        <v>3</v>
      </c>
      <c r="F18">
        <v>1</v>
      </c>
      <c r="G18" t="s">
        <v>6</v>
      </c>
      <c r="H18">
        <v>0.91</v>
      </c>
      <c r="I18">
        <v>0.11700000000000001</v>
      </c>
      <c r="J18">
        <v>46.9</v>
      </c>
      <c r="K18">
        <v>0.93</v>
      </c>
      <c r="L18">
        <v>537</v>
      </c>
      <c r="M18" t="s">
        <v>129</v>
      </c>
      <c r="N18">
        <v>0.27200000000000002</v>
      </c>
      <c r="O18">
        <v>6.2</v>
      </c>
      <c r="P18">
        <v>207</v>
      </c>
      <c r="Q18">
        <v>2.09</v>
      </c>
      <c r="R18">
        <v>0.121</v>
      </c>
      <c r="S18">
        <v>53.7</v>
      </c>
      <c r="T18">
        <v>1.0999999999999999E-2</v>
      </c>
      <c r="U18">
        <v>0.12</v>
      </c>
      <c r="V18">
        <v>0.129</v>
      </c>
      <c r="W18">
        <v>22.3</v>
      </c>
    </row>
    <row r="19" spans="1:23" x14ac:dyDescent="0.25">
      <c r="A19" t="s">
        <v>88</v>
      </c>
      <c r="B19">
        <v>15</v>
      </c>
      <c r="C19" t="s">
        <v>57</v>
      </c>
      <c r="D19" s="1">
        <v>42087</v>
      </c>
      <c r="E19">
        <v>3</v>
      </c>
      <c r="F19">
        <v>2</v>
      </c>
      <c r="G19" t="s">
        <v>5</v>
      </c>
      <c r="H19">
        <v>0.36</v>
      </c>
      <c r="I19">
        <v>0.03</v>
      </c>
      <c r="J19">
        <v>45.4</v>
      </c>
      <c r="K19">
        <v>0.34</v>
      </c>
      <c r="L19">
        <v>212</v>
      </c>
      <c r="M19" t="s">
        <v>129</v>
      </c>
      <c r="N19">
        <v>8.4000000000000005E-2</v>
      </c>
      <c r="O19">
        <v>4.3</v>
      </c>
      <c r="P19">
        <v>71.099999999999994</v>
      </c>
      <c r="Q19">
        <v>0.46400000000000002</v>
      </c>
      <c r="R19">
        <v>6.6000000000000003E-2</v>
      </c>
      <c r="S19">
        <v>7.99</v>
      </c>
      <c r="T19" t="s">
        <v>130</v>
      </c>
      <c r="U19">
        <v>2.5999999999999999E-2</v>
      </c>
      <c r="V19">
        <v>4.2000000000000003E-2</v>
      </c>
      <c r="W19">
        <v>9.69</v>
      </c>
    </row>
    <row r="20" spans="1:23" x14ac:dyDescent="0.25">
      <c r="A20" t="s">
        <v>89</v>
      </c>
      <c r="B20">
        <v>16</v>
      </c>
      <c r="C20" t="s">
        <v>58</v>
      </c>
      <c r="D20" s="1">
        <v>42087</v>
      </c>
      <c r="E20">
        <v>3</v>
      </c>
      <c r="F20">
        <v>2</v>
      </c>
      <c r="G20" t="s">
        <v>6</v>
      </c>
      <c r="H20">
        <v>0.82</v>
      </c>
      <c r="I20">
        <v>0.112</v>
      </c>
      <c r="J20">
        <v>46.8</v>
      </c>
      <c r="K20">
        <v>0.87</v>
      </c>
      <c r="L20">
        <v>446</v>
      </c>
      <c r="M20" t="s">
        <v>129</v>
      </c>
      <c r="N20">
        <v>0.253</v>
      </c>
      <c r="O20">
        <v>6</v>
      </c>
      <c r="P20">
        <v>156</v>
      </c>
      <c r="Q20">
        <v>2.11</v>
      </c>
      <c r="R20">
        <v>0.126</v>
      </c>
      <c r="S20">
        <v>37.5</v>
      </c>
      <c r="T20">
        <v>8.9999999999999993E-3</v>
      </c>
      <c r="U20">
        <v>0.11700000000000001</v>
      </c>
      <c r="V20">
        <v>0.112</v>
      </c>
      <c r="W20">
        <v>26.1</v>
      </c>
    </row>
    <row r="21" spans="1:23" x14ac:dyDescent="0.25">
      <c r="A21" t="s">
        <v>90</v>
      </c>
      <c r="B21">
        <v>17</v>
      </c>
      <c r="C21" t="s">
        <v>59</v>
      </c>
      <c r="D21" s="1">
        <v>42087</v>
      </c>
      <c r="E21">
        <v>3</v>
      </c>
      <c r="F21">
        <v>3</v>
      </c>
      <c r="G21" t="s">
        <v>5</v>
      </c>
      <c r="H21">
        <v>0.5</v>
      </c>
      <c r="I21">
        <v>4.2999999999999997E-2</v>
      </c>
      <c r="J21">
        <v>46.1</v>
      </c>
      <c r="K21">
        <v>0.49</v>
      </c>
      <c r="L21">
        <v>60</v>
      </c>
      <c r="M21" t="s">
        <v>129</v>
      </c>
      <c r="N21">
        <v>0.11700000000000001</v>
      </c>
      <c r="O21">
        <v>4.8</v>
      </c>
      <c r="P21">
        <v>42.3</v>
      </c>
      <c r="Q21">
        <v>0.53900000000000003</v>
      </c>
      <c r="R21">
        <v>8.5999999999999993E-2</v>
      </c>
      <c r="S21">
        <v>6.08</v>
      </c>
      <c r="T21" t="s">
        <v>130</v>
      </c>
      <c r="U21">
        <v>4.2000000000000003E-2</v>
      </c>
      <c r="V21">
        <v>5.1999999999999998E-2</v>
      </c>
      <c r="W21">
        <v>12.2</v>
      </c>
    </row>
    <row r="22" spans="1:23" x14ac:dyDescent="0.25">
      <c r="A22" t="s">
        <v>91</v>
      </c>
      <c r="B22">
        <v>18</v>
      </c>
      <c r="C22" t="s">
        <v>60</v>
      </c>
      <c r="D22" s="1">
        <v>42087</v>
      </c>
      <c r="E22">
        <v>3</v>
      </c>
      <c r="F22">
        <v>3</v>
      </c>
      <c r="G22" t="s">
        <v>6</v>
      </c>
      <c r="H22">
        <v>1.02</v>
      </c>
      <c r="I22">
        <v>0.156</v>
      </c>
      <c r="J22">
        <v>47</v>
      </c>
      <c r="K22">
        <v>1.06</v>
      </c>
      <c r="L22">
        <v>322</v>
      </c>
      <c r="M22" t="s">
        <v>129</v>
      </c>
      <c r="N22">
        <v>0.27800000000000002</v>
      </c>
      <c r="O22">
        <v>6.4</v>
      </c>
      <c r="P22">
        <v>177</v>
      </c>
      <c r="Q22">
        <v>2.09</v>
      </c>
      <c r="R22">
        <v>0.128</v>
      </c>
      <c r="S22">
        <v>27.5</v>
      </c>
      <c r="T22">
        <v>1.4E-2</v>
      </c>
      <c r="U22">
        <v>0.16800000000000001</v>
      </c>
      <c r="V22">
        <v>0.125</v>
      </c>
      <c r="W22">
        <v>29.3</v>
      </c>
    </row>
    <row r="23" spans="1:23" x14ac:dyDescent="0.25">
      <c r="A23" t="s">
        <v>92</v>
      </c>
      <c r="B23">
        <v>19</v>
      </c>
      <c r="C23" t="s">
        <v>61</v>
      </c>
      <c r="D23" s="1">
        <v>42087</v>
      </c>
      <c r="E23">
        <v>4</v>
      </c>
      <c r="F23">
        <v>1</v>
      </c>
      <c r="G23" t="s">
        <v>5</v>
      </c>
      <c r="H23">
        <v>0.39</v>
      </c>
      <c r="I23">
        <v>3.4000000000000002E-2</v>
      </c>
      <c r="J23">
        <v>46</v>
      </c>
      <c r="K23">
        <v>0.36</v>
      </c>
      <c r="L23">
        <v>64</v>
      </c>
      <c r="M23" t="s">
        <v>129</v>
      </c>
      <c r="N23">
        <v>0.10199999999999999</v>
      </c>
      <c r="O23">
        <v>3.9</v>
      </c>
      <c r="P23">
        <v>42.1</v>
      </c>
      <c r="Q23">
        <v>0.60399999999999998</v>
      </c>
      <c r="R23">
        <v>6.4000000000000001E-2</v>
      </c>
      <c r="S23">
        <v>9.7899999999999991</v>
      </c>
      <c r="T23" t="s">
        <v>130</v>
      </c>
      <c r="U23">
        <v>3.2000000000000001E-2</v>
      </c>
      <c r="V23">
        <v>5.8000000000000003E-2</v>
      </c>
      <c r="W23">
        <v>7.44</v>
      </c>
    </row>
    <row r="24" spans="1:23" x14ac:dyDescent="0.25">
      <c r="A24" t="s">
        <v>93</v>
      </c>
      <c r="B24">
        <v>20</v>
      </c>
      <c r="C24" t="s">
        <v>62</v>
      </c>
      <c r="D24" s="1">
        <v>42087</v>
      </c>
      <c r="E24">
        <v>4</v>
      </c>
      <c r="F24">
        <v>1</v>
      </c>
      <c r="G24" t="s">
        <v>6</v>
      </c>
      <c r="H24">
        <v>0.98</v>
      </c>
      <c r="I24">
        <v>0.14299999999999999</v>
      </c>
      <c r="J24">
        <v>46.3</v>
      </c>
      <c r="K24">
        <v>1</v>
      </c>
      <c r="L24">
        <v>389</v>
      </c>
      <c r="M24" t="s">
        <v>129</v>
      </c>
      <c r="N24">
        <v>0.31</v>
      </c>
      <c r="O24">
        <v>7.6</v>
      </c>
      <c r="P24">
        <v>176</v>
      </c>
      <c r="Q24">
        <v>2.09</v>
      </c>
      <c r="R24">
        <v>0.14499999999999999</v>
      </c>
      <c r="S24">
        <v>61.7</v>
      </c>
      <c r="T24">
        <v>8.0000000000000002E-3</v>
      </c>
      <c r="U24">
        <v>0.14799999999999999</v>
      </c>
      <c r="V24">
        <v>0.14199999999999999</v>
      </c>
      <c r="W24">
        <v>28.1</v>
      </c>
    </row>
    <row r="25" spans="1:23" x14ac:dyDescent="0.25">
      <c r="A25" t="s">
        <v>94</v>
      </c>
      <c r="B25">
        <v>21</v>
      </c>
      <c r="C25" t="s">
        <v>63</v>
      </c>
      <c r="D25" s="1">
        <v>42087</v>
      </c>
      <c r="E25">
        <v>4</v>
      </c>
      <c r="F25">
        <v>2</v>
      </c>
      <c r="G25" t="s">
        <v>5</v>
      </c>
      <c r="H25">
        <v>0.38</v>
      </c>
      <c r="I25">
        <v>2.1999999999999999E-2</v>
      </c>
      <c r="J25">
        <v>45.7</v>
      </c>
      <c r="K25">
        <v>0.36</v>
      </c>
      <c r="L25">
        <v>302</v>
      </c>
      <c r="M25" t="s">
        <v>129</v>
      </c>
      <c r="N25">
        <v>8.1000000000000003E-2</v>
      </c>
      <c r="O25">
        <v>3.6</v>
      </c>
      <c r="P25">
        <v>81.2</v>
      </c>
      <c r="Q25">
        <v>0.53900000000000003</v>
      </c>
      <c r="R25">
        <v>5.0999999999999997E-2</v>
      </c>
      <c r="S25">
        <v>6.23</v>
      </c>
      <c r="T25" t="s">
        <v>130</v>
      </c>
      <c r="U25">
        <v>2.8000000000000001E-2</v>
      </c>
      <c r="V25">
        <v>4.7E-2</v>
      </c>
      <c r="W25">
        <v>9.44</v>
      </c>
    </row>
    <row r="26" spans="1:23" x14ac:dyDescent="0.25">
      <c r="A26" t="s">
        <v>95</v>
      </c>
      <c r="B26">
        <v>22</v>
      </c>
      <c r="C26" t="s">
        <v>64</v>
      </c>
      <c r="D26" s="1">
        <v>42087</v>
      </c>
      <c r="E26">
        <v>4</v>
      </c>
      <c r="F26">
        <v>2</v>
      </c>
      <c r="G26" t="s">
        <v>6</v>
      </c>
      <c r="H26">
        <v>0.93</v>
      </c>
      <c r="I26">
        <v>0.123</v>
      </c>
      <c r="J26">
        <v>46.8</v>
      </c>
      <c r="K26">
        <v>0.97</v>
      </c>
      <c r="L26">
        <v>387</v>
      </c>
      <c r="M26" t="s">
        <v>129</v>
      </c>
      <c r="N26">
        <v>0.224</v>
      </c>
      <c r="O26">
        <v>7</v>
      </c>
      <c r="P26">
        <v>149</v>
      </c>
      <c r="Q26">
        <v>2.0299999999999998</v>
      </c>
      <c r="R26">
        <v>0.11700000000000001</v>
      </c>
      <c r="S26">
        <v>29.4</v>
      </c>
      <c r="T26">
        <v>1.2999999999999999E-2</v>
      </c>
      <c r="U26">
        <v>0.123</v>
      </c>
      <c r="V26">
        <v>0.115</v>
      </c>
      <c r="W26">
        <v>31.7</v>
      </c>
    </row>
    <row r="27" spans="1:23" x14ac:dyDescent="0.25">
      <c r="A27" t="s">
        <v>96</v>
      </c>
      <c r="B27">
        <v>23</v>
      </c>
      <c r="C27" t="s">
        <v>65</v>
      </c>
      <c r="D27" s="1">
        <v>42087</v>
      </c>
      <c r="E27">
        <v>4</v>
      </c>
      <c r="F27">
        <v>3</v>
      </c>
      <c r="G27" t="s">
        <v>5</v>
      </c>
      <c r="H27">
        <v>0.45</v>
      </c>
      <c r="I27">
        <v>3.7999999999999999E-2</v>
      </c>
      <c r="J27">
        <v>46</v>
      </c>
      <c r="K27">
        <v>0.44</v>
      </c>
      <c r="L27">
        <v>374</v>
      </c>
      <c r="M27" t="s">
        <v>129</v>
      </c>
      <c r="N27">
        <v>8.8999999999999996E-2</v>
      </c>
      <c r="O27">
        <v>4.3</v>
      </c>
      <c r="P27">
        <v>94.5</v>
      </c>
      <c r="Q27">
        <v>0.58399999999999996</v>
      </c>
      <c r="R27">
        <v>7.0999999999999994E-2</v>
      </c>
      <c r="S27">
        <v>7.47</v>
      </c>
      <c r="T27" t="s">
        <v>130</v>
      </c>
      <c r="U27">
        <v>3.7999999999999999E-2</v>
      </c>
      <c r="V27">
        <v>0.05</v>
      </c>
      <c r="W27">
        <v>9.57</v>
      </c>
    </row>
    <row r="28" spans="1:23" x14ac:dyDescent="0.25">
      <c r="A28" t="s">
        <v>97</v>
      </c>
      <c r="B28">
        <v>24</v>
      </c>
      <c r="C28" t="s">
        <v>66</v>
      </c>
      <c r="D28" s="1">
        <v>42087</v>
      </c>
      <c r="E28">
        <v>4</v>
      </c>
      <c r="F28">
        <v>3</v>
      </c>
      <c r="G28" t="s">
        <v>6</v>
      </c>
      <c r="H28">
        <v>1.1100000000000001</v>
      </c>
      <c r="I28">
        <v>0.155</v>
      </c>
      <c r="J28">
        <v>47.1</v>
      </c>
      <c r="K28">
        <v>1.1599999999999999</v>
      </c>
      <c r="L28">
        <v>465</v>
      </c>
      <c r="M28" t="s">
        <v>129</v>
      </c>
      <c r="N28">
        <v>0.28599999999999998</v>
      </c>
      <c r="O28">
        <v>7.6</v>
      </c>
      <c r="P28">
        <v>156</v>
      </c>
      <c r="Q28">
        <v>1.9</v>
      </c>
      <c r="R28">
        <v>0.13800000000000001</v>
      </c>
      <c r="S28">
        <v>30.4</v>
      </c>
      <c r="T28">
        <v>1.4E-2</v>
      </c>
      <c r="U28">
        <v>0.16200000000000001</v>
      </c>
      <c r="V28">
        <v>0.126</v>
      </c>
      <c r="W28">
        <v>29.5</v>
      </c>
    </row>
    <row r="29" spans="1:23" x14ac:dyDescent="0.25">
      <c r="A29" t="s">
        <v>98</v>
      </c>
      <c r="B29">
        <v>25</v>
      </c>
      <c r="C29" t="s">
        <v>67</v>
      </c>
      <c r="D29" s="1">
        <v>42087</v>
      </c>
      <c r="E29">
        <v>5</v>
      </c>
      <c r="F29">
        <v>1</v>
      </c>
      <c r="G29" t="s">
        <v>5</v>
      </c>
      <c r="H29">
        <v>0.44</v>
      </c>
      <c r="I29">
        <v>3.5999999999999997E-2</v>
      </c>
      <c r="J29">
        <v>45.8</v>
      </c>
      <c r="K29">
        <v>0.43</v>
      </c>
      <c r="L29">
        <v>34</v>
      </c>
      <c r="M29" t="s">
        <v>129</v>
      </c>
      <c r="N29">
        <v>9.7000000000000003E-2</v>
      </c>
      <c r="O29">
        <v>4.7</v>
      </c>
      <c r="P29">
        <v>36.200000000000003</v>
      </c>
      <c r="Q29">
        <v>0.871</v>
      </c>
      <c r="R29">
        <v>7.4999999999999997E-2</v>
      </c>
      <c r="S29">
        <v>11.1</v>
      </c>
      <c r="T29" t="s">
        <v>130</v>
      </c>
      <c r="U29">
        <v>3.2000000000000001E-2</v>
      </c>
      <c r="V29">
        <v>5.8000000000000003E-2</v>
      </c>
      <c r="W29">
        <v>15.7</v>
      </c>
    </row>
    <row r="30" spans="1:23" x14ac:dyDescent="0.25">
      <c r="A30" t="s">
        <v>99</v>
      </c>
      <c r="B30">
        <v>26</v>
      </c>
      <c r="C30" t="s">
        <v>68</v>
      </c>
      <c r="D30" s="1">
        <v>42087</v>
      </c>
      <c r="E30">
        <v>5</v>
      </c>
      <c r="F30">
        <v>1</v>
      </c>
      <c r="G30" t="s">
        <v>6</v>
      </c>
      <c r="H30">
        <v>1.24</v>
      </c>
      <c r="I30">
        <v>0.158</v>
      </c>
      <c r="J30">
        <v>46.8</v>
      </c>
      <c r="K30">
        <v>1.26</v>
      </c>
      <c r="L30">
        <v>216</v>
      </c>
      <c r="M30" t="s">
        <v>129</v>
      </c>
      <c r="N30">
        <v>0.30199999999999999</v>
      </c>
      <c r="O30">
        <v>6.6</v>
      </c>
      <c r="P30">
        <v>115</v>
      </c>
      <c r="Q30">
        <v>2.15</v>
      </c>
      <c r="R30">
        <v>0.113</v>
      </c>
      <c r="S30">
        <v>52.1</v>
      </c>
      <c r="T30">
        <v>1.2E-2</v>
      </c>
      <c r="U30">
        <v>0.16300000000000001</v>
      </c>
      <c r="V30">
        <v>0.14000000000000001</v>
      </c>
      <c r="W30">
        <v>26.2</v>
      </c>
    </row>
    <row r="31" spans="1:23" x14ac:dyDescent="0.25">
      <c r="A31" t="s">
        <v>100</v>
      </c>
      <c r="B31">
        <v>27</v>
      </c>
      <c r="C31" t="s">
        <v>69</v>
      </c>
      <c r="D31" s="1">
        <v>42087</v>
      </c>
      <c r="E31">
        <v>5</v>
      </c>
      <c r="F31">
        <v>2</v>
      </c>
      <c r="G31" t="s">
        <v>5</v>
      </c>
      <c r="H31">
        <v>0.45</v>
      </c>
      <c r="I31">
        <v>2.8000000000000001E-2</v>
      </c>
      <c r="J31">
        <v>45.4</v>
      </c>
      <c r="K31">
        <v>0.44</v>
      </c>
      <c r="L31">
        <v>45</v>
      </c>
      <c r="M31" t="s">
        <v>129</v>
      </c>
      <c r="N31">
        <v>0.104</v>
      </c>
      <c r="O31">
        <v>3.8</v>
      </c>
      <c r="P31">
        <v>40.700000000000003</v>
      </c>
      <c r="Q31">
        <v>0.438</v>
      </c>
      <c r="R31">
        <v>7.9000000000000001E-2</v>
      </c>
      <c r="S31">
        <v>7.78</v>
      </c>
      <c r="T31" t="s">
        <v>130</v>
      </c>
      <c r="U31">
        <v>2.9000000000000001E-2</v>
      </c>
      <c r="V31">
        <v>5.7000000000000002E-2</v>
      </c>
      <c r="W31">
        <v>10.4</v>
      </c>
    </row>
    <row r="32" spans="1:23" x14ac:dyDescent="0.25">
      <c r="A32" t="s">
        <v>101</v>
      </c>
      <c r="B32">
        <v>28</v>
      </c>
      <c r="C32" t="s">
        <v>70</v>
      </c>
      <c r="D32" s="1">
        <v>42087</v>
      </c>
      <c r="E32">
        <v>5</v>
      </c>
      <c r="F32">
        <v>2</v>
      </c>
      <c r="G32" t="s">
        <v>6</v>
      </c>
      <c r="H32">
        <v>1.1100000000000001</v>
      </c>
      <c r="I32">
        <v>0.13600000000000001</v>
      </c>
      <c r="J32">
        <v>47.2</v>
      </c>
      <c r="K32">
        <v>1.1499999999999999</v>
      </c>
      <c r="L32">
        <v>268</v>
      </c>
      <c r="M32" t="s">
        <v>129</v>
      </c>
      <c r="N32">
        <v>0.31900000000000001</v>
      </c>
      <c r="O32">
        <v>6</v>
      </c>
      <c r="P32">
        <v>124</v>
      </c>
      <c r="Q32">
        <v>1.81</v>
      </c>
      <c r="R32">
        <v>0.122</v>
      </c>
      <c r="S32">
        <v>30.8</v>
      </c>
      <c r="T32">
        <v>1.2999999999999999E-2</v>
      </c>
      <c r="U32">
        <v>0.13900000000000001</v>
      </c>
      <c r="V32">
        <v>0.124</v>
      </c>
      <c r="W32">
        <v>22</v>
      </c>
    </row>
    <row r="33" spans="1:23" x14ac:dyDescent="0.25">
      <c r="A33" t="s">
        <v>102</v>
      </c>
      <c r="B33">
        <v>29</v>
      </c>
      <c r="C33" t="s">
        <v>71</v>
      </c>
      <c r="D33" s="1">
        <v>42087</v>
      </c>
      <c r="E33">
        <v>5</v>
      </c>
      <c r="F33">
        <v>3</v>
      </c>
      <c r="G33" t="s">
        <v>5</v>
      </c>
      <c r="H33">
        <v>0.41</v>
      </c>
      <c r="I33">
        <v>3.5999999999999997E-2</v>
      </c>
      <c r="J33">
        <v>45.4</v>
      </c>
      <c r="K33">
        <v>0.4</v>
      </c>
      <c r="L33">
        <v>27</v>
      </c>
      <c r="M33" t="s">
        <v>129</v>
      </c>
      <c r="N33">
        <v>9.6000000000000002E-2</v>
      </c>
      <c r="O33">
        <v>4.0999999999999996</v>
      </c>
      <c r="P33">
        <v>37.1</v>
      </c>
      <c r="Q33">
        <v>0.78300000000000003</v>
      </c>
      <c r="R33">
        <v>8.5999999999999993E-2</v>
      </c>
      <c r="S33">
        <v>6.2</v>
      </c>
      <c r="T33" t="s">
        <v>130</v>
      </c>
      <c r="U33">
        <v>3.9E-2</v>
      </c>
      <c r="V33">
        <v>5.7000000000000002E-2</v>
      </c>
      <c r="W33">
        <v>10.8</v>
      </c>
    </row>
    <row r="34" spans="1:23" x14ac:dyDescent="0.25">
      <c r="A34" t="s">
        <v>103</v>
      </c>
      <c r="B34">
        <v>30</v>
      </c>
      <c r="C34" t="s">
        <v>72</v>
      </c>
      <c r="D34" s="1">
        <v>42087</v>
      </c>
      <c r="E34">
        <v>5</v>
      </c>
      <c r="F34">
        <v>3</v>
      </c>
      <c r="G34" t="s">
        <v>6</v>
      </c>
      <c r="H34">
        <v>1.1399999999999999</v>
      </c>
      <c r="I34">
        <v>0.16700000000000001</v>
      </c>
      <c r="J34">
        <v>47.2</v>
      </c>
      <c r="K34">
        <v>1.1599999999999999</v>
      </c>
      <c r="L34">
        <v>210</v>
      </c>
      <c r="M34" t="s">
        <v>129</v>
      </c>
      <c r="N34">
        <v>0.28699999999999998</v>
      </c>
      <c r="O34">
        <v>6</v>
      </c>
      <c r="P34">
        <v>108</v>
      </c>
      <c r="Q34">
        <v>1.96</v>
      </c>
      <c r="R34">
        <v>0.13200000000000001</v>
      </c>
      <c r="S34">
        <v>28.5</v>
      </c>
      <c r="T34">
        <v>1.7999999999999999E-2</v>
      </c>
      <c r="U34">
        <v>0.17399999999999999</v>
      </c>
      <c r="V34">
        <v>0.13700000000000001</v>
      </c>
      <c r="W34">
        <v>26.1</v>
      </c>
    </row>
  </sheetData>
  <autoFilter ref="G1:G3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D22" sqref="D22"/>
    </sheetView>
  </sheetViews>
  <sheetFormatPr defaultRowHeight="15" x14ac:dyDescent="0.25"/>
  <cols>
    <col min="1" max="1" width="13.5703125" bestFit="1" customWidth="1"/>
    <col min="2" max="2" width="16.28515625" bestFit="1" customWidth="1"/>
    <col min="3" max="5" width="12" bestFit="1" customWidth="1"/>
    <col min="6" max="8" width="6" customWidth="1"/>
    <col min="9" max="10" width="12" bestFit="1" customWidth="1"/>
  </cols>
  <sheetData>
    <row r="3" spans="1:4" x14ac:dyDescent="0.25">
      <c r="A3" s="8" t="s">
        <v>136</v>
      </c>
      <c r="B3" s="8" t="s">
        <v>135</v>
      </c>
    </row>
    <row r="4" spans="1:4" x14ac:dyDescent="0.25">
      <c r="A4" s="8" t="s">
        <v>35</v>
      </c>
      <c r="B4" t="s">
        <v>6</v>
      </c>
      <c r="C4" t="s">
        <v>5</v>
      </c>
      <c r="D4" t="s">
        <v>36</v>
      </c>
    </row>
    <row r="5" spans="1:4" x14ac:dyDescent="0.25">
      <c r="A5" s="9">
        <v>1</v>
      </c>
      <c r="B5" s="21">
        <v>1.1133333333333333</v>
      </c>
      <c r="C5" s="21">
        <v>0.47333333333333333</v>
      </c>
      <c r="D5" s="21">
        <v>0.79333333333333345</v>
      </c>
    </row>
    <row r="6" spans="1:4" x14ac:dyDescent="0.25">
      <c r="A6" s="9">
        <v>2</v>
      </c>
      <c r="B6" s="21">
        <v>1.0733333333333333</v>
      </c>
      <c r="C6" s="21">
        <v>0.44333333333333336</v>
      </c>
      <c r="D6" s="21">
        <v>0.7583333333333333</v>
      </c>
    </row>
    <row r="7" spans="1:4" x14ac:dyDescent="0.25">
      <c r="A7" s="9">
        <v>3</v>
      </c>
      <c r="B7" s="21">
        <v>0.95333333333333348</v>
      </c>
      <c r="C7" s="21">
        <v>0.39333333333333331</v>
      </c>
      <c r="D7" s="21">
        <v>0.67333333333333334</v>
      </c>
    </row>
    <row r="8" spans="1:4" x14ac:dyDescent="0.25">
      <c r="A8" s="9">
        <v>4</v>
      </c>
      <c r="B8" s="21">
        <v>1.0433333333333332</v>
      </c>
      <c r="C8" s="21">
        <v>0.38666666666666666</v>
      </c>
      <c r="D8" s="21">
        <v>0.71499999999999997</v>
      </c>
    </row>
    <row r="9" spans="1:4" x14ac:dyDescent="0.25">
      <c r="A9" s="9">
        <v>5</v>
      </c>
      <c r="B9" s="21">
        <v>1.1900000000000002</v>
      </c>
      <c r="C9" s="21">
        <v>0.42333333333333334</v>
      </c>
      <c r="D9" s="21">
        <v>0.80666666666666675</v>
      </c>
    </row>
    <row r="10" spans="1:4" x14ac:dyDescent="0.3">
      <c r="A10" s="9" t="s">
        <v>36</v>
      </c>
      <c r="B10" s="21">
        <v>1.0746666666666667</v>
      </c>
      <c r="C10" s="21">
        <v>0.4240000000000001</v>
      </c>
      <c r="D10" s="21">
        <v>0.7493333333333333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sheetData>
    <row r="1" spans="1:1" x14ac:dyDescent="0.25">
      <c r="A1" t="s">
        <v>34</v>
      </c>
    </row>
    <row r="3" spans="1:1" x14ac:dyDescent="0.25">
      <c r="A3" t="s">
        <v>23</v>
      </c>
    </row>
    <row r="4" spans="1:1" x14ac:dyDescent="0.25">
      <c r="A4" t="s">
        <v>22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stalk count</vt:lpstr>
      <vt:lpstr>millable stalk</vt:lpstr>
      <vt:lpstr>subsample</vt:lpstr>
      <vt:lpstr>summary</vt:lpstr>
      <vt:lpstr>lab</vt:lpstr>
      <vt:lpstr>pivot</vt:lpstr>
      <vt:lpstr>notes</vt:lpstr>
    </vt:vector>
  </TitlesOfParts>
  <Company>DERM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Mortimore Christina</dc:creator>
  <cp:lastModifiedBy>Das, Bianca (A&amp;F, St. Lucia)</cp:lastModifiedBy>
  <dcterms:created xsi:type="dcterms:W3CDTF">2015-03-20T02:53:53Z</dcterms:created>
  <dcterms:modified xsi:type="dcterms:W3CDTF">2018-04-13T03:42:14Z</dcterms:modified>
</cp:coreProperties>
</file>