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o/camp/michinoku/img/"/>
    </mc:Choice>
  </mc:AlternateContent>
  <xr:revisionPtr revIDLastSave="0" documentId="13_ncr:1_{FA3F4721-B0D9-1841-AF32-301C71E78030}" xr6:coauthVersionLast="47" xr6:coauthVersionMax="47" xr10:uidLastSave="{00000000-0000-0000-0000-000000000000}"/>
  <bookViews>
    <workbookView xWindow="0" yWindow="500" windowWidth="28800" windowHeight="16360" xr2:uid="{5A8F44C8-3A8C-784B-8278-5045A44412C7}"/>
  </bookViews>
  <sheets>
    <sheet name="概算モデル" sheetId="3" r:id="rId1"/>
    <sheet name="創業前6年貸借対照表" sheetId="2" r:id="rId2"/>
  </sheets>
  <definedNames>
    <definedName name="_xlnm.Print_Area" localSheetId="0">概算モデル!$B$2:$I$30</definedName>
    <definedName name="_xlnm.Print_Area" localSheetId="1">創業前6年貸借対照表!$A$1:$F$265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3" l="1"/>
  <c r="L14" i="3"/>
  <c r="K14" i="3"/>
  <c r="J14" i="3"/>
  <c r="I14" i="3"/>
  <c r="H14" i="3"/>
  <c r="G14" i="3"/>
  <c r="F14" i="3"/>
  <c r="E14" i="3"/>
  <c r="D14" i="3"/>
  <c r="C14" i="3"/>
  <c r="M7" i="3"/>
  <c r="L7" i="3"/>
  <c r="K7" i="3"/>
  <c r="J7" i="3"/>
  <c r="I7" i="3"/>
  <c r="H7" i="3"/>
  <c r="G7" i="3"/>
  <c r="F7" i="3"/>
  <c r="E7" i="3"/>
  <c r="D7" i="3"/>
  <c r="C7" i="3"/>
  <c r="P89" i="2" l="1"/>
  <c r="K15" i="3" l="1"/>
  <c r="K32" i="3" s="1"/>
  <c r="I15" i="3"/>
  <c r="I19" i="3" s="1"/>
  <c r="I22" i="3" s="1"/>
  <c r="D15" i="3"/>
  <c r="D32" i="3" s="1"/>
  <c r="L15" i="3"/>
  <c r="L32" i="3" s="1"/>
  <c r="C15" i="3"/>
  <c r="C32" i="3" s="1"/>
  <c r="G15" i="3"/>
  <c r="G32" i="3" s="1"/>
  <c r="H15" i="3"/>
  <c r="H19" i="3" s="1"/>
  <c r="H22" i="3" s="1"/>
  <c r="H23" i="3" s="1"/>
  <c r="E15" i="3"/>
  <c r="E32" i="3" s="1"/>
  <c r="M15" i="3"/>
  <c r="M32" i="3" s="1"/>
  <c r="J15" i="3"/>
  <c r="J19" i="3" s="1"/>
  <c r="J22" i="3" s="1"/>
  <c r="J23" i="3" s="1"/>
  <c r="F15" i="3"/>
  <c r="F19" i="3" s="1"/>
  <c r="F22" i="3" s="1"/>
  <c r="F23" i="3" s="1"/>
  <c r="I23" i="3" l="1"/>
  <c r="I24" i="3" s="1"/>
  <c r="I32" i="3"/>
  <c r="K19" i="3"/>
  <c r="K22" i="3" s="1"/>
  <c r="D19" i="3"/>
  <c r="D22" i="3" s="1"/>
  <c r="D24" i="3" s="1"/>
  <c r="D26" i="3" s="1"/>
  <c r="M19" i="3"/>
  <c r="M22" i="3" s="1"/>
  <c r="G19" i="3"/>
  <c r="G22" i="3" s="1"/>
  <c r="G23" i="3" s="1"/>
  <c r="F32" i="3"/>
  <c r="L19" i="3"/>
  <c r="L22" i="3" s="1"/>
  <c r="J32" i="3"/>
  <c r="H32" i="3"/>
  <c r="E19" i="3"/>
  <c r="E22" i="3" s="1"/>
  <c r="C19" i="3"/>
  <c r="C22" i="3" s="1"/>
  <c r="C23" i="3" s="1"/>
  <c r="C24" i="3" s="1"/>
  <c r="F24" i="3"/>
  <c r="H24" i="3"/>
  <c r="J24" i="3"/>
  <c r="I29" i="3" l="1"/>
  <c r="I26" i="3"/>
  <c r="M23" i="3"/>
  <c r="M24" i="3" s="1"/>
  <c r="E23" i="3"/>
  <c r="E24" i="3" s="1"/>
  <c r="E29" i="3" s="1"/>
  <c r="K23" i="3"/>
  <c r="K24" i="3" s="1"/>
  <c r="L24" i="3"/>
  <c r="L29" i="3" s="1"/>
  <c r="L23" i="3"/>
  <c r="D29" i="3"/>
  <c r="G24" i="3"/>
  <c r="C29" i="3"/>
  <c r="C30" i="3" s="1"/>
  <c r="C26" i="3"/>
  <c r="F26" i="3"/>
  <c r="F29" i="3"/>
  <c r="H26" i="3"/>
  <c r="H29" i="3"/>
  <c r="J29" i="3"/>
  <c r="J26" i="3"/>
  <c r="K29" i="3" l="1"/>
  <c r="K26" i="3"/>
  <c r="M26" i="3"/>
  <c r="M29" i="3"/>
  <c r="L26" i="3"/>
  <c r="D30" i="3"/>
  <c r="E30" i="3" s="1"/>
  <c r="F30" i="3" s="1"/>
  <c r="G26" i="3"/>
  <c r="G29" i="3"/>
  <c r="E26" i="3"/>
  <c r="G30" i="3" l="1"/>
  <c r="H30" i="3" s="1"/>
  <c r="I30" i="3" s="1"/>
  <c r="J30" i="3" s="1"/>
  <c r="K30" i="3" s="1"/>
  <c r="L30" i="3" s="1"/>
  <c r="M30" i="3" s="1"/>
</calcChain>
</file>

<file path=xl/sharedStrings.xml><?xml version="1.0" encoding="utf-8"?>
<sst xmlns="http://schemas.openxmlformats.org/spreadsheetml/2006/main" count="595" uniqueCount="96">
  <si>
    <t>PC</t>
    <phoneticPr fontId="2"/>
  </si>
  <si>
    <t>初年度(2025)</t>
    <rPh sb="0" eb="3">
      <t>ショネｎ</t>
    </rPh>
    <phoneticPr fontId="2"/>
  </si>
  <si>
    <t>２年目(2026)</t>
    <phoneticPr fontId="2"/>
  </si>
  <si>
    <t>３年目(2027)</t>
    <phoneticPr fontId="2"/>
  </si>
  <si>
    <t>４年目(2028)</t>
    <phoneticPr fontId="2"/>
  </si>
  <si>
    <t>５年目(2029)</t>
    <phoneticPr fontId="2"/>
  </si>
  <si>
    <t>６年目(2030)</t>
    <phoneticPr fontId="2"/>
  </si>
  <si>
    <t>７年目(2031)</t>
    <phoneticPr fontId="2"/>
  </si>
  <si>
    <t>８年目</t>
  </si>
  <si>
    <t>９年目</t>
  </si>
  <si>
    <t>１０年目</t>
  </si>
  <si>
    <t>1１年目</t>
    <phoneticPr fontId="2"/>
  </si>
  <si>
    <t>社員数</t>
    <rPh sb="0" eb="3">
      <t xml:space="preserve">シャインスウ </t>
    </rPh>
    <phoneticPr fontId="2"/>
  </si>
  <si>
    <t>売上金額</t>
    <rPh sb="0" eb="4">
      <t xml:space="preserve">ウリアゲキンガク </t>
    </rPh>
    <phoneticPr fontId="2"/>
  </si>
  <si>
    <t>製品原価</t>
    <rPh sb="0" eb="2">
      <t xml:space="preserve">セイヒｎ </t>
    </rPh>
    <rPh sb="2" eb="4">
      <t xml:space="preserve">ゲンカ </t>
    </rPh>
    <phoneticPr fontId="2"/>
  </si>
  <si>
    <t>売上総利益</t>
  </si>
  <si>
    <t>cloud使用料</t>
    <rPh sb="5" eb="8">
      <t xml:space="preserve">シヨウリョウ </t>
    </rPh>
    <phoneticPr fontId="2"/>
  </si>
  <si>
    <t>家賃</t>
    <rPh sb="0" eb="2">
      <t xml:space="preserve">ヤチｎ </t>
    </rPh>
    <phoneticPr fontId="2"/>
  </si>
  <si>
    <t>減価償却費</t>
    <rPh sb="0" eb="4">
      <t xml:space="preserve">ゲンカショウキャク </t>
    </rPh>
    <rPh sb="4" eb="5">
      <t xml:space="preserve">ヒ </t>
    </rPh>
    <phoneticPr fontId="2"/>
  </si>
  <si>
    <t>販管費小計</t>
    <rPh sb="0" eb="3">
      <t xml:space="preserve">ハンカンヒ </t>
    </rPh>
    <rPh sb="3" eb="5">
      <t xml:space="preserve">ショウケイ </t>
    </rPh>
    <phoneticPr fontId="2"/>
  </si>
  <si>
    <t>営業利益</t>
    <rPh sb="0" eb="4">
      <t xml:space="preserve">エイギョウリエキ </t>
    </rPh>
    <phoneticPr fontId="2"/>
  </si>
  <si>
    <t>営業外収益</t>
    <phoneticPr fontId="2"/>
  </si>
  <si>
    <t>支払利息</t>
    <rPh sb="0" eb="4">
      <t xml:space="preserve">シハライリソク </t>
    </rPh>
    <phoneticPr fontId="2"/>
  </si>
  <si>
    <t>その他営業外損失</t>
    <rPh sb="3" eb="8">
      <t xml:space="preserve">エイギョウガイソンシツ </t>
    </rPh>
    <phoneticPr fontId="2"/>
  </si>
  <si>
    <t>経常利益</t>
    <rPh sb="0" eb="4">
      <t xml:space="preserve">ケイジョウリエキ </t>
    </rPh>
    <phoneticPr fontId="2"/>
  </si>
  <si>
    <t>特別利益</t>
    <phoneticPr fontId="2"/>
  </si>
  <si>
    <t>特別損失</t>
    <rPh sb="2" eb="4">
      <t xml:space="preserve">ソンシツ </t>
    </rPh>
    <phoneticPr fontId="2"/>
  </si>
  <si>
    <t>税引前当期純利益</t>
    <phoneticPr fontId="2"/>
  </si>
  <si>
    <t>法人税</t>
    <phoneticPr fontId="2"/>
  </si>
  <si>
    <t>当期純利益</t>
    <rPh sb="0" eb="5">
      <t xml:space="preserve">トウキジュンリエキ </t>
    </rPh>
    <phoneticPr fontId="2"/>
  </si>
  <si>
    <t>単年返済可能金額</t>
    <phoneticPr fontId="2"/>
  </si>
  <si>
    <t>元金返済金融公庫</t>
    <rPh sb="0" eb="2">
      <t xml:space="preserve">ガンキン </t>
    </rPh>
    <rPh sb="2" eb="4">
      <t xml:space="preserve">ヘンサイ </t>
    </rPh>
    <rPh sb="4" eb="8">
      <t xml:space="preserve">キンユウコウコ </t>
    </rPh>
    <phoneticPr fontId="2"/>
  </si>
  <si>
    <t>元金返済盛岡信金</t>
    <rPh sb="0" eb="2">
      <t xml:space="preserve">ガンキン </t>
    </rPh>
    <rPh sb="2" eb="4">
      <t xml:space="preserve">ヘンサイ </t>
    </rPh>
    <rPh sb="4" eb="8">
      <t xml:space="preserve">モリオカシンキｎ </t>
    </rPh>
    <phoneticPr fontId="2"/>
  </si>
  <si>
    <t>残金</t>
    <rPh sb="0" eb="2">
      <t xml:space="preserve">ザンキｎ </t>
    </rPh>
    <phoneticPr fontId="2"/>
  </si>
  <si>
    <t>利益剰余金</t>
    <rPh sb="0" eb="2">
      <t xml:space="preserve">リエキ </t>
    </rPh>
    <rPh sb="2" eb="4">
      <t xml:space="preserve">ジョウヨ </t>
    </rPh>
    <rPh sb="4" eb="5">
      <t xml:space="preserve">キｎ </t>
    </rPh>
    <phoneticPr fontId="2"/>
  </si>
  <si>
    <t>営業利益率</t>
    <rPh sb="0" eb="5">
      <t xml:space="preserve">エイギョウリエキリツ </t>
    </rPh>
    <phoneticPr fontId="2"/>
  </si>
  <si>
    <t>　A政策金融公庫用貸借対照表</t>
    <rPh sb="2" eb="4">
      <t>セイｋサク</t>
    </rPh>
    <rPh sb="4" eb="9">
      <t xml:space="preserve">セイサクキンユウコウコヨウ </t>
    </rPh>
    <rPh sb="9" eb="14">
      <t xml:space="preserve">タイシャクタイショウヒョウ </t>
    </rPh>
    <phoneticPr fontId="2"/>
  </si>
  <si>
    <t>パターンB滝沢、宮古に営業集中</t>
    <rPh sb="5" eb="7">
      <t xml:space="preserve">タキザワ </t>
    </rPh>
    <rPh sb="8" eb="10">
      <t xml:space="preserve">ミヤコ </t>
    </rPh>
    <rPh sb="11" eb="13">
      <t xml:space="preserve">エイギョウ </t>
    </rPh>
    <rPh sb="13" eb="15">
      <t xml:space="preserve">シュウチュウ </t>
    </rPh>
    <phoneticPr fontId="2"/>
  </si>
  <si>
    <t>起業時</t>
    <rPh sb="0" eb="3">
      <t xml:space="preserve">キギョウジ </t>
    </rPh>
    <phoneticPr fontId="2"/>
  </si>
  <si>
    <t>2025.03.31</t>
    <phoneticPr fontId="2"/>
  </si>
  <si>
    <t>科目</t>
    <rPh sb="0" eb="2">
      <t xml:space="preserve">カモク </t>
    </rPh>
    <phoneticPr fontId="2"/>
  </si>
  <si>
    <t>金額</t>
    <rPh sb="0" eb="2">
      <t xml:space="preserve">キンガク </t>
    </rPh>
    <phoneticPr fontId="2"/>
  </si>
  <si>
    <t>（資産の部）</t>
    <phoneticPr fontId="2"/>
  </si>
  <si>
    <t>（負債の部）</t>
    <phoneticPr fontId="2"/>
  </si>
  <si>
    <t>流動資産</t>
    <rPh sb="0" eb="4">
      <t xml:space="preserve">リュウドウシサｎ </t>
    </rPh>
    <phoneticPr fontId="2"/>
  </si>
  <si>
    <t>流動負債</t>
    <rPh sb="0" eb="4">
      <t xml:space="preserve">リュウドウフサイ </t>
    </rPh>
    <phoneticPr fontId="2"/>
  </si>
  <si>
    <t>現金及び預金</t>
    <rPh sb="0" eb="2">
      <t xml:space="preserve">ゲンキｎ </t>
    </rPh>
    <rPh sb="2" eb="3">
      <t xml:space="preserve">オヨビ </t>
    </rPh>
    <rPh sb="4" eb="6">
      <t xml:space="preserve">ヨキｎ </t>
    </rPh>
    <phoneticPr fontId="2"/>
  </si>
  <si>
    <t>支払い手形</t>
    <rPh sb="0" eb="2">
      <t xml:space="preserve">シハライテガタ </t>
    </rPh>
    <phoneticPr fontId="2"/>
  </si>
  <si>
    <t>短期借入金</t>
    <rPh sb="0" eb="2">
      <t xml:space="preserve">タンキ </t>
    </rPh>
    <rPh sb="2" eb="5">
      <t xml:space="preserve">シャクニュウキｎ </t>
    </rPh>
    <phoneticPr fontId="2"/>
  </si>
  <si>
    <t>固定資産</t>
    <rPh sb="0" eb="4">
      <t xml:space="preserve">コテイシサｎ </t>
    </rPh>
    <phoneticPr fontId="2"/>
  </si>
  <si>
    <t>固定負債</t>
    <rPh sb="0" eb="4">
      <t xml:space="preserve">コテイフサイ </t>
    </rPh>
    <phoneticPr fontId="2"/>
  </si>
  <si>
    <t>有形固定資産</t>
    <rPh sb="0" eb="2">
      <t xml:space="preserve">ユウケイ </t>
    </rPh>
    <rPh sb="2" eb="6">
      <t xml:space="preserve">コテイシサｎ </t>
    </rPh>
    <phoneticPr fontId="2"/>
  </si>
  <si>
    <t>社債</t>
    <rPh sb="0" eb="2">
      <t xml:space="preserve">シャサイ </t>
    </rPh>
    <phoneticPr fontId="2"/>
  </si>
  <si>
    <t>構築物</t>
    <rPh sb="0" eb="3">
      <t xml:space="preserve">コウチクブツ </t>
    </rPh>
    <phoneticPr fontId="2"/>
  </si>
  <si>
    <t>借入金日本政策金融公庫</t>
    <rPh sb="0" eb="3">
      <t xml:space="preserve">シャクニュウキｎ </t>
    </rPh>
    <rPh sb="3" eb="11">
      <t xml:space="preserve">ニホンセイサクキンユウコウコ </t>
    </rPh>
    <phoneticPr fontId="2"/>
  </si>
  <si>
    <t>機械及び装置</t>
    <rPh sb="0" eb="2">
      <t xml:space="preserve">キカイ </t>
    </rPh>
    <rPh sb="2" eb="3">
      <t xml:space="preserve">オヨビ </t>
    </rPh>
    <rPh sb="4" eb="6">
      <t xml:space="preserve">ソウチ </t>
    </rPh>
    <phoneticPr fontId="2"/>
  </si>
  <si>
    <t>借入金盛岡信金</t>
    <rPh sb="0" eb="1">
      <t xml:space="preserve">シャクニュウキｎ </t>
    </rPh>
    <rPh sb="3" eb="7">
      <t xml:space="preserve">モリオカシンキｎ </t>
    </rPh>
    <phoneticPr fontId="2"/>
  </si>
  <si>
    <t>無形固定資産</t>
    <rPh sb="0" eb="6">
      <t xml:space="preserve">ムケイコテイシサｎ </t>
    </rPh>
    <phoneticPr fontId="2"/>
  </si>
  <si>
    <t>アプリ</t>
    <phoneticPr fontId="2"/>
  </si>
  <si>
    <t>負債の部合計</t>
    <rPh sb="0" eb="2">
      <t xml:space="preserve">フサイノブ </t>
    </rPh>
    <rPh sb="4" eb="6">
      <t xml:space="preserve">ゴウケイ </t>
    </rPh>
    <phoneticPr fontId="2"/>
  </si>
  <si>
    <t>（純資産の部）</t>
    <rPh sb="1" eb="4">
      <t xml:space="preserve">ジュンシサｎ </t>
    </rPh>
    <rPh sb="5" eb="6">
      <t xml:space="preserve">ブ </t>
    </rPh>
    <phoneticPr fontId="2"/>
  </si>
  <si>
    <t>株主資本</t>
    <rPh sb="0" eb="4">
      <t xml:space="preserve">カブヌシシホｎ </t>
    </rPh>
    <phoneticPr fontId="2"/>
  </si>
  <si>
    <t>資本金</t>
    <rPh sb="0" eb="3">
      <t xml:space="preserve">シホンキｎ </t>
    </rPh>
    <phoneticPr fontId="2"/>
  </si>
  <si>
    <t>投資その他の資産</t>
    <rPh sb="0" eb="2">
      <t xml:space="preserve">トウシ </t>
    </rPh>
    <phoneticPr fontId="2"/>
  </si>
  <si>
    <t>資本準備金</t>
    <rPh sb="0" eb="5">
      <t xml:space="preserve">シホンジュンビキｎ </t>
    </rPh>
    <phoneticPr fontId="2"/>
  </si>
  <si>
    <t>繰越利益剰余金</t>
    <rPh sb="0" eb="2">
      <t xml:space="preserve">クリコシ </t>
    </rPh>
    <rPh sb="2" eb="7">
      <t xml:space="preserve">リエキジョウヨキｎ </t>
    </rPh>
    <phoneticPr fontId="2"/>
  </si>
  <si>
    <t>繰延資産</t>
    <rPh sb="0" eb="4">
      <t xml:space="preserve">クリノベシサｎ </t>
    </rPh>
    <phoneticPr fontId="2"/>
  </si>
  <si>
    <t>新株予約権</t>
    <rPh sb="0" eb="5">
      <t xml:space="preserve">シンカブヨヤクケｎ </t>
    </rPh>
    <phoneticPr fontId="2"/>
  </si>
  <si>
    <t>純資産の部合計</t>
    <rPh sb="0" eb="3">
      <t xml:space="preserve">ジュンシサｎ </t>
    </rPh>
    <rPh sb="5" eb="7">
      <t xml:space="preserve">ゴウケイ </t>
    </rPh>
    <phoneticPr fontId="2"/>
  </si>
  <si>
    <t>負債・純資産の部合計</t>
    <rPh sb="0" eb="2">
      <t xml:space="preserve">フサイ </t>
    </rPh>
    <rPh sb="3" eb="6">
      <t xml:space="preserve">ジュンシサｎ </t>
    </rPh>
    <rPh sb="7" eb="8">
      <t xml:space="preserve">ブ </t>
    </rPh>
    <rPh sb="8" eb="10">
      <t xml:space="preserve">ゴウケイ </t>
    </rPh>
    <phoneticPr fontId="2"/>
  </si>
  <si>
    <t>起業後</t>
    <rPh sb="0" eb="2">
      <t xml:space="preserve">キギョウジ </t>
    </rPh>
    <rPh sb="2" eb="3">
      <t xml:space="preserve">ゴ </t>
    </rPh>
    <phoneticPr fontId="2"/>
  </si>
  <si>
    <t>1年後</t>
    <rPh sb="1" eb="3">
      <t xml:space="preserve">ネンゴ </t>
    </rPh>
    <phoneticPr fontId="2"/>
  </si>
  <si>
    <t>短期融資</t>
    <rPh sb="0" eb="2">
      <t xml:space="preserve">タンキ </t>
    </rPh>
    <rPh sb="2" eb="4">
      <t xml:space="preserve">ユウシ </t>
    </rPh>
    <phoneticPr fontId="2"/>
  </si>
  <si>
    <t>2年後</t>
    <rPh sb="1" eb="3">
      <t xml:space="preserve">ネンゴ </t>
    </rPh>
    <phoneticPr fontId="2"/>
  </si>
  <si>
    <t>建物</t>
    <rPh sb="0" eb="2">
      <t xml:space="preserve">タテモノ </t>
    </rPh>
    <phoneticPr fontId="2"/>
  </si>
  <si>
    <t>役員借入金</t>
    <rPh sb="0" eb="2">
      <t xml:space="preserve">ヤクイｎ </t>
    </rPh>
    <rPh sb="2" eb="5">
      <t xml:space="preserve">シャクニュウキｎ </t>
    </rPh>
    <phoneticPr fontId="2"/>
  </si>
  <si>
    <t>3年後</t>
    <rPh sb="1" eb="3">
      <t xml:space="preserve">ネンゴ </t>
    </rPh>
    <phoneticPr fontId="2"/>
  </si>
  <si>
    <t>4年後</t>
    <rPh sb="1" eb="3">
      <t xml:space="preserve">ネンゴ </t>
    </rPh>
    <phoneticPr fontId="2"/>
  </si>
  <si>
    <t>5年後</t>
    <rPh sb="1" eb="3">
      <t xml:space="preserve">ネンゴ </t>
    </rPh>
    <phoneticPr fontId="2"/>
  </si>
  <si>
    <t>FVC回収</t>
    <rPh sb="3" eb="5">
      <t xml:space="preserve">カイシュウ </t>
    </rPh>
    <phoneticPr fontId="2"/>
  </si>
  <si>
    <t>FVC出資金額</t>
    <rPh sb="3" eb="5">
      <t xml:space="preserve">シュッシ </t>
    </rPh>
    <rPh sb="5" eb="7">
      <t xml:space="preserve">キンガク </t>
    </rPh>
    <phoneticPr fontId="2"/>
  </si>
  <si>
    <t>時価総額?</t>
    <rPh sb="0" eb="4">
      <t xml:space="preserve">ジカソウガク </t>
    </rPh>
    <phoneticPr fontId="2"/>
  </si>
  <si>
    <t>FVC出資比率</t>
    <rPh sb="3" eb="5">
      <t xml:space="preserve">シュッシ </t>
    </rPh>
    <rPh sb="5" eb="7">
      <t xml:space="preserve">ヒリツ </t>
    </rPh>
    <phoneticPr fontId="2"/>
  </si>
  <si>
    <t>増減</t>
    <rPh sb="0" eb="2">
      <t xml:space="preserve">ゾウゲｎ </t>
    </rPh>
    <phoneticPr fontId="2"/>
  </si>
  <si>
    <t>6年後</t>
    <rPh sb="1" eb="3">
      <t xml:space="preserve">ネンゴ </t>
    </rPh>
    <phoneticPr fontId="2"/>
  </si>
  <si>
    <t>7年後</t>
    <rPh sb="1" eb="3">
      <t xml:space="preserve">ネンゴ </t>
    </rPh>
    <phoneticPr fontId="2"/>
  </si>
  <si>
    <t>8年後</t>
    <rPh sb="1" eb="3">
      <t xml:space="preserve">ネンゴ </t>
    </rPh>
    <phoneticPr fontId="2"/>
  </si>
  <si>
    <t>9年後</t>
    <rPh sb="1" eb="3">
      <t xml:space="preserve">ネンゴ </t>
    </rPh>
    <phoneticPr fontId="2"/>
  </si>
  <si>
    <t>10年後</t>
    <rPh sb="2" eb="4">
      <t xml:space="preserve">ネンゴ </t>
    </rPh>
    <phoneticPr fontId="2"/>
  </si>
  <si>
    <t>11年後</t>
    <rPh sb="2" eb="4">
      <t xml:space="preserve">ネンゴ </t>
    </rPh>
    <phoneticPr fontId="2"/>
  </si>
  <si>
    <t>=</t>
    <phoneticPr fontId="2"/>
  </si>
  <si>
    <t>パート人数</t>
    <rPh sb="3" eb="5">
      <t xml:space="preserve">ニンズウ </t>
    </rPh>
    <phoneticPr fontId="2"/>
  </si>
  <si>
    <t>人件費</t>
    <rPh sb="0" eb="3">
      <t xml:space="preserve">ジンケンヒ </t>
    </rPh>
    <phoneticPr fontId="2"/>
  </si>
  <si>
    <t>その他</t>
    <phoneticPr fontId="2"/>
  </si>
  <si>
    <t>単位: ¥1,000</t>
    <rPh sb="0" eb="2">
      <t xml:space="preserve">タンイ </t>
    </rPh>
    <phoneticPr fontId="2"/>
  </si>
  <si>
    <t>広告宣伝等</t>
    <rPh sb="0" eb="1">
      <t xml:space="preserve">コウコクセンデンヒ </t>
    </rPh>
    <rPh sb="4" eb="5">
      <t xml:space="preserve">トウ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</si>
</sst>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8" formatCode="0.0%"/>
    <numFmt numFmtId="179" formatCode="#&quot;人&quot;"/>
    <numFmt numFmtId="181" formatCode="#.0&quot;人&quot;"/>
  </numFmts>
  <fonts count="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292929"/>
      <name val="游ゴシック"/>
      <family val="3"/>
      <charset val="128"/>
      <scheme val="minor"/>
    </font>
    <font>
      <sz val="12"/>
      <color rgb="FFFFFFFF"/>
      <name val="メイリオ"/>
      <family val="2"/>
      <charset val="128"/>
    </font>
    <font>
      <b/>
      <sz val="12"/>
      <color indexed="8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178" fontId="0" fillId="0" borderId="0" xfId="3" applyNumberFormat="1" applyFont="1">
      <alignment vertical="center"/>
    </xf>
    <xf numFmtId="0" fontId="0" fillId="0" borderId="1" xfId="0" applyBorder="1" applyAlignment="1">
      <alignment horizontal="center" vertical="center"/>
    </xf>
    <xf numFmtId="38" fontId="0" fillId="0" borderId="0" xfId="1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38" fontId="0" fillId="0" borderId="9" xfId="1" applyFont="1" applyBorder="1">
      <alignment vertical="center"/>
    </xf>
    <xf numFmtId="0" fontId="0" fillId="0" borderId="7" xfId="0" applyBorder="1">
      <alignment vertical="center"/>
    </xf>
    <xf numFmtId="179" fontId="0" fillId="0" borderId="8" xfId="1" applyNumberFormat="1" applyFont="1" applyBorder="1">
      <alignment vertical="center"/>
    </xf>
    <xf numFmtId="0" fontId="0" fillId="0" borderId="10" xfId="0" applyBorder="1">
      <alignment vertical="center"/>
    </xf>
    <xf numFmtId="38" fontId="0" fillId="2" borderId="11" xfId="1" applyFont="1" applyFill="1" applyBorder="1">
      <alignment vertical="center"/>
    </xf>
    <xf numFmtId="38" fontId="0" fillId="0" borderId="3" xfId="1" applyFont="1" applyBorder="1">
      <alignment vertical="center"/>
    </xf>
    <xf numFmtId="38" fontId="0" fillId="0" borderId="12" xfId="1" applyFont="1" applyBorder="1">
      <alignment vertical="center"/>
    </xf>
    <xf numFmtId="38" fontId="0" fillId="0" borderId="13" xfId="1" applyFont="1" applyBorder="1">
      <alignment vertical="center"/>
    </xf>
    <xf numFmtId="38" fontId="0" fillId="0" borderId="14" xfId="1" applyFont="1" applyFill="1" applyBorder="1">
      <alignment vertical="center"/>
    </xf>
    <xf numFmtId="38" fontId="0" fillId="0" borderId="14" xfId="1" applyFont="1" applyBorder="1">
      <alignment vertical="center"/>
    </xf>
    <xf numFmtId="38" fontId="4" fillId="0" borderId="1" xfId="1" applyFont="1" applyBorder="1">
      <alignment vertical="center"/>
    </xf>
    <xf numFmtId="38" fontId="5" fillId="0" borderId="1" xfId="1" applyFont="1" applyBorder="1">
      <alignment vertical="center"/>
    </xf>
    <xf numFmtId="38" fontId="0" fillId="0" borderId="8" xfId="1" applyFont="1" applyFill="1" applyBorder="1">
      <alignment vertical="center"/>
    </xf>
    <xf numFmtId="38" fontId="6" fillId="0" borderId="1" xfId="1" applyFont="1" applyBorder="1">
      <alignment vertical="center"/>
    </xf>
    <xf numFmtId="38" fontId="6" fillId="0" borderId="14" xfId="1" applyFont="1" applyBorder="1">
      <alignment vertical="center"/>
    </xf>
    <xf numFmtId="38" fontId="0" fillId="0" borderId="1" xfId="0" applyNumberFormat="1" applyBorder="1">
      <alignment vertical="center"/>
    </xf>
    <xf numFmtId="38" fontId="0" fillId="0" borderId="6" xfId="0" applyNumberFormat="1" applyBorder="1">
      <alignment vertical="center"/>
    </xf>
    <xf numFmtId="38" fontId="0" fillId="0" borderId="6" xfId="1" applyFont="1" applyBorder="1">
      <alignment vertical="center"/>
    </xf>
    <xf numFmtId="0" fontId="0" fillId="0" borderId="15" xfId="0" applyBorder="1">
      <alignment vertical="center"/>
    </xf>
    <xf numFmtId="38" fontId="0" fillId="0" borderId="12" xfId="0" applyNumberFormat="1" applyBorder="1">
      <alignment vertical="center"/>
    </xf>
    <xf numFmtId="38" fontId="0" fillId="0" borderId="16" xfId="0" applyNumberFormat="1" applyBorder="1">
      <alignment vertical="center"/>
    </xf>
    <xf numFmtId="3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6" fontId="0" fillId="0" borderId="0" xfId="2" applyFont="1">
      <alignment vertical="center"/>
    </xf>
    <xf numFmtId="6" fontId="0" fillId="0" borderId="1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6" fontId="0" fillId="0" borderId="8" xfId="2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6" fontId="3" fillId="0" borderId="8" xfId="2" applyFont="1" applyBorder="1">
      <alignment vertical="center"/>
    </xf>
    <xf numFmtId="6" fontId="0" fillId="0" borderId="0" xfId="0" applyNumberFormat="1">
      <alignment vertical="center"/>
    </xf>
    <xf numFmtId="0" fontId="7" fillId="0" borderId="8" xfId="0" applyFont="1" applyBorder="1" applyAlignment="1">
      <alignment horizontal="center" vertical="center"/>
    </xf>
    <xf numFmtId="6" fontId="7" fillId="0" borderId="8" xfId="2" applyFont="1" applyBorder="1">
      <alignment vertical="center"/>
    </xf>
    <xf numFmtId="6" fontId="0" fillId="0" borderId="1" xfId="2" applyFont="1" applyBorder="1">
      <alignment vertical="center"/>
    </xf>
    <xf numFmtId="14" fontId="0" fillId="0" borderId="0" xfId="2" applyNumberFormat="1" applyFont="1">
      <alignment vertical="center"/>
    </xf>
    <xf numFmtId="6" fontId="0" fillId="0" borderId="8" xfId="2" applyFont="1" applyFill="1" applyBorder="1">
      <alignment vertical="center"/>
    </xf>
    <xf numFmtId="6" fontId="0" fillId="2" borderId="8" xfId="2" applyFont="1" applyFill="1" applyBorder="1">
      <alignment vertical="center"/>
    </xf>
    <xf numFmtId="38" fontId="0" fillId="0" borderId="8" xfId="1" applyFont="1" applyBorder="1" applyAlignment="1">
      <alignment horizontal="center" vertical="center"/>
    </xf>
    <xf numFmtId="6" fontId="0" fillId="2" borderId="0" xfId="0" applyNumberFormat="1" applyFill="1">
      <alignment vertical="center"/>
    </xf>
    <xf numFmtId="181" fontId="0" fillId="0" borderId="8" xfId="1" applyNumberFormat="1" applyFont="1" applyBorder="1">
      <alignment vertical="center"/>
    </xf>
    <xf numFmtId="179" fontId="0" fillId="3" borderId="8" xfId="1" applyNumberFormat="1" applyFont="1" applyFill="1" applyBorder="1">
      <alignment vertical="center"/>
    </xf>
    <xf numFmtId="38" fontId="0" fillId="0" borderId="17" xfId="1" applyFont="1" applyBorder="1">
      <alignment vertical="center"/>
    </xf>
    <xf numFmtId="38" fontId="0" fillId="0" borderId="5" xfId="1" applyFont="1" applyBorder="1">
      <alignment vertical="center"/>
    </xf>
    <xf numFmtId="9" fontId="0" fillId="0" borderId="0" xfId="3" applyFont="1" applyAlignment="1">
      <alignment horizontal="center" vertical="center"/>
    </xf>
    <xf numFmtId="0" fontId="0" fillId="0" borderId="18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>
      <alignment vertical="center"/>
    </xf>
    <xf numFmtId="38" fontId="0" fillId="2" borderId="20" xfId="1" applyFont="1" applyFill="1" applyBorder="1">
      <alignment vertical="center"/>
    </xf>
    <xf numFmtId="38" fontId="0" fillId="0" borderId="4" xfId="1" applyFont="1" applyBorder="1">
      <alignment vertical="center"/>
    </xf>
    <xf numFmtId="0" fontId="0" fillId="0" borderId="21" xfId="0" applyBorder="1">
      <alignment vertical="center"/>
    </xf>
    <xf numFmtId="38" fontId="0" fillId="0" borderId="22" xfId="1" applyFont="1" applyBorder="1">
      <alignment vertical="center"/>
    </xf>
    <xf numFmtId="38" fontId="5" fillId="0" borderId="6" xfId="1" applyFont="1" applyBorder="1">
      <alignment vertical="center"/>
    </xf>
    <xf numFmtId="0" fontId="0" fillId="0" borderId="23" xfId="0" applyBorder="1">
      <alignment vertical="center"/>
    </xf>
    <xf numFmtId="38" fontId="0" fillId="0" borderId="24" xfId="1" applyFont="1" applyBorder="1">
      <alignment vertical="center"/>
    </xf>
    <xf numFmtId="38" fontId="0" fillId="0" borderId="16" xfId="1" applyFont="1" applyBorder="1">
      <alignment vertical="center"/>
    </xf>
    <xf numFmtId="38" fontId="0" fillId="0" borderId="25" xfId="1" applyFont="1" applyBorder="1">
      <alignment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収益モデル、売上、営業利益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概算モデル!$B$57</c:f>
              <c:strCache>
                <c:ptCount val="1"/>
                <c:pt idx="0">
                  <c:v>売上金額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概算モデル!$C$56:$L$56</c:f>
              <c:strCache>
                <c:ptCount val="10"/>
                <c:pt idx="0">
                  <c:v>初年度(2025)</c:v>
                </c:pt>
                <c:pt idx="1">
                  <c:v>２年目(2026)</c:v>
                </c:pt>
                <c:pt idx="2">
                  <c:v>３年目(2027)</c:v>
                </c:pt>
                <c:pt idx="3">
                  <c:v>４年目(2028)</c:v>
                </c:pt>
                <c:pt idx="4">
                  <c:v>５年目(2029)</c:v>
                </c:pt>
                <c:pt idx="5">
                  <c:v>６年目(2030)</c:v>
                </c:pt>
                <c:pt idx="6">
                  <c:v>７年目(2031)</c:v>
                </c:pt>
                <c:pt idx="7">
                  <c:v>８年目</c:v>
                </c:pt>
                <c:pt idx="8">
                  <c:v>９年目</c:v>
                </c:pt>
                <c:pt idx="9">
                  <c:v>１０年目</c:v>
                </c:pt>
              </c:strCache>
            </c:strRef>
          </c:cat>
          <c:val>
            <c:numRef>
              <c:f>概算モデル!$C$57:$L$57</c:f>
              <c:numCache>
                <c:formatCode>#,##0_);[Red]\(#,##0\)</c:formatCode>
                <c:ptCount val="10"/>
                <c:pt idx="0">
                  <c:v>0</c:v>
                </c:pt>
                <c:pt idx="1">
                  <c:v>22400</c:v>
                </c:pt>
                <c:pt idx="2">
                  <c:v>58399.999999999993</c:v>
                </c:pt>
                <c:pt idx="3">
                  <c:v>88440</c:v>
                </c:pt>
                <c:pt idx="4">
                  <c:v>179058</c:v>
                </c:pt>
                <c:pt idx="5">
                  <c:v>360185.1</c:v>
                </c:pt>
                <c:pt idx="6">
                  <c:v>1015375.8449999999</c:v>
                </c:pt>
                <c:pt idx="7">
                  <c:v>2588207.0527499998</c:v>
                </c:pt>
                <c:pt idx="8">
                  <c:v>6355436.7001125002</c:v>
                </c:pt>
                <c:pt idx="9">
                  <c:v>13403264.865106873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B-8A47-A139-EB46C16566A6}"/>
            </c:ext>
          </c:extLst>
        </c:ser>
        <c:ser>
          <c:idx val="1"/>
          <c:order val="1"/>
          <c:tx>
            <c:strRef>
              <c:f>概算モデル!$B$58</c:f>
              <c:strCache>
                <c:ptCount val="1"/>
                <c:pt idx="0">
                  <c:v>営業利益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概算モデル!$C$56:$L$56</c:f>
              <c:strCache>
                <c:ptCount val="10"/>
                <c:pt idx="0">
                  <c:v>初年度(2025)</c:v>
                </c:pt>
                <c:pt idx="1">
                  <c:v>２年目(2026)</c:v>
                </c:pt>
                <c:pt idx="2">
                  <c:v>３年目(2027)</c:v>
                </c:pt>
                <c:pt idx="3">
                  <c:v>４年目(2028)</c:v>
                </c:pt>
                <c:pt idx="4">
                  <c:v>５年目(2029)</c:v>
                </c:pt>
                <c:pt idx="5">
                  <c:v>６年目(2030)</c:v>
                </c:pt>
                <c:pt idx="6">
                  <c:v>７年目(2031)</c:v>
                </c:pt>
                <c:pt idx="7">
                  <c:v>８年目</c:v>
                </c:pt>
                <c:pt idx="8">
                  <c:v>９年目</c:v>
                </c:pt>
                <c:pt idx="9">
                  <c:v>１０年目</c:v>
                </c:pt>
              </c:strCache>
            </c:strRef>
          </c:cat>
          <c:val>
            <c:numRef>
              <c:f>概算モデル!$C$58:$L$58</c:f>
              <c:numCache>
                <c:formatCode>#,##0_);[Red]\(#,##0\)</c:formatCode>
                <c:ptCount val="10"/>
                <c:pt idx="0">
                  <c:v>-8840</c:v>
                </c:pt>
                <c:pt idx="1">
                  <c:v>1042</c:v>
                </c:pt>
                <c:pt idx="2">
                  <c:v>17351.999999999993</c:v>
                </c:pt>
                <c:pt idx="3">
                  <c:v>8089.2</c:v>
                </c:pt>
                <c:pt idx="4">
                  <c:v>45223.94</c:v>
                </c:pt>
                <c:pt idx="5">
                  <c:v>81572.142999999996</c:v>
                </c:pt>
                <c:pt idx="6">
                  <c:v>270099.53584999993</c:v>
                </c:pt>
                <c:pt idx="7">
                  <c:v>1301632.5590575</c:v>
                </c:pt>
                <c:pt idx="8">
                  <c:v>3912556.1311046248</c:v>
                </c:pt>
                <c:pt idx="9">
                  <c:v>9254436.32454939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B-8A47-A139-EB46C1656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614496"/>
        <c:axId val="1425838512"/>
      </c:barChart>
      <c:catAx>
        <c:axId val="189561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5838512"/>
        <c:crosses val="autoZero"/>
        <c:auto val="1"/>
        <c:lblAlgn val="ctr"/>
        <c:lblOffset val="100"/>
        <c:noMultiLvlLbl val="0"/>
      </c:catAx>
      <c:valAx>
        <c:axId val="14258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561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859609691639855"/>
          <c:y val="0.94855746708594979"/>
          <c:w val="0.19857343734203908"/>
          <c:h val="3.7946598962655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703856</xdr:colOff>
      <xdr:row>32</xdr:row>
      <xdr:rowOff>61205</xdr:rowOff>
    </xdr:from>
    <xdr:to>
      <xdr:col>10</xdr:col>
      <xdr:colOff>91807</xdr:colOff>
      <xdr:row>53</xdr:row>
      <xdr:rowOff>244820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DB9B95D1-71E2-535A-3E52-520B7F271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0.62188</cdr:x>
      <cdr:y>0.93496</cdr:y>
    </cdr:from>
    <cdr:to>
      <cdr:x>0.80938</cdr:x>
      <cdr:y>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A1F7CEC-E4E8-4778-42E0-E32CD3B505E9}"/>
            </a:ext>
          </a:extLst>
        </cdr:cNvPr>
        <cdr:cNvSpPr txBox="1"/>
      </cdr:nvSpPr>
      <cdr:spPr>
        <a:xfrm xmlns:a="http://schemas.openxmlformats.org/drawingml/2006/main">
          <a:off x="6089879" y="5294217"/>
          <a:ext cx="1836145" cy="367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100"/>
            <a:t>単位</a:t>
          </a:r>
          <a:r>
            <a:rPr lang="en-US" altLang="ja-JP" sz="1100"/>
            <a:t>:¥1,000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367-8AB2-3540-ACA8-70997B3A2C27}">
  <sheetPr>
    <pageSetUpPr fitToPage="1"/>
  </sheetPr>
  <dimension ref="A1:M58"/>
  <sheetViews>
    <sheetView tabSelected="1" zoomScaleNormal="100" workbookViewId="0">
      <selection activeCell="H7" sqref="H7"/>
    </sheetView>
  </sheetViews>
  <sheetFormatPr baseColWidth="10" defaultRowHeight="20"/>
  <cols>
    <col min="1" max="1" width="5.7109375" style="1" customWidth="1"/>
    <col min="2" max="2" width="15.85546875" customWidth="1"/>
    <col min="3" max="10" width="14.5703125" customWidth="1"/>
    <col min="11" max="13" width="15.140625" customWidth="1"/>
  </cols>
  <sheetData>
    <row r="1" spans="1:13" ht="21" thickBot="1">
      <c r="A1"/>
    </row>
    <row r="2" spans="1:13">
      <c r="B2" s="55"/>
      <c r="C2" s="16" t="s">
        <v>1</v>
      </c>
      <c r="D2" s="56" t="s">
        <v>2</v>
      </c>
      <c r="E2" s="56" t="s">
        <v>3</v>
      </c>
      <c r="F2" s="56" t="s">
        <v>4</v>
      </c>
      <c r="G2" s="56" t="s">
        <v>5</v>
      </c>
      <c r="H2" s="56" t="s">
        <v>6</v>
      </c>
      <c r="I2" s="56" t="s">
        <v>7</v>
      </c>
      <c r="J2" s="56" t="s">
        <v>8</v>
      </c>
      <c r="K2" s="56" t="s">
        <v>9</v>
      </c>
      <c r="L2" s="56" t="s">
        <v>10</v>
      </c>
      <c r="M2" s="57" t="s">
        <v>11</v>
      </c>
    </row>
    <row r="3" spans="1:13">
      <c r="B3" s="12" t="s">
        <v>12</v>
      </c>
      <c r="C3" s="49">
        <v>1.5</v>
      </c>
      <c r="D3" s="13">
        <v>2</v>
      </c>
      <c r="E3" s="13">
        <v>4</v>
      </c>
      <c r="F3" s="13">
        <v>7</v>
      </c>
      <c r="G3" s="50">
        <v>13</v>
      </c>
      <c r="H3" s="13">
        <v>23</v>
      </c>
      <c r="I3" s="13">
        <v>57</v>
      </c>
      <c r="J3" s="13">
        <v>76</v>
      </c>
      <c r="K3" s="13">
        <v>107</v>
      </c>
      <c r="L3" s="13">
        <v>127</v>
      </c>
      <c r="M3" s="11">
        <v>127</v>
      </c>
    </row>
    <row r="4" spans="1:13" ht="21" thickBot="1">
      <c r="B4" s="14" t="s">
        <v>91</v>
      </c>
      <c r="C4" s="49">
        <v>0</v>
      </c>
      <c r="D4" s="13">
        <v>0</v>
      </c>
      <c r="E4" s="13">
        <v>0</v>
      </c>
      <c r="F4" s="13">
        <v>0</v>
      </c>
      <c r="G4" s="50">
        <v>0</v>
      </c>
      <c r="H4" s="13">
        <v>8</v>
      </c>
      <c r="I4" s="13">
        <v>15</v>
      </c>
      <c r="J4" s="13">
        <v>15</v>
      </c>
      <c r="K4" s="13">
        <v>15</v>
      </c>
      <c r="L4" s="13">
        <v>15</v>
      </c>
      <c r="M4" s="11">
        <v>15</v>
      </c>
    </row>
    <row r="5" spans="1:13" ht="22" thickTop="1" thickBot="1">
      <c r="B5" s="58" t="s">
        <v>13</v>
      </c>
      <c r="C5" s="15">
        <v>0</v>
      </c>
      <c r="D5" s="15">
        <v>22400000</v>
      </c>
      <c r="E5" s="15">
        <v>58399999.999999993</v>
      </c>
      <c r="F5" s="15">
        <v>88440000</v>
      </c>
      <c r="G5" s="15">
        <v>179058000</v>
      </c>
      <c r="H5" s="15">
        <v>360185100</v>
      </c>
      <c r="I5" s="15">
        <v>1015375844.9999999</v>
      </c>
      <c r="J5" s="15">
        <v>2588207052.75</v>
      </c>
      <c r="K5" s="15">
        <v>6355436700.1125002</v>
      </c>
      <c r="L5" s="15">
        <v>13403264865.106873</v>
      </c>
      <c r="M5" s="59">
        <v>20098701621.851536</v>
      </c>
    </row>
    <row r="6" spans="1:13">
      <c r="B6" s="55" t="s">
        <v>14</v>
      </c>
      <c r="C6" s="16">
        <v>0</v>
      </c>
      <c r="D6" s="16">
        <v>1568000.0000000002</v>
      </c>
      <c r="E6" s="16">
        <v>4088000</v>
      </c>
      <c r="F6" s="16">
        <v>6190800.0000000009</v>
      </c>
      <c r="G6" s="16">
        <v>12534060.000000002</v>
      </c>
      <c r="H6" s="16">
        <v>25212957.000000004</v>
      </c>
      <c r="I6" s="16">
        <v>71076309.149999991</v>
      </c>
      <c r="J6" s="16">
        <v>181174493.69250003</v>
      </c>
      <c r="K6" s="16">
        <v>444880569.00787508</v>
      </c>
      <c r="L6" s="16">
        <v>938228540.55748117</v>
      </c>
      <c r="M6" s="60">
        <v>1406909113.5296075</v>
      </c>
    </row>
    <row r="7" spans="1:13" ht="21" thickBot="1">
      <c r="B7" s="61" t="s">
        <v>15</v>
      </c>
      <c r="C7" s="18">
        <f>C5-C6</f>
        <v>0</v>
      </c>
      <c r="D7" s="18">
        <f t="shared" ref="D7:M7" si="0">D5-D6</f>
        <v>20832000</v>
      </c>
      <c r="E7" s="18">
        <f t="shared" si="0"/>
        <v>54311999.999999993</v>
      </c>
      <c r="F7" s="18">
        <f t="shared" si="0"/>
        <v>82249200</v>
      </c>
      <c r="G7" s="18">
        <f t="shared" si="0"/>
        <v>166523940</v>
      </c>
      <c r="H7" s="18">
        <f t="shared" si="0"/>
        <v>334972143</v>
      </c>
      <c r="I7" s="18">
        <f t="shared" si="0"/>
        <v>944299535.8499999</v>
      </c>
      <c r="J7" s="18">
        <f t="shared" si="0"/>
        <v>2407032559.0574999</v>
      </c>
      <c r="K7" s="18">
        <f t="shared" si="0"/>
        <v>5910556131.1046247</v>
      </c>
      <c r="L7" s="18">
        <f t="shared" si="0"/>
        <v>12465036324.549391</v>
      </c>
      <c r="M7" s="62">
        <f t="shared" si="0"/>
        <v>18691792508.32193</v>
      </c>
    </row>
    <row r="8" spans="1:13">
      <c r="B8" s="52" t="s">
        <v>92</v>
      </c>
      <c r="C8" s="23">
        <v>3573333.3333333335</v>
      </c>
      <c r="D8" s="4">
        <v>10146666.666666668</v>
      </c>
      <c r="E8" s="4">
        <v>21146666.666666668</v>
      </c>
      <c r="F8" s="21">
        <v>51000000</v>
      </c>
      <c r="G8" s="22">
        <v>89000000</v>
      </c>
      <c r="H8" s="21">
        <v>196000000</v>
      </c>
      <c r="I8" s="22">
        <v>515333333.33333337</v>
      </c>
      <c r="J8" s="22">
        <v>805333333.33333325</v>
      </c>
      <c r="K8" s="22">
        <v>1396000000</v>
      </c>
      <c r="L8" s="22">
        <v>2118000000</v>
      </c>
      <c r="M8" s="63">
        <v>2150000000</v>
      </c>
    </row>
    <row r="9" spans="1:13">
      <c r="A9" s="5"/>
      <c r="B9" s="10" t="s">
        <v>16</v>
      </c>
      <c r="C9" s="4">
        <v>300000</v>
      </c>
      <c r="D9" s="4">
        <v>500000</v>
      </c>
      <c r="E9" s="4">
        <v>500000</v>
      </c>
      <c r="F9" s="21">
        <v>1000000</v>
      </c>
      <c r="G9" s="21">
        <v>1000000</v>
      </c>
      <c r="H9" s="21">
        <v>1000000</v>
      </c>
      <c r="I9" s="21">
        <v>1000000</v>
      </c>
      <c r="J9" s="22">
        <v>2000000</v>
      </c>
      <c r="K9" s="22">
        <v>2000000</v>
      </c>
      <c r="L9" s="22">
        <v>2000000</v>
      </c>
      <c r="M9" s="63">
        <v>6000000</v>
      </c>
    </row>
    <row r="10" spans="1:13">
      <c r="B10" s="52" t="s">
        <v>17</v>
      </c>
      <c r="C10" s="4"/>
      <c r="D10" s="4"/>
      <c r="E10" s="4">
        <v>1000000</v>
      </c>
      <c r="F10" s="21">
        <v>3200000</v>
      </c>
      <c r="G10" s="21">
        <v>3200000</v>
      </c>
      <c r="H10" s="21">
        <v>3200000</v>
      </c>
      <c r="I10" s="21">
        <v>3200000</v>
      </c>
      <c r="J10" s="22">
        <v>5000000</v>
      </c>
      <c r="K10" s="22">
        <v>10000000</v>
      </c>
      <c r="L10" s="22">
        <v>10000000</v>
      </c>
      <c r="M10" s="63">
        <v>10000000</v>
      </c>
    </row>
    <row r="11" spans="1:13">
      <c r="A11" s="5"/>
      <c r="B11" s="10" t="s">
        <v>95</v>
      </c>
      <c r="C11" s="4">
        <v>1466666.6666666667</v>
      </c>
      <c r="D11" s="4">
        <v>2283333.3333333335</v>
      </c>
      <c r="E11" s="4">
        <v>3333333.3333333335</v>
      </c>
      <c r="F11" s="4">
        <v>8900000</v>
      </c>
      <c r="G11" s="4">
        <v>13200000</v>
      </c>
      <c r="H11" s="4">
        <v>25800000</v>
      </c>
      <c r="I11" s="4">
        <v>84266666.666666672</v>
      </c>
      <c r="J11" s="4">
        <v>209866666.66666666</v>
      </c>
      <c r="K11" s="4">
        <v>461800000</v>
      </c>
      <c r="L11" s="4">
        <v>924400000</v>
      </c>
      <c r="M11" s="28">
        <v>745000000</v>
      </c>
    </row>
    <row r="12" spans="1:13">
      <c r="B12" s="10" t="s">
        <v>18</v>
      </c>
      <c r="C12" s="4">
        <v>3100000</v>
      </c>
      <c r="D12" s="4">
        <v>5600000</v>
      </c>
      <c r="E12" s="4">
        <v>8100000</v>
      </c>
      <c r="F12" s="4">
        <v>5100000</v>
      </c>
      <c r="G12" s="4">
        <v>2500000</v>
      </c>
      <c r="H12" s="4">
        <v>0</v>
      </c>
      <c r="I12" s="4"/>
      <c r="J12" s="4"/>
      <c r="K12" s="4"/>
      <c r="L12" s="4"/>
      <c r="M12" s="28"/>
    </row>
    <row r="13" spans="1:13">
      <c r="B13" s="64" t="s">
        <v>93</v>
      </c>
      <c r="C13" s="51">
        <v>400000</v>
      </c>
      <c r="D13" s="51">
        <v>1260000</v>
      </c>
      <c r="E13" s="51">
        <v>2880000</v>
      </c>
      <c r="F13" s="51">
        <v>4960000</v>
      </c>
      <c r="G13" s="51">
        <v>12400000</v>
      </c>
      <c r="H13" s="51">
        <v>27400000</v>
      </c>
      <c r="I13" s="51">
        <v>70400000</v>
      </c>
      <c r="J13" s="51">
        <v>83200000</v>
      </c>
      <c r="K13" s="51">
        <v>128200000</v>
      </c>
      <c r="L13" s="51">
        <v>156200000</v>
      </c>
      <c r="M13" s="65">
        <v>156200000</v>
      </c>
    </row>
    <row r="14" spans="1:13" ht="21" thickBot="1">
      <c r="B14" s="29" t="s">
        <v>19</v>
      </c>
      <c r="C14" s="17">
        <f>SUM(C8:C13)</f>
        <v>8840000</v>
      </c>
      <c r="D14" s="17">
        <f t="shared" ref="D14:M14" si="1">SUM(D8:D13)</f>
        <v>19790000</v>
      </c>
      <c r="E14" s="17">
        <f t="shared" si="1"/>
        <v>36960000</v>
      </c>
      <c r="F14" s="17">
        <f t="shared" si="1"/>
        <v>74160000</v>
      </c>
      <c r="G14" s="17">
        <f t="shared" si="1"/>
        <v>121300000</v>
      </c>
      <c r="H14" s="17">
        <f t="shared" si="1"/>
        <v>253400000</v>
      </c>
      <c r="I14" s="17">
        <f t="shared" si="1"/>
        <v>674200000</v>
      </c>
      <c r="J14" s="17">
        <f t="shared" si="1"/>
        <v>1105400000</v>
      </c>
      <c r="K14" s="17">
        <f t="shared" si="1"/>
        <v>1998000000</v>
      </c>
      <c r="L14" s="17">
        <f t="shared" si="1"/>
        <v>3210600000</v>
      </c>
      <c r="M14" s="66">
        <f t="shared" si="1"/>
        <v>3067200000</v>
      </c>
    </row>
    <row r="15" spans="1:13" ht="21" thickBot="1">
      <c r="B15" s="29" t="s">
        <v>20</v>
      </c>
      <c r="C15" s="17">
        <f t="shared" ref="C15:M15" si="2">C7-C14</f>
        <v>-8840000</v>
      </c>
      <c r="D15" s="17">
        <f t="shared" si="2"/>
        <v>1042000</v>
      </c>
      <c r="E15" s="17">
        <f t="shared" si="2"/>
        <v>17351999.999999993</v>
      </c>
      <c r="F15" s="17">
        <f t="shared" si="2"/>
        <v>8089200</v>
      </c>
      <c r="G15" s="17">
        <f t="shared" si="2"/>
        <v>45223940</v>
      </c>
      <c r="H15" s="17">
        <f t="shared" si="2"/>
        <v>81572143</v>
      </c>
      <c r="I15" s="17">
        <f t="shared" si="2"/>
        <v>270099535.8499999</v>
      </c>
      <c r="J15" s="17">
        <f t="shared" si="2"/>
        <v>1301632559.0574999</v>
      </c>
      <c r="K15" s="17">
        <f t="shared" si="2"/>
        <v>3912556131.1046247</v>
      </c>
      <c r="L15" s="17">
        <f t="shared" si="2"/>
        <v>9254436324.5493908</v>
      </c>
      <c r="M15" s="66">
        <f t="shared" si="2"/>
        <v>15624592508.32193</v>
      </c>
    </row>
    <row r="16" spans="1:13" hidden="1">
      <c r="B16" s="54" t="s">
        <v>21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67"/>
    </row>
    <row r="17" spans="1:13">
      <c r="B17" s="10" t="s">
        <v>22</v>
      </c>
      <c r="C17" s="4">
        <v>289998</v>
      </c>
      <c r="D17" s="4">
        <v>276708.5</v>
      </c>
      <c r="E17" s="4">
        <v>247708</v>
      </c>
      <c r="F17" s="4">
        <v>218708.5</v>
      </c>
      <c r="G17" s="4">
        <v>189708.5</v>
      </c>
      <c r="H17" s="4">
        <v>160708</v>
      </c>
      <c r="I17" s="4">
        <v>135000</v>
      </c>
      <c r="J17" s="4">
        <v>110000</v>
      </c>
      <c r="K17" s="4">
        <v>85000</v>
      </c>
      <c r="L17" s="4">
        <v>60000</v>
      </c>
      <c r="M17" s="28">
        <v>350000</v>
      </c>
    </row>
    <row r="18" spans="1:13" hidden="1">
      <c r="B18" s="10" t="s">
        <v>23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8"/>
    </row>
    <row r="19" spans="1:13" ht="21" thickBot="1">
      <c r="B19" s="29" t="s">
        <v>24</v>
      </c>
      <c r="C19" s="17">
        <f>C15+C16-C17-C18</f>
        <v>-9129998</v>
      </c>
      <c r="D19" s="17">
        <f t="shared" ref="D19:M19" si="3">D15+D16-D17-D18</f>
        <v>765291.5</v>
      </c>
      <c r="E19" s="17">
        <f t="shared" si="3"/>
        <v>17104291.999999993</v>
      </c>
      <c r="F19" s="17">
        <f t="shared" si="3"/>
        <v>7870491.5</v>
      </c>
      <c r="G19" s="17">
        <f t="shared" si="3"/>
        <v>45034231.5</v>
      </c>
      <c r="H19" s="17">
        <f t="shared" si="3"/>
        <v>81411435</v>
      </c>
      <c r="I19" s="17">
        <f t="shared" si="3"/>
        <v>269964535.8499999</v>
      </c>
      <c r="J19" s="17">
        <f t="shared" si="3"/>
        <v>1301522559.0574999</v>
      </c>
      <c r="K19" s="17">
        <f t="shared" si="3"/>
        <v>3912471131.1046247</v>
      </c>
      <c r="L19" s="17">
        <f t="shared" si="3"/>
        <v>9254376324.5493908</v>
      </c>
      <c r="M19" s="66">
        <f t="shared" si="3"/>
        <v>15624242508.32193</v>
      </c>
    </row>
    <row r="20" spans="1:13">
      <c r="A20" s="5"/>
      <c r="B20" s="54" t="s">
        <v>25</v>
      </c>
      <c r="C20" s="20">
        <v>2000000</v>
      </c>
      <c r="D20" s="20"/>
      <c r="E20" s="20"/>
      <c r="F20" s="20"/>
      <c r="G20" s="25"/>
      <c r="H20" s="20"/>
      <c r="I20" s="20"/>
      <c r="J20" s="20"/>
      <c r="K20" s="20"/>
      <c r="L20" s="20"/>
      <c r="M20" s="67"/>
    </row>
    <row r="21" spans="1:13" hidden="1">
      <c r="B21" s="10" t="s">
        <v>26</v>
      </c>
      <c r="C21" s="4"/>
      <c r="D21" s="4"/>
      <c r="E21" s="4"/>
      <c r="F21" s="4"/>
      <c r="G21" s="24"/>
      <c r="H21" s="4"/>
      <c r="I21" s="4"/>
      <c r="J21" s="4"/>
      <c r="K21" s="4"/>
      <c r="L21" s="4"/>
      <c r="M21" s="28"/>
    </row>
    <row r="22" spans="1:13" ht="21" thickBot="1">
      <c r="B22" s="29" t="s">
        <v>27</v>
      </c>
      <c r="C22" s="17">
        <f>C19+C20-C21</f>
        <v>-7129998</v>
      </c>
      <c r="D22" s="17">
        <f t="shared" ref="D22:M22" si="4">D19+D20-D21</f>
        <v>765291.5</v>
      </c>
      <c r="E22" s="17">
        <f>E19+E20-E21</f>
        <v>17104291.999999993</v>
      </c>
      <c r="F22" s="17">
        <f t="shared" si="4"/>
        <v>7870491.5</v>
      </c>
      <c r="G22" s="17">
        <f t="shared" si="4"/>
        <v>45034231.5</v>
      </c>
      <c r="H22" s="17">
        <f t="shared" si="4"/>
        <v>81411435</v>
      </c>
      <c r="I22" s="17">
        <f t="shared" si="4"/>
        <v>269964535.8499999</v>
      </c>
      <c r="J22" s="17">
        <f t="shared" si="4"/>
        <v>1301522559.0574999</v>
      </c>
      <c r="K22" s="17">
        <f t="shared" si="4"/>
        <v>3912471131.1046247</v>
      </c>
      <c r="L22" s="17">
        <f t="shared" si="4"/>
        <v>9254376324.5493908</v>
      </c>
      <c r="M22" s="66">
        <f t="shared" si="4"/>
        <v>15624242508.32193</v>
      </c>
    </row>
    <row r="23" spans="1:13">
      <c r="A23" s="53">
        <v>0.3</v>
      </c>
      <c r="B23" s="54" t="s">
        <v>28</v>
      </c>
      <c r="C23" s="20">
        <f>IF(C22&gt;0,C22*#REF!/100,0)</f>
        <v>0</v>
      </c>
      <c r="D23" s="20">
        <v>0</v>
      </c>
      <c r="E23" s="19">
        <f>IF(E22&gt;0,(C22+D22+E22)*30/100,0)</f>
        <v>3221875.6499999976</v>
      </c>
      <c r="F23" s="20">
        <f>IF(F22&gt;0,F22*30/100,0)</f>
        <v>2361147.4500000002</v>
      </c>
      <c r="G23" s="20">
        <f t="shared" ref="G23:M23" si="5">IF(G22&gt;0,G22*30/100,0)</f>
        <v>13510269.449999999</v>
      </c>
      <c r="H23" s="20">
        <f t="shared" si="5"/>
        <v>24423430.5</v>
      </c>
      <c r="I23" s="20">
        <f t="shared" si="5"/>
        <v>80989360.754999965</v>
      </c>
      <c r="J23" s="20">
        <f t="shared" si="5"/>
        <v>390456767.71724999</v>
      </c>
      <c r="K23" s="20">
        <f t="shared" si="5"/>
        <v>1173741339.3313875</v>
      </c>
      <c r="L23" s="20">
        <f t="shared" si="5"/>
        <v>2776312897.3648176</v>
      </c>
      <c r="M23" s="67">
        <f t="shared" si="5"/>
        <v>4687272752.4965792</v>
      </c>
    </row>
    <row r="24" spans="1:13" ht="21" thickBot="1">
      <c r="B24" s="29" t="s">
        <v>29</v>
      </c>
      <c r="C24" s="17">
        <f>C22-C23</f>
        <v>-7129998</v>
      </c>
      <c r="D24" s="17">
        <f t="shared" ref="D24:M24" si="6">D22-D23</f>
        <v>765291.5</v>
      </c>
      <c r="E24" s="17">
        <f>E22-E23</f>
        <v>13882416.349999994</v>
      </c>
      <c r="F24" s="17">
        <f t="shared" si="6"/>
        <v>5509344.0499999998</v>
      </c>
      <c r="G24" s="17">
        <f t="shared" si="6"/>
        <v>31523962.050000001</v>
      </c>
      <c r="H24" s="17">
        <f t="shared" si="6"/>
        <v>56988004.5</v>
      </c>
      <c r="I24" s="17">
        <f t="shared" si="6"/>
        <v>188975175.09499994</v>
      </c>
      <c r="J24" s="17">
        <f t="shared" si="6"/>
        <v>911065791.3402499</v>
      </c>
      <c r="K24" s="17">
        <f t="shared" si="6"/>
        <v>2738729791.7732372</v>
      </c>
      <c r="L24" s="17">
        <f t="shared" si="6"/>
        <v>6478063427.1845732</v>
      </c>
      <c r="M24" s="66">
        <f t="shared" si="6"/>
        <v>10936969755.825352</v>
      </c>
    </row>
    <row r="25" spans="1:13">
      <c r="B25" s="54" t="s">
        <v>18</v>
      </c>
      <c r="C25" s="20">
        <v>3100000</v>
      </c>
      <c r="D25" s="20">
        <v>5600000</v>
      </c>
      <c r="E25" s="20">
        <v>8100000</v>
      </c>
      <c r="F25" s="20">
        <v>5100000</v>
      </c>
      <c r="G25" s="20">
        <v>2500000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67">
        <v>0</v>
      </c>
    </row>
    <row r="26" spans="1:13">
      <c r="B26" s="10" t="s">
        <v>30</v>
      </c>
      <c r="C26" s="26">
        <f t="shared" ref="C26:M26" si="7">C24+C25</f>
        <v>-4029998</v>
      </c>
      <c r="D26" s="26">
        <f t="shared" si="7"/>
        <v>6365291.5</v>
      </c>
      <c r="E26" s="26">
        <f t="shared" si="7"/>
        <v>21982416.349999994</v>
      </c>
      <c r="F26" s="26">
        <f t="shared" si="7"/>
        <v>10609344.050000001</v>
      </c>
      <c r="G26" s="26">
        <f t="shared" si="7"/>
        <v>34023962.049999997</v>
      </c>
      <c r="H26" s="26">
        <f t="shared" si="7"/>
        <v>56988004.5</v>
      </c>
      <c r="I26" s="26">
        <f t="shared" si="7"/>
        <v>188975175.09499994</v>
      </c>
      <c r="J26" s="26">
        <f t="shared" si="7"/>
        <v>911065791.3402499</v>
      </c>
      <c r="K26" s="26">
        <f t="shared" si="7"/>
        <v>2738729791.7732372</v>
      </c>
      <c r="L26" s="26">
        <f t="shared" si="7"/>
        <v>6478063427.1845732</v>
      </c>
      <c r="M26" s="27">
        <f t="shared" si="7"/>
        <v>10936969755.825352</v>
      </c>
    </row>
    <row r="27" spans="1:13">
      <c r="B27" s="10" t="s">
        <v>31</v>
      </c>
      <c r="C27" s="4"/>
      <c r="D27" s="4">
        <v>500000</v>
      </c>
      <c r="E27" s="4">
        <v>500000</v>
      </c>
      <c r="F27" s="4">
        <v>500000</v>
      </c>
      <c r="G27" s="4">
        <v>500000</v>
      </c>
      <c r="H27" s="4">
        <v>500000</v>
      </c>
      <c r="I27" s="4">
        <v>500000</v>
      </c>
      <c r="J27" s="4">
        <v>500000</v>
      </c>
      <c r="K27" s="4">
        <v>500000</v>
      </c>
      <c r="L27" s="4">
        <v>500000</v>
      </c>
      <c r="M27" s="28">
        <v>500000</v>
      </c>
    </row>
    <row r="28" spans="1:13">
      <c r="B28" s="10" t="s">
        <v>32</v>
      </c>
      <c r="C28" s="4"/>
      <c r="D28" s="4">
        <v>500000</v>
      </c>
      <c r="E28" s="4">
        <v>500000</v>
      </c>
      <c r="F28" s="4">
        <v>500000</v>
      </c>
      <c r="G28" s="4">
        <v>500000</v>
      </c>
      <c r="H28" s="4">
        <v>500000</v>
      </c>
      <c r="I28" s="4">
        <v>500000</v>
      </c>
      <c r="J28" s="4">
        <v>500000</v>
      </c>
      <c r="K28" s="4">
        <v>500000</v>
      </c>
      <c r="L28" s="4">
        <v>500000</v>
      </c>
      <c r="M28" s="28">
        <v>500000</v>
      </c>
    </row>
    <row r="29" spans="1:13">
      <c r="B29" s="10" t="s">
        <v>33</v>
      </c>
      <c r="C29" s="4">
        <f t="shared" ref="C29:M29" si="8">C24-C27-C28</f>
        <v>-7129998</v>
      </c>
      <c r="D29" s="4">
        <f>D24-D27-D28</f>
        <v>-234708.5</v>
      </c>
      <c r="E29" s="4">
        <f t="shared" si="8"/>
        <v>12882416.349999994</v>
      </c>
      <c r="F29" s="4">
        <f t="shared" si="8"/>
        <v>4509344.05</v>
      </c>
      <c r="G29" s="4">
        <f t="shared" si="8"/>
        <v>30523962.050000001</v>
      </c>
      <c r="H29" s="4">
        <f t="shared" si="8"/>
        <v>55988004.5</v>
      </c>
      <c r="I29" s="4">
        <f t="shared" si="8"/>
        <v>187975175.09499994</v>
      </c>
      <c r="J29" s="4">
        <f t="shared" si="8"/>
        <v>910065791.3402499</v>
      </c>
      <c r="K29" s="4">
        <f t="shared" si="8"/>
        <v>2737729791.7732372</v>
      </c>
      <c r="L29" s="4">
        <f t="shared" si="8"/>
        <v>6477063427.1845732</v>
      </c>
      <c r="M29" s="28">
        <f t="shared" si="8"/>
        <v>10935969755.825352</v>
      </c>
    </row>
    <row r="30" spans="1:13" ht="21" thickBot="1">
      <c r="B30" s="29" t="s">
        <v>34</v>
      </c>
      <c r="C30" s="30">
        <f>C29</f>
        <v>-7129998</v>
      </c>
      <c r="D30" s="30">
        <f>C30+D29</f>
        <v>-7364706.5</v>
      </c>
      <c r="E30" s="30">
        <f>D30+E29</f>
        <v>5517709.849999994</v>
      </c>
      <c r="F30" s="30">
        <f>E30+F29</f>
        <v>10027053.899999995</v>
      </c>
      <c r="G30" s="30">
        <f t="shared" ref="G30:M30" si="9">F30+G29</f>
        <v>40551015.949999996</v>
      </c>
      <c r="H30" s="30">
        <f t="shared" si="9"/>
        <v>96539020.449999988</v>
      </c>
      <c r="I30" s="30">
        <f t="shared" si="9"/>
        <v>284514195.54499996</v>
      </c>
      <c r="J30" s="30">
        <f t="shared" si="9"/>
        <v>1194579986.8852499</v>
      </c>
      <c r="K30" s="30">
        <f t="shared" si="9"/>
        <v>3932309778.6584873</v>
      </c>
      <c r="L30" s="30">
        <f t="shared" si="9"/>
        <v>10409373205.84306</v>
      </c>
      <c r="M30" s="31">
        <f t="shared" si="9"/>
        <v>21345342961.668411</v>
      </c>
    </row>
    <row r="31" spans="1:1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>
      <c r="B32" t="s">
        <v>35</v>
      </c>
      <c r="C32" s="6" t="e">
        <f t="shared" ref="C32:M32" si="10">C15/C5</f>
        <v>#DIV/0!</v>
      </c>
      <c r="D32" s="6">
        <f t="shared" si="10"/>
        <v>4.6517857142857146E-2</v>
      </c>
      <c r="E32" s="6">
        <f t="shared" si="10"/>
        <v>0.29712328767123281</v>
      </c>
      <c r="F32" s="6">
        <f t="shared" si="10"/>
        <v>9.1465400271370415E-2</v>
      </c>
      <c r="G32" s="6">
        <f t="shared" si="10"/>
        <v>0.25256587251058316</v>
      </c>
      <c r="H32" s="6">
        <f t="shared" si="10"/>
        <v>0.22647284132519641</v>
      </c>
      <c r="I32" s="6">
        <f t="shared" si="10"/>
        <v>0.26600941629648472</v>
      </c>
      <c r="J32" s="6">
        <f t="shared" si="10"/>
        <v>0.50290897618662311</v>
      </c>
      <c r="K32" s="6">
        <f t="shared" si="10"/>
        <v>0.61562349146446016</v>
      </c>
      <c r="L32" s="6">
        <f t="shared" si="10"/>
        <v>0.69046134786470914</v>
      </c>
      <c r="M32" s="6">
        <f t="shared" si="10"/>
        <v>0.77739312729209809</v>
      </c>
    </row>
    <row r="33" spans="2:1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5" spans="2:13">
      <c r="L35" t="s">
        <v>94</v>
      </c>
    </row>
    <row r="56" spans="2:13">
      <c r="B56" s="4"/>
      <c r="C56" s="4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2" t="s">
        <v>10</v>
      </c>
      <c r="M56" s="2" t="s">
        <v>11</v>
      </c>
    </row>
    <row r="57" spans="2:13">
      <c r="B57" s="4" t="s">
        <v>13</v>
      </c>
      <c r="C57" s="4">
        <v>0</v>
      </c>
      <c r="D57" s="4">
        <v>22400</v>
      </c>
      <c r="E57" s="4">
        <v>58399.999999999993</v>
      </c>
      <c r="F57" s="4">
        <v>88440</v>
      </c>
      <c r="G57" s="4">
        <v>179058</v>
      </c>
      <c r="H57" s="4">
        <v>360185.1</v>
      </c>
      <c r="I57" s="4">
        <v>1015375.8449999999</v>
      </c>
      <c r="J57" s="4">
        <v>2588207.0527499998</v>
      </c>
      <c r="K57" s="4">
        <v>6355436.7001125002</v>
      </c>
      <c r="L57" s="4">
        <v>13403264.865106873</v>
      </c>
      <c r="M57" s="4">
        <v>20098701.621851537</v>
      </c>
    </row>
    <row r="58" spans="2:13">
      <c r="B58" s="4" t="s">
        <v>20</v>
      </c>
      <c r="C58" s="4">
        <v>-8840</v>
      </c>
      <c r="D58" s="4">
        <v>1042</v>
      </c>
      <c r="E58" s="4">
        <v>17351.999999999993</v>
      </c>
      <c r="F58" s="4">
        <v>8089.2</v>
      </c>
      <c r="G58" s="4">
        <v>45223.94</v>
      </c>
      <c r="H58" s="4">
        <v>81572.142999999996</v>
      </c>
      <c r="I58" s="4">
        <v>270099.53584999993</v>
      </c>
      <c r="J58" s="4">
        <v>1301632.5590575</v>
      </c>
      <c r="K58" s="4">
        <v>3912556.1311046248</v>
      </c>
      <c r="L58" s="4">
        <v>9254436.32454939</v>
      </c>
      <c r="M58" s="4">
        <v>15624592.50832193</v>
      </c>
    </row>
  </sheetData>
  <phoneticPr fontId="2"/>
  <printOptions horizontalCentered="1" verticalCentered="1"/>
  <pageMargins left="0.2" right="0.25" top="0.25" bottom="0.25" header="0.3" footer="0.3"/>
  <pageSetup paperSize="9" scale="6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0B1-4905-2146-BD7A-477DA1255324}">
  <dimension ref="A1:P355"/>
  <sheetViews>
    <sheetView zoomScale="101" zoomScaleNormal="101" workbookViewId="0">
      <selection activeCell="D20" sqref="D20"/>
    </sheetView>
  </sheetViews>
  <sheetFormatPr baseColWidth="10" defaultRowHeight="20"/>
  <cols>
    <col min="1" max="1" width="14.85546875" bestFit="1" customWidth="1"/>
    <col min="2" max="2" width="27" style="1" customWidth="1"/>
    <col min="3" max="3" width="27" style="34" customWidth="1"/>
    <col min="4" max="4" width="27" style="1" customWidth="1"/>
    <col min="5" max="5" width="27" style="34" customWidth="1"/>
    <col min="7" max="7" width="12.28515625" customWidth="1"/>
    <col min="8" max="8" width="14.85546875" bestFit="1" customWidth="1"/>
    <col min="9" max="10" width="12.28515625" customWidth="1"/>
  </cols>
  <sheetData>
    <row r="1" spans="1:5">
      <c r="B1" s="33" t="s">
        <v>36</v>
      </c>
      <c r="C1" s="9" t="s">
        <v>37</v>
      </c>
    </row>
    <row r="2" spans="1:5">
      <c r="B2" s="1" t="s">
        <v>38</v>
      </c>
      <c r="C2" s="34" t="s">
        <v>39</v>
      </c>
    </row>
    <row r="3" spans="1:5">
      <c r="B3" s="7" t="s">
        <v>40</v>
      </c>
      <c r="C3" s="35" t="s">
        <v>41</v>
      </c>
      <c r="D3" s="7" t="s">
        <v>40</v>
      </c>
      <c r="E3" s="35" t="s">
        <v>41</v>
      </c>
    </row>
    <row r="4" spans="1:5">
      <c r="B4" s="36" t="s">
        <v>42</v>
      </c>
      <c r="C4" s="37"/>
      <c r="D4" s="36" t="s">
        <v>43</v>
      </c>
      <c r="E4" s="37"/>
    </row>
    <row r="5" spans="1:5">
      <c r="B5" s="38" t="s">
        <v>44</v>
      </c>
      <c r="C5" s="39">
        <v>34000000</v>
      </c>
      <c r="D5" s="36" t="s">
        <v>45</v>
      </c>
      <c r="E5" s="37">
        <v>0</v>
      </c>
    </row>
    <row r="6" spans="1:5">
      <c r="A6" s="40">
        <v>0</v>
      </c>
      <c r="B6" s="36" t="s">
        <v>46</v>
      </c>
      <c r="C6" s="37">
        <v>34000000</v>
      </c>
      <c r="D6" s="36" t="s">
        <v>47</v>
      </c>
      <c r="E6" s="37"/>
    </row>
    <row r="7" spans="1:5">
      <c r="B7" s="36"/>
      <c r="C7" s="37"/>
      <c r="D7" s="36" t="s">
        <v>48</v>
      </c>
      <c r="E7" s="37"/>
    </row>
    <row r="8" spans="1:5">
      <c r="B8" s="38" t="s">
        <v>49</v>
      </c>
      <c r="C8" s="39">
        <v>0</v>
      </c>
      <c r="D8" s="36" t="s">
        <v>50</v>
      </c>
      <c r="E8" s="37">
        <v>10000000</v>
      </c>
    </row>
    <row r="9" spans="1:5">
      <c r="B9" s="41" t="s">
        <v>51</v>
      </c>
      <c r="C9" s="42">
        <v>0</v>
      </c>
      <c r="D9" s="36" t="s">
        <v>52</v>
      </c>
      <c r="E9" s="37"/>
    </row>
    <row r="10" spans="1:5">
      <c r="B10" s="36" t="s">
        <v>53</v>
      </c>
      <c r="C10" s="37"/>
      <c r="D10" s="36" t="s">
        <v>54</v>
      </c>
      <c r="E10" s="37">
        <v>5000000</v>
      </c>
    </row>
    <row r="11" spans="1:5">
      <c r="B11" s="36" t="s">
        <v>55</v>
      </c>
      <c r="C11" s="37"/>
      <c r="D11" s="36" t="s">
        <v>56</v>
      </c>
      <c r="E11" s="37">
        <v>5000000</v>
      </c>
    </row>
    <row r="12" spans="1:5">
      <c r="B12" s="36" t="s">
        <v>0</v>
      </c>
      <c r="C12" s="37"/>
      <c r="D12" s="36"/>
      <c r="E12" s="37"/>
    </row>
    <row r="13" spans="1:5">
      <c r="B13" s="41" t="s">
        <v>57</v>
      </c>
      <c r="C13" s="42">
        <v>0</v>
      </c>
      <c r="D13" s="36"/>
      <c r="E13" s="37"/>
    </row>
    <row r="14" spans="1:5">
      <c r="B14" s="36" t="s">
        <v>58</v>
      </c>
      <c r="C14" s="37"/>
      <c r="D14" s="36"/>
      <c r="E14" s="37"/>
    </row>
    <row r="15" spans="1:5">
      <c r="B15" s="36"/>
      <c r="C15" s="37"/>
      <c r="D15" s="7" t="s">
        <v>59</v>
      </c>
      <c r="E15" s="43">
        <v>10000000</v>
      </c>
    </row>
    <row r="16" spans="1:5">
      <c r="B16" s="36"/>
      <c r="C16" s="37"/>
      <c r="D16" s="36" t="s">
        <v>60</v>
      </c>
      <c r="E16" s="37"/>
    </row>
    <row r="17" spans="1:5">
      <c r="B17" s="36"/>
      <c r="C17" s="37"/>
      <c r="D17" s="36" t="s">
        <v>61</v>
      </c>
      <c r="E17" s="37">
        <v>24000000</v>
      </c>
    </row>
    <row r="18" spans="1:5">
      <c r="B18" s="36"/>
      <c r="C18" s="37"/>
      <c r="D18" s="36" t="s">
        <v>62</v>
      </c>
      <c r="E18" s="37">
        <v>24000000</v>
      </c>
    </row>
    <row r="19" spans="1:5">
      <c r="B19" s="36" t="s">
        <v>63</v>
      </c>
      <c r="C19" s="37">
        <v>0</v>
      </c>
      <c r="D19" s="36" t="s">
        <v>64</v>
      </c>
      <c r="E19" s="37">
        <v>0</v>
      </c>
    </row>
    <row r="20" spans="1:5">
      <c r="B20" s="36"/>
      <c r="C20" s="37"/>
      <c r="D20" s="36" t="s">
        <v>65</v>
      </c>
      <c r="E20" s="37"/>
    </row>
    <row r="21" spans="1:5">
      <c r="B21" s="36" t="s">
        <v>66</v>
      </c>
      <c r="C21" s="37">
        <v>0</v>
      </c>
      <c r="D21" s="36" t="s">
        <v>67</v>
      </c>
      <c r="E21" s="37">
        <v>0</v>
      </c>
    </row>
    <row r="22" spans="1:5">
      <c r="B22" s="36"/>
      <c r="C22" s="37"/>
      <c r="D22" s="7" t="s">
        <v>68</v>
      </c>
      <c r="E22" s="43">
        <v>24000000</v>
      </c>
    </row>
    <row r="23" spans="1:5">
      <c r="B23" s="7"/>
      <c r="C23" s="43">
        <v>34000000</v>
      </c>
      <c r="D23" s="7" t="s">
        <v>69</v>
      </c>
      <c r="E23" s="43">
        <v>34000000</v>
      </c>
    </row>
    <row r="24" spans="1:5">
      <c r="B24"/>
      <c r="C24"/>
      <c r="D24"/>
      <c r="E24"/>
    </row>
    <row r="25" spans="1:5">
      <c r="B25"/>
      <c r="C25"/>
      <c r="D25"/>
      <c r="E25"/>
    </row>
    <row r="26" spans="1:5">
      <c r="B26"/>
      <c r="C26"/>
      <c r="D26"/>
      <c r="E26"/>
    </row>
    <row r="27" spans="1:5">
      <c r="B27" s="33" t="s">
        <v>36</v>
      </c>
      <c r="C27" s="9" t="s">
        <v>37</v>
      </c>
      <c r="D27"/>
      <c r="E27"/>
    </row>
    <row r="28" spans="1:5">
      <c r="B28" s="1" t="s">
        <v>70</v>
      </c>
      <c r="C28" s="44">
        <v>45748</v>
      </c>
    </row>
    <row r="29" spans="1:5">
      <c r="B29" s="7" t="s">
        <v>40</v>
      </c>
      <c r="C29" s="35" t="s">
        <v>41</v>
      </c>
      <c r="D29" s="7" t="s">
        <v>40</v>
      </c>
      <c r="E29" s="35" t="s">
        <v>41</v>
      </c>
    </row>
    <row r="30" spans="1:5">
      <c r="B30" s="36" t="s">
        <v>42</v>
      </c>
      <c r="C30" s="37"/>
      <c r="D30" s="36" t="s">
        <v>43</v>
      </c>
      <c r="E30" s="37"/>
    </row>
    <row r="31" spans="1:5">
      <c r="B31" s="41" t="s">
        <v>44</v>
      </c>
      <c r="C31" s="42">
        <v>24600000</v>
      </c>
      <c r="D31" s="36" t="s">
        <v>45</v>
      </c>
      <c r="E31" s="37">
        <v>0</v>
      </c>
    </row>
    <row r="32" spans="1:5">
      <c r="A32" s="40">
        <v>0</v>
      </c>
      <c r="B32" s="36" t="s">
        <v>46</v>
      </c>
      <c r="C32" s="37">
        <v>24600000</v>
      </c>
      <c r="D32" s="36" t="s">
        <v>47</v>
      </c>
      <c r="E32" s="37"/>
    </row>
    <row r="33" spans="2:5">
      <c r="B33" s="36"/>
      <c r="C33" s="37"/>
      <c r="D33" s="36" t="s">
        <v>48</v>
      </c>
      <c r="E33" s="37"/>
    </row>
    <row r="34" spans="2:5">
      <c r="B34" s="41" t="s">
        <v>49</v>
      </c>
      <c r="C34" s="42">
        <v>9400000</v>
      </c>
      <c r="D34" s="36" t="s">
        <v>50</v>
      </c>
      <c r="E34" s="45">
        <v>10000000</v>
      </c>
    </row>
    <row r="35" spans="2:5">
      <c r="B35" s="41" t="s">
        <v>51</v>
      </c>
      <c r="C35" s="42">
        <v>400000</v>
      </c>
      <c r="D35" s="36" t="s">
        <v>52</v>
      </c>
      <c r="E35" s="37"/>
    </row>
    <row r="36" spans="2:5">
      <c r="B36" s="36" t="s">
        <v>53</v>
      </c>
      <c r="C36" s="37"/>
      <c r="D36" s="36" t="s">
        <v>54</v>
      </c>
      <c r="E36" s="46">
        <v>5000000</v>
      </c>
    </row>
    <row r="37" spans="2:5">
      <c r="B37" s="36" t="s">
        <v>55</v>
      </c>
      <c r="C37" s="46">
        <v>0</v>
      </c>
      <c r="D37" s="36" t="s">
        <v>56</v>
      </c>
      <c r="E37" s="46">
        <v>5000000</v>
      </c>
    </row>
    <row r="38" spans="2:5">
      <c r="B38" s="36" t="s">
        <v>0</v>
      </c>
      <c r="C38" s="46">
        <v>400000</v>
      </c>
      <c r="D38" s="36"/>
      <c r="E38" s="37"/>
    </row>
    <row r="39" spans="2:5">
      <c r="B39" s="41" t="s">
        <v>57</v>
      </c>
      <c r="C39" s="42">
        <v>9000000</v>
      </c>
      <c r="D39" s="36"/>
      <c r="E39" s="37"/>
    </row>
    <row r="40" spans="2:5">
      <c r="B40" s="36" t="s">
        <v>58</v>
      </c>
      <c r="C40" s="46">
        <v>9000000</v>
      </c>
      <c r="D40" s="36"/>
      <c r="E40" s="37"/>
    </row>
    <row r="41" spans="2:5">
      <c r="B41" s="36"/>
      <c r="C41" s="37"/>
      <c r="D41" s="7" t="s">
        <v>59</v>
      </c>
      <c r="E41" s="43">
        <v>10000000</v>
      </c>
    </row>
    <row r="42" spans="2:5">
      <c r="B42" s="36"/>
      <c r="C42" s="37"/>
      <c r="D42" s="36" t="s">
        <v>60</v>
      </c>
      <c r="E42" s="37"/>
    </row>
    <row r="43" spans="2:5">
      <c r="B43" s="36"/>
      <c r="C43" s="37"/>
      <c r="D43" s="36" t="s">
        <v>61</v>
      </c>
      <c r="E43" s="37">
        <v>24000000</v>
      </c>
    </row>
    <row r="44" spans="2:5">
      <c r="B44" s="36"/>
      <c r="C44" s="37"/>
      <c r="D44" s="36" t="s">
        <v>62</v>
      </c>
      <c r="E44" s="37">
        <v>24000000</v>
      </c>
    </row>
    <row r="45" spans="2:5">
      <c r="B45" s="36" t="s">
        <v>63</v>
      </c>
      <c r="C45" s="37">
        <v>0</v>
      </c>
      <c r="D45" s="36" t="s">
        <v>64</v>
      </c>
      <c r="E45" s="37">
        <v>0</v>
      </c>
    </row>
    <row r="46" spans="2:5">
      <c r="B46" s="36"/>
      <c r="C46" s="37"/>
      <c r="D46" s="36" t="s">
        <v>65</v>
      </c>
      <c r="E46" s="37"/>
    </row>
    <row r="47" spans="2:5">
      <c r="B47" s="36" t="s">
        <v>66</v>
      </c>
      <c r="C47" s="37">
        <v>0</v>
      </c>
      <c r="D47" s="36" t="s">
        <v>67</v>
      </c>
      <c r="E47" s="37">
        <v>0</v>
      </c>
    </row>
    <row r="48" spans="2:5">
      <c r="B48" s="36"/>
      <c r="C48" s="37"/>
      <c r="D48" s="7" t="s">
        <v>68</v>
      </c>
      <c r="E48" s="43">
        <v>24000000</v>
      </c>
    </row>
    <row r="49" spans="1:5">
      <c r="B49" s="7"/>
      <c r="C49" s="43">
        <v>34000000</v>
      </c>
      <c r="D49" s="7" t="s">
        <v>69</v>
      </c>
      <c r="E49" s="43">
        <v>34000000</v>
      </c>
    </row>
    <row r="53" spans="1:5">
      <c r="B53" s="33" t="s">
        <v>36</v>
      </c>
      <c r="C53" s="9" t="s">
        <v>37</v>
      </c>
    </row>
    <row r="54" spans="1:5">
      <c r="C54" s="44">
        <v>46112</v>
      </c>
    </row>
    <row r="55" spans="1:5">
      <c r="A55" s="5" t="s">
        <v>71</v>
      </c>
      <c r="B55" s="7" t="s">
        <v>40</v>
      </c>
      <c r="C55" s="35" t="s">
        <v>41</v>
      </c>
      <c r="D55" s="7" t="s">
        <v>40</v>
      </c>
      <c r="E55" s="35" t="s">
        <v>41</v>
      </c>
    </row>
    <row r="56" spans="1:5">
      <c r="B56" s="36" t="s">
        <v>42</v>
      </c>
      <c r="C56" s="37"/>
      <c r="D56" s="36" t="s">
        <v>43</v>
      </c>
      <c r="E56" s="37"/>
    </row>
    <row r="57" spans="1:5">
      <c r="B57" s="41" t="s">
        <v>44</v>
      </c>
      <c r="C57" s="42">
        <v>20570002</v>
      </c>
      <c r="D57" s="36" t="s">
        <v>45</v>
      </c>
      <c r="E57" s="37">
        <v>0</v>
      </c>
    </row>
    <row r="58" spans="1:5">
      <c r="A58" s="40">
        <v>0</v>
      </c>
      <c r="B58" s="36" t="s">
        <v>46</v>
      </c>
      <c r="C58" s="46">
        <v>20570002</v>
      </c>
      <c r="D58" s="36" t="s">
        <v>47</v>
      </c>
      <c r="E58" s="37"/>
    </row>
    <row r="59" spans="1:5">
      <c r="B59" s="36"/>
      <c r="C59" s="37"/>
      <c r="D59" s="36" t="s">
        <v>48</v>
      </c>
      <c r="E59" s="37"/>
    </row>
    <row r="60" spans="1:5">
      <c r="B60" s="41" t="s">
        <v>49</v>
      </c>
      <c r="C60" s="42">
        <v>6300000</v>
      </c>
      <c r="D60" s="36" t="s">
        <v>50</v>
      </c>
      <c r="E60" s="37">
        <v>10000000</v>
      </c>
    </row>
    <row r="61" spans="1:5">
      <c r="B61" s="41" t="s">
        <v>51</v>
      </c>
      <c r="C61" s="42">
        <v>300000</v>
      </c>
      <c r="D61" s="36" t="s">
        <v>52</v>
      </c>
      <c r="E61" s="37"/>
    </row>
    <row r="62" spans="1:5">
      <c r="B62" s="36" t="s">
        <v>53</v>
      </c>
      <c r="C62" s="37"/>
      <c r="D62" s="36" t="s">
        <v>54</v>
      </c>
      <c r="E62" s="46">
        <v>5000000</v>
      </c>
    </row>
    <row r="63" spans="1:5">
      <c r="B63" s="36" t="s">
        <v>55</v>
      </c>
      <c r="C63" s="46">
        <v>0</v>
      </c>
      <c r="D63" s="36" t="s">
        <v>56</v>
      </c>
      <c r="E63" s="46">
        <v>5000000</v>
      </c>
    </row>
    <row r="64" spans="1:5">
      <c r="B64" s="36" t="s">
        <v>0</v>
      </c>
      <c r="C64" s="46">
        <v>300000</v>
      </c>
      <c r="D64" s="36"/>
      <c r="E64" s="37"/>
    </row>
    <row r="65" spans="2:5">
      <c r="B65" s="41" t="s">
        <v>57</v>
      </c>
      <c r="C65" s="42">
        <v>6000000</v>
      </c>
      <c r="D65" s="36"/>
      <c r="E65" s="37"/>
    </row>
    <row r="66" spans="2:5">
      <c r="B66" s="36" t="s">
        <v>58</v>
      </c>
      <c r="C66" s="46">
        <v>6000000</v>
      </c>
      <c r="D66" s="36"/>
      <c r="E66" s="37"/>
    </row>
    <row r="67" spans="2:5">
      <c r="B67" s="36"/>
      <c r="C67" s="37"/>
      <c r="D67" s="7" t="s">
        <v>59</v>
      </c>
      <c r="E67" s="43">
        <v>10000000</v>
      </c>
    </row>
    <row r="68" spans="2:5">
      <c r="B68" s="36"/>
      <c r="C68" s="37"/>
      <c r="D68" s="36" t="s">
        <v>60</v>
      </c>
      <c r="E68" s="37"/>
    </row>
    <row r="69" spans="2:5">
      <c r="B69" s="36"/>
      <c r="C69" s="37"/>
      <c r="D69" s="36" t="s">
        <v>61</v>
      </c>
      <c r="E69" s="37">
        <v>16870002</v>
      </c>
    </row>
    <row r="70" spans="2:5">
      <c r="B70" s="36"/>
      <c r="C70" s="37"/>
      <c r="D70" s="36" t="s">
        <v>62</v>
      </c>
      <c r="E70" s="37">
        <v>24000000</v>
      </c>
    </row>
    <row r="71" spans="2:5">
      <c r="B71" s="36" t="s">
        <v>63</v>
      </c>
      <c r="C71" s="37">
        <v>0</v>
      </c>
      <c r="D71" s="36" t="s">
        <v>64</v>
      </c>
      <c r="E71" s="37">
        <v>0</v>
      </c>
    </row>
    <row r="72" spans="2:5">
      <c r="B72" s="36"/>
      <c r="C72" s="37"/>
      <c r="D72" s="36" t="s">
        <v>65</v>
      </c>
      <c r="E72" s="46">
        <v>-7129998</v>
      </c>
    </row>
    <row r="73" spans="2:5">
      <c r="B73" s="36" t="s">
        <v>66</v>
      </c>
      <c r="C73" s="37">
        <v>0</v>
      </c>
      <c r="D73" s="36" t="s">
        <v>67</v>
      </c>
      <c r="E73" s="37">
        <v>0</v>
      </c>
    </row>
    <row r="74" spans="2:5">
      <c r="B74" s="36"/>
      <c r="C74" s="37"/>
      <c r="D74" s="7" t="s">
        <v>68</v>
      </c>
      <c r="E74" s="43">
        <v>16870002</v>
      </c>
    </row>
    <row r="75" spans="2:5">
      <c r="B75" s="7"/>
      <c r="C75" s="43">
        <v>26870002</v>
      </c>
      <c r="D75" s="7" t="s">
        <v>69</v>
      </c>
      <c r="E75" s="43">
        <v>26870002</v>
      </c>
    </row>
    <row r="79" spans="2:5">
      <c r="B79" s="33" t="s">
        <v>36</v>
      </c>
      <c r="C79" s="9" t="s">
        <v>37</v>
      </c>
      <c r="E79" s="34" t="s">
        <v>72</v>
      </c>
    </row>
    <row r="80" spans="2:5">
      <c r="C80" s="44">
        <v>46477</v>
      </c>
    </row>
    <row r="81" spans="1:16">
      <c r="A81" s="5" t="s">
        <v>73</v>
      </c>
      <c r="B81" s="7" t="s">
        <v>40</v>
      </c>
      <c r="C81" s="35" t="s">
        <v>41</v>
      </c>
      <c r="D81" s="7" t="s">
        <v>40</v>
      </c>
      <c r="E81" s="35" t="s">
        <v>41</v>
      </c>
    </row>
    <row r="82" spans="1:16">
      <c r="B82" s="36" t="s">
        <v>42</v>
      </c>
      <c r="C82" s="37"/>
      <c r="D82" s="36" t="s">
        <v>43</v>
      </c>
      <c r="E82" s="37"/>
    </row>
    <row r="83" spans="1:16">
      <c r="B83" s="41" t="s">
        <v>44</v>
      </c>
      <c r="C83" s="42">
        <v>9935293.5</v>
      </c>
      <c r="D83" s="36" t="s">
        <v>45</v>
      </c>
      <c r="E83" s="37">
        <v>0</v>
      </c>
    </row>
    <row r="84" spans="1:16">
      <c r="A84" s="40">
        <v>0</v>
      </c>
      <c r="B84" s="36" t="s">
        <v>46</v>
      </c>
      <c r="C84" s="46">
        <v>9935293.5</v>
      </c>
      <c r="D84" s="36" t="s">
        <v>47</v>
      </c>
      <c r="E84" s="37"/>
    </row>
    <row r="85" spans="1:16">
      <c r="B85" s="36"/>
      <c r="C85" s="37"/>
      <c r="D85" s="36" t="s">
        <v>48</v>
      </c>
      <c r="E85" s="37"/>
    </row>
    <row r="86" spans="1:16">
      <c r="B86" s="41" t="s">
        <v>49</v>
      </c>
      <c r="C86" s="42">
        <v>15700000</v>
      </c>
      <c r="D86" s="36" t="s">
        <v>50</v>
      </c>
      <c r="E86" s="37">
        <v>9000000</v>
      </c>
    </row>
    <row r="87" spans="1:16">
      <c r="B87" s="38" t="s">
        <v>51</v>
      </c>
      <c r="C87" s="39">
        <v>200000</v>
      </c>
      <c r="D87" s="36" t="s">
        <v>52</v>
      </c>
      <c r="E87" s="37"/>
    </row>
    <row r="88" spans="1:16">
      <c r="B88" s="36" t="s">
        <v>74</v>
      </c>
      <c r="C88" s="37"/>
      <c r="D88" s="36" t="s">
        <v>75</v>
      </c>
      <c r="E88" s="37"/>
    </row>
    <row r="89" spans="1:16">
      <c r="B89" s="36" t="s">
        <v>53</v>
      </c>
      <c r="C89" s="37"/>
      <c r="D89" s="36" t="s">
        <v>54</v>
      </c>
      <c r="E89" s="46">
        <v>4500000</v>
      </c>
      <c r="P89" s="32">
        <f>O89-概算モデル!$M$14</f>
        <v>-3067200000</v>
      </c>
    </row>
    <row r="90" spans="1:16">
      <c r="B90" s="36" t="s">
        <v>55</v>
      </c>
      <c r="C90" s="46">
        <v>0</v>
      </c>
      <c r="D90" s="36" t="s">
        <v>56</v>
      </c>
      <c r="E90" s="46">
        <v>4500000</v>
      </c>
    </row>
    <row r="91" spans="1:16">
      <c r="B91" s="36" t="s">
        <v>0</v>
      </c>
      <c r="C91" s="46">
        <v>200000</v>
      </c>
      <c r="D91" s="36"/>
      <c r="E91" s="37"/>
    </row>
    <row r="92" spans="1:16">
      <c r="B92" s="38" t="s">
        <v>57</v>
      </c>
      <c r="C92" s="39">
        <v>15500000</v>
      </c>
      <c r="D92" s="36"/>
      <c r="E92" s="37"/>
    </row>
    <row r="93" spans="1:16">
      <c r="B93" s="36" t="s">
        <v>58</v>
      </c>
      <c r="C93" s="46">
        <v>15500000</v>
      </c>
      <c r="D93" s="36"/>
      <c r="E93" s="37"/>
    </row>
    <row r="94" spans="1:16">
      <c r="B94" s="36"/>
      <c r="C94" s="37"/>
      <c r="D94" s="7" t="s">
        <v>59</v>
      </c>
      <c r="E94" s="43">
        <v>9000000</v>
      </c>
    </row>
    <row r="95" spans="1:16">
      <c r="B95" s="47"/>
      <c r="C95" s="37"/>
      <c r="D95" s="36" t="s">
        <v>60</v>
      </c>
      <c r="E95" s="37"/>
    </row>
    <row r="96" spans="1:16">
      <c r="B96" s="36"/>
      <c r="C96" s="37"/>
      <c r="D96" s="36" t="s">
        <v>61</v>
      </c>
      <c r="E96" s="37">
        <v>16635293.5</v>
      </c>
    </row>
    <row r="97" spans="1:5">
      <c r="B97" s="36"/>
      <c r="C97" s="37"/>
      <c r="D97" s="36" t="s">
        <v>62</v>
      </c>
      <c r="E97" s="37">
        <v>24000000</v>
      </c>
    </row>
    <row r="98" spans="1:5">
      <c r="B98" s="36" t="s">
        <v>63</v>
      </c>
      <c r="C98" s="37">
        <v>0</v>
      </c>
      <c r="D98" s="36" t="s">
        <v>64</v>
      </c>
      <c r="E98" s="37">
        <v>0</v>
      </c>
    </row>
    <row r="99" spans="1:5">
      <c r="B99" s="36"/>
      <c r="C99" s="37"/>
      <c r="D99" s="36" t="s">
        <v>65</v>
      </c>
      <c r="E99" s="46">
        <v>-7364706.5</v>
      </c>
    </row>
    <row r="100" spans="1:5">
      <c r="B100" s="36" t="s">
        <v>66</v>
      </c>
      <c r="C100" s="37">
        <v>0</v>
      </c>
      <c r="D100" s="36" t="s">
        <v>67</v>
      </c>
      <c r="E100" s="37">
        <v>0</v>
      </c>
    </row>
    <row r="101" spans="1:5">
      <c r="B101" s="36"/>
      <c r="C101" s="37"/>
      <c r="D101" s="7" t="s">
        <v>68</v>
      </c>
      <c r="E101" s="43">
        <v>16635293.5</v>
      </c>
    </row>
    <row r="102" spans="1:5">
      <c r="B102" s="7"/>
      <c r="C102" s="43">
        <v>25635293.5</v>
      </c>
      <c r="D102" s="7" t="s">
        <v>69</v>
      </c>
      <c r="E102" s="43">
        <v>25635293.5</v>
      </c>
    </row>
    <row r="106" spans="1:5">
      <c r="B106" s="33" t="s">
        <v>36</v>
      </c>
      <c r="C106" s="9" t="s">
        <v>37</v>
      </c>
    </row>
    <row r="107" spans="1:5">
      <c r="C107" s="44">
        <v>46843</v>
      </c>
    </row>
    <row r="108" spans="1:5">
      <c r="A108" s="5" t="s">
        <v>76</v>
      </c>
      <c r="B108" s="7" t="s">
        <v>40</v>
      </c>
      <c r="C108" s="35" t="s">
        <v>41</v>
      </c>
      <c r="D108" s="7" t="s">
        <v>40</v>
      </c>
      <c r="E108" s="35" t="s">
        <v>41</v>
      </c>
    </row>
    <row r="109" spans="1:5">
      <c r="B109" s="36" t="s">
        <v>42</v>
      </c>
      <c r="C109" s="37"/>
      <c r="D109" s="36" t="s">
        <v>43</v>
      </c>
      <c r="E109" s="37"/>
    </row>
    <row r="110" spans="1:5">
      <c r="B110" s="41" t="s">
        <v>44</v>
      </c>
      <c r="C110" s="42">
        <v>29917709.849999994</v>
      </c>
      <c r="D110" s="36" t="s">
        <v>45</v>
      </c>
      <c r="E110" s="37">
        <v>0</v>
      </c>
    </row>
    <row r="111" spans="1:5">
      <c r="A111" s="40">
        <v>0</v>
      </c>
      <c r="B111" s="36" t="s">
        <v>46</v>
      </c>
      <c r="C111" s="46">
        <v>29917709.849999994</v>
      </c>
      <c r="D111" s="36" t="s">
        <v>47</v>
      </c>
      <c r="E111" s="37"/>
    </row>
    <row r="112" spans="1:5">
      <c r="B112" s="36"/>
      <c r="C112" s="37"/>
      <c r="D112" s="36" t="s">
        <v>48</v>
      </c>
      <c r="E112" s="37"/>
    </row>
    <row r="113" spans="2:5">
      <c r="B113" s="41" t="s">
        <v>49</v>
      </c>
      <c r="C113" s="42">
        <v>7600000</v>
      </c>
      <c r="D113" s="36" t="s">
        <v>50</v>
      </c>
      <c r="E113" s="37">
        <v>8000000</v>
      </c>
    </row>
    <row r="114" spans="2:5">
      <c r="B114" s="41" t="s">
        <v>51</v>
      </c>
      <c r="C114" s="42">
        <v>100000</v>
      </c>
      <c r="D114" s="36" t="s">
        <v>52</v>
      </c>
      <c r="E114" s="37"/>
    </row>
    <row r="115" spans="2:5">
      <c r="B115" s="36" t="s">
        <v>74</v>
      </c>
      <c r="C115" s="37"/>
      <c r="D115" s="36" t="s">
        <v>75</v>
      </c>
      <c r="E115" s="37"/>
    </row>
    <row r="116" spans="2:5">
      <c r="B116" s="36" t="s">
        <v>53</v>
      </c>
      <c r="C116" s="37"/>
      <c r="D116" s="36" t="s">
        <v>54</v>
      </c>
      <c r="E116" s="46">
        <v>4000000</v>
      </c>
    </row>
    <row r="117" spans="2:5">
      <c r="B117" s="36" t="s">
        <v>55</v>
      </c>
      <c r="C117" s="46">
        <v>0</v>
      </c>
      <c r="D117" s="36" t="s">
        <v>56</v>
      </c>
      <c r="E117" s="46">
        <v>4000000</v>
      </c>
    </row>
    <row r="118" spans="2:5">
      <c r="B118" s="36" t="s">
        <v>0</v>
      </c>
      <c r="C118" s="46">
        <v>100000</v>
      </c>
      <c r="D118" s="36"/>
      <c r="E118" s="37"/>
    </row>
    <row r="119" spans="2:5">
      <c r="B119" s="41" t="s">
        <v>57</v>
      </c>
      <c r="C119" s="42">
        <v>7500000</v>
      </c>
      <c r="D119" s="36"/>
      <c r="E119" s="37"/>
    </row>
    <row r="120" spans="2:5">
      <c r="B120" s="36" t="s">
        <v>58</v>
      </c>
      <c r="C120" s="46">
        <v>7500000</v>
      </c>
      <c r="D120" s="36"/>
      <c r="E120" s="37"/>
    </row>
    <row r="121" spans="2:5">
      <c r="B121" s="36"/>
      <c r="C121" s="37"/>
      <c r="D121" s="7" t="s">
        <v>59</v>
      </c>
      <c r="E121" s="43">
        <v>8000000</v>
      </c>
    </row>
    <row r="122" spans="2:5">
      <c r="B122" s="36"/>
      <c r="C122" s="37"/>
      <c r="D122" s="36" t="s">
        <v>60</v>
      </c>
      <c r="E122" s="37"/>
    </row>
    <row r="123" spans="2:5">
      <c r="B123" s="36"/>
      <c r="C123" s="37"/>
      <c r="D123" s="36" t="s">
        <v>61</v>
      </c>
      <c r="E123" s="37">
        <v>29517709.849999994</v>
      </c>
    </row>
    <row r="124" spans="2:5">
      <c r="B124" s="36"/>
      <c r="C124" s="37"/>
      <c r="D124" s="36" t="s">
        <v>62</v>
      </c>
      <c r="E124" s="37">
        <v>24000000</v>
      </c>
    </row>
    <row r="125" spans="2:5">
      <c r="B125" s="36" t="s">
        <v>63</v>
      </c>
      <c r="C125" s="37">
        <v>0</v>
      </c>
      <c r="D125" s="36" t="s">
        <v>64</v>
      </c>
      <c r="E125" s="37">
        <v>0</v>
      </c>
    </row>
    <row r="126" spans="2:5">
      <c r="B126" s="36"/>
      <c r="C126" s="37"/>
      <c r="D126" s="36" t="s">
        <v>65</v>
      </c>
      <c r="E126" s="46">
        <v>5517709.849999994</v>
      </c>
    </row>
    <row r="127" spans="2:5">
      <c r="B127" s="36" t="s">
        <v>66</v>
      </c>
      <c r="C127" s="37">
        <v>0</v>
      </c>
      <c r="D127" s="36" t="s">
        <v>67</v>
      </c>
      <c r="E127" s="37">
        <v>0</v>
      </c>
    </row>
    <row r="128" spans="2:5">
      <c r="B128" s="36"/>
      <c r="C128" s="37"/>
      <c r="D128" s="7" t="s">
        <v>68</v>
      </c>
      <c r="E128" s="43">
        <v>29517709.849999994</v>
      </c>
    </row>
    <row r="129" spans="1:5">
      <c r="B129" s="7"/>
      <c r="C129" s="43">
        <v>37517709.849999994</v>
      </c>
      <c r="D129" s="7" t="s">
        <v>69</v>
      </c>
      <c r="E129" s="43">
        <v>37517709.849999994</v>
      </c>
    </row>
    <row r="133" spans="1:5">
      <c r="B133" s="33" t="s">
        <v>36</v>
      </c>
      <c r="C133" s="9" t="s">
        <v>37</v>
      </c>
    </row>
    <row r="134" spans="1:5">
      <c r="B134" s="1" t="s">
        <v>38</v>
      </c>
      <c r="C134" s="44">
        <v>47208</v>
      </c>
    </row>
    <row r="135" spans="1:5">
      <c r="A135" s="5" t="s">
        <v>77</v>
      </c>
      <c r="B135" s="7" t="s">
        <v>40</v>
      </c>
      <c r="C135" s="35" t="s">
        <v>41</v>
      </c>
      <c r="D135" s="7" t="s">
        <v>40</v>
      </c>
      <c r="E135" s="35" t="s">
        <v>41</v>
      </c>
    </row>
    <row r="136" spans="1:5">
      <c r="B136" s="36" t="s">
        <v>42</v>
      </c>
      <c r="C136" s="37"/>
      <c r="D136" s="36" t="s">
        <v>43</v>
      </c>
      <c r="E136" s="37"/>
    </row>
    <row r="137" spans="1:5">
      <c r="B137" s="41" t="s">
        <v>44</v>
      </c>
      <c r="C137" s="42">
        <v>38527053.899999991</v>
      </c>
      <c r="D137" s="36" t="s">
        <v>45</v>
      </c>
      <c r="E137" s="37">
        <v>0</v>
      </c>
    </row>
    <row r="138" spans="1:5">
      <c r="A138" s="40">
        <v>0</v>
      </c>
      <c r="B138" s="36" t="s">
        <v>46</v>
      </c>
      <c r="C138" s="46">
        <v>38527053.899999991</v>
      </c>
      <c r="D138" s="36" t="s">
        <v>47</v>
      </c>
      <c r="E138" s="37"/>
    </row>
    <row r="139" spans="1:5">
      <c r="B139" s="36"/>
      <c r="C139" s="37"/>
      <c r="D139" s="36" t="s">
        <v>48</v>
      </c>
      <c r="E139" s="37"/>
    </row>
    <row r="140" spans="1:5">
      <c r="B140" s="41" t="s">
        <v>49</v>
      </c>
      <c r="C140" s="42">
        <v>2500000</v>
      </c>
      <c r="D140" s="36" t="s">
        <v>50</v>
      </c>
      <c r="E140" s="37">
        <v>7000000</v>
      </c>
    </row>
    <row r="141" spans="1:5">
      <c r="B141" s="41" t="s">
        <v>51</v>
      </c>
      <c r="C141" s="42">
        <v>0</v>
      </c>
      <c r="D141" s="36" t="s">
        <v>52</v>
      </c>
      <c r="E141" s="37"/>
    </row>
    <row r="142" spans="1:5">
      <c r="B142" s="36" t="s">
        <v>74</v>
      </c>
      <c r="C142" s="37"/>
      <c r="D142" s="36" t="s">
        <v>75</v>
      </c>
      <c r="E142" s="37"/>
    </row>
    <row r="143" spans="1:5">
      <c r="B143" s="36" t="s">
        <v>53</v>
      </c>
      <c r="C143" s="37"/>
      <c r="D143" s="36" t="s">
        <v>54</v>
      </c>
      <c r="E143" s="46">
        <v>3500000</v>
      </c>
    </row>
    <row r="144" spans="1:5">
      <c r="B144" s="36" t="s">
        <v>55</v>
      </c>
      <c r="C144" s="46">
        <v>0</v>
      </c>
      <c r="D144" s="36" t="s">
        <v>56</v>
      </c>
      <c r="E144" s="46">
        <v>3500000</v>
      </c>
    </row>
    <row r="145" spans="2:5">
      <c r="B145" s="36" t="s">
        <v>0</v>
      </c>
      <c r="C145" s="46">
        <v>0</v>
      </c>
      <c r="D145" s="36"/>
      <c r="E145" s="37"/>
    </row>
    <row r="146" spans="2:5">
      <c r="B146" s="41" t="s">
        <v>57</v>
      </c>
      <c r="C146" s="42">
        <v>2500000</v>
      </c>
      <c r="D146" s="36"/>
      <c r="E146" s="37"/>
    </row>
    <row r="147" spans="2:5">
      <c r="B147" s="36" t="s">
        <v>58</v>
      </c>
      <c r="C147" s="46">
        <v>2500000</v>
      </c>
      <c r="D147" s="36"/>
      <c r="E147" s="37"/>
    </row>
    <row r="148" spans="2:5">
      <c r="B148" s="36"/>
      <c r="C148" s="37"/>
      <c r="D148" s="7" t="s">
        <v>59</v>
      </c>
      <c r="E148" s="43">
        <v>7000000</v>
      </c>
    </row>
    <row r="149" spans="2:5">
      <c r="B149" s="36"/>
      <c r="C149" s="37"/>
      <c r="D149" s="36" t="s">
        <v>60</v>
      </c>
      <c r="E149" s="37"/>
    </row>
    <row r="150" spans="2:5">
      <c r="B150" s="36"/>
      <c r="C150" s="37"/>
      <c r="D150" s="36" t="s">
        <v>61</v>
      </c>
      <c r="E150" s="37">
        <v>34027053.899999991</v>
      </c>
    </row>
    <row r="151" spans="2:5">
      <c r="B151" s="36"/>
      <c r="C151" s="37"/>
      <c r="D151" s="36" t="s">
        <v>62</v>
      </c>
      <c r="E151" s="37">
        <v>24000000</v>
      </c>
    </row>
    <row r="152" spans="2:5">
      <c r="B152" s="36" t="s">
        <v>63</v>
      </c>
      <c r="C152" s="37">
        <v>0</v>
      </c>
      <c r="D152" s="36" t="s">
        <v>64</v>
      </c>
      <c r="E152" s="37">
        <v>0</v>
      </c>
    </row>
    <row r="153" spans="2:5">
      <c r="B153" s="36"/>
      <c r="C153" s="37"/>
      <c r="D153" s="36" t="s">
        <v>65</v>
      </c>
      <c r="E153" s="46">
        <v>10027053.899999995</v>
      </c>
    </row>
    <row r="154" spans="2:5">
      <c r="B154" s="36" t="s">
        <v>66</v>
      </c>
      <c r="C154" s="37">
        <v>0</v>
      </c>
      <c r="D154" s="36" t="s">
        <v>67</v>
      </c>
      <c r="E154" s="37">
        <v>0</v>
      </c>
    </row>
    <row r="155" spans="2:5">
      <c r="B155" s="36"/>
      <c r="C155" s="37"/>
      <c r="D155" s="7" t="s">
        <v>68</v>
      </c>
      <c r="E155" s="43">
        <v>34027053.899999991</v>
      </c>
    </row>
    <row r="156" spans="2:5">
      <c r="B156" s="7"/>
      <c r="C156" s="43">
        <v>41027053.899999991</v>
      </c>
      <c r="D156" s="7" t="s">
        <v>69</v>
      </c>
      <c r="E156" s="43">
        <v>41027053.899999991</v>
      </c>
    </row>
    <row r="160" spans="2:5">
      <c r="B160" s="33" t="s">
        <v>36</v>
      </c>
      <c r="C160" s="9" t="s">
        <v>37</v>
      </c>
    </row>
    <row r="161" spans="1:5">
      <c r="B161" s="1" t="s">
        <v>38</v>
      </c>
      <c r="C161" s="44"/>
    </row>
    <row r="162" spans="1:5">
      <c r="A162" s="5" t="s">
        <v>78</v>
      </c>
      <c r="B162" s="7" t="s">
        <v>40</v>
      </c>
      <c r="C162" s="35" t="s">
        <v>41</v>
      </c>
      <c r="D162" s="7" t="s">
        <v>40</v>
      </c>
      <c r="E162" s="35" t="s">
        <v>41</v>
      </c>
    </row>
    <row r="163" spans="1:5">
      <c r="B163" s="36" t="s">
        <v>42</v>
      </c>
      <c r="C163" s="37"/>
      <c r="D163" s="36" t="s">
        <v>43</v>
      </c>
      <c r="E163" s="37"/>
    </row>
    <row r="164" spans="1:5">
      <c r="B164" s="41" t="s">
        <v>44</v>
      </c>
      <c r="C164" s="42">
        <v>70551015.949999988</v>
      </c>
      <c r="D164" s="36" t="s">
        <v>45</v>
      </c>
      <c r="E164" s="37">
        <v>0</v>
      </c>
    </row>
    <row r="165" spans="1:5">
      <c r="A165" s="40">
        <v>0</v>
      </c>
      <c r="B165" s="36" t="s">
        <v>46</v>
      </c>
      <c r="C165" s="46">
        <v>70551015.949999988</v>
      </c>
      <c r="D165" s="36" t="s">
        <v>47</v>
      </c>
      <c r="E165" s="37"/>
    </row>
    <row r="166" spans="1:5">
      <c r="B166" s="36"/>
      <c r="C166" s="37"/>
      <c r="D166" s="36" t="s">
        <v>48</v>
      </c>
      <c r="E166" s="37"/>
    </row>
    <row r="167" spans="1:5">
      <c r="B167" s="41" t="s">
        <v>49</v>
      </c>
      <c r="C167" s="42">
        <v>0</v>
      </c>
      <c r="D167" s="36" t="s">
        <v>50</v>
      </c>
      <c r="E167" s="37">
        <v>6000000</v>
      </c>
    </row>
    <row r="168" spans="1:5">
      <c r="B168" s="41" t="s">
        <v>51</v>
      </c>
      <c r="C168" s="42">
        <v>0</v>
      </c>
      <c r="D168" s="36" t="s">
        <v>52</v>
      </c>
      <c r="E168" s="37"/>
    </row>
    <row r="169" spans="1:5">
      <c r="B169" s="36" t="s">
        <v>74</v>
      </c>
      <c r="C169" s="37"/>
      <c r="D169" s="36" t="s">
        <v>75</v>
      </c>
      <c r="E169" s="37"/>
    </row>
    <row r="170" spans="1:5">
      <c r="B170" s="36" t="s">
        <v>53</v>
      </c>
      <c r="C170" s="37"/>
      <c r="D170" s="36" t="s">
        <v>54</v>
      </c>
      <c r="E170" s="46">
        <v>3000000</v>
      </c>
    </row>
    <row r="171" spans="1:5">
      <c r="B171" s="36" t="s">
        <v>55</v>
      </c>
      <c r="C171" s="46">
        <v>0</v>
      </c>
      <c r="D171" s="36" t="s">
        <v>56</v>
      </c>
      <c r="E171" s="46">
        <v>3000000</v>
      </c>
    </row>
    <row r="172" spans="1:5">
      <c r="B172" s="36" t="s">
        <v>0</v>
      </c>
      <c r="C172" s="46">
        <v>0</v>
      </c>
      <c r="D172" s="36"/>
      <c r="E172" s="37"/>
    </row>
    <row r="173" spans="1:5">
      <c r="B173" s="41" t="s">
        <v>57</v>
      </c>
      <c r="C173" s="42">
        <v>0</v>
      </c>
      <c r="D173" s="36"/>
      <c r="E173" s="37"/>
    </row>
    <row r="174" spans="1:5">
      <c r="B174" s="36" t="s">
        <v>58</v>
      </c>
      <c r="C174" s="46">
        <v>0</v>
      </c>
      <c r="D174" s="36"/>
      <c r="E174" s="37"/>
    </row>
    <row r="175" spans="1:5">
      <c r="B175" s="36"/>
      <c r="C175" s="37"/>
      <c r="D175" s="7" t="s">
        <v>59</v>
      </c>
      <c r="E175" s="43">
        <v>6000000</v>
      </c>
    </row>
    <row r="176" spans="1:5">
      <c r="B176" s="36"/>
      <c r="C176" s="37"/>
      <c r="D176" s="36" t="s">
        <v>60</v>
      </c>
      <c r="E176" s="37"/>
    </row>
    <row r="177" spans="1:11">
      <c r="B177" s="36"/>
      <c r="C177" s="37"/>
      <c r="D177" s="36" t="s">
        <v>61</v>
      </c>
      <c r="E177" s="37">
        <v>64551015.949999996</v>
      </c>
      <c r="G177" t="s">
        <v>79</v>
      </c>
    </row>
    <row r="178" spans="1:11">
      <c r="B178" s="36"/>
      <c r="C178" s="37"/>
      <c r="D178" s="36" t="s">
        <v>62</v>
      </c>
      <c r="E178" s="37">
        <v>24000000</v>
      </c>
      <c r="G178" t="s">
        <v>80</v>
      </c>
      <c r="H178" t="s">
        <v>81</v>
      </c>
      <c r="I178" t="s">
        <v>82</v>
      </c>
      <c r="J178" t="s">
        <v>41</v>
      </c>
      <c r="K178" t="s">
        <v>83</v>
      </c>
    </row>
    <row r="179" spans="1:11">
      <c r="B179" s="36" t="s">
        <v>63</v>
      </c>
      <c r="C179" s="37">
        <v>0</v>
      </c>
      <c r="D179" s="36" t="s">
        <v>64</v>
      </c>
      <c r="E179" s="37">
        <v>0</v>
      </c>
      <c r="G179" s="32">
        <v>8000000</v>
      </c>
      <c r="H179" s="40">
        <v>64551015.949999996</v>
      </c>
      <c r="I179" s="6">
        <v>0.33333333333333331</v>
      </c>
      <c r="J179" s="3">
        <v>21517005.316666663</v>
      </c>
      <c r="K179" s="6">
        <v>2.6896256645833327</v>
      </c>
    </row>
    <row r="180" spans="1:11">
      <c r="B180" s="36"/>
      <c r="C180" s="37"/>
      <c r="D180" s="36" t="s">
        <v>65</v>
      </c>
      <c r="E180" s="46">
        <v>40551015.949999996</v>
      </c>
    </row>
    <row r="181" spans="1:11">
      <c r="B181" s="36" t="s">
        <v>66</v>
      </c>
      <c r="C181" s="37">
        <v>0</v>
      </c>
      <c r="D181" s="36" t="s">
        <v>67</v>
      </c>
      <c r="E181" s="37">
        <v>0</v>
      </c>
    </row>
    <row r="182" spans="1:11">
      <c r="B182" s="36"/>
      <c r="C182" s="37"/>
      <c r="D182" s="7" t="s">
        <v>68</v>
      </c>
      <c r="E182" s="43">
        <v>64551015.949999996</v>
      </c>
    </row>
    <row r="183" spans="1:11">
      <c r="B183" s="7"/>
      <c r="C183" s="43">
        <v>70551015.949999988</v>
      </c>
      <c r="D183" s="7" t="s">
        <v>69</v>
      </c>
      <c r="E183" s="43">
        <v>70551015.949999988</v>
      </c>
    </row>
    <row r="187" spans="1:11">
      <c r="B187" s="33" t="s">
        <v>36</v>
      </c>
      <c r="C187" s="9" t="s">
        <v>37</v>
      </c>
    </row>
    <row r="188" spans="1:11">
      <c r="B188" s="1" t="s">
        <v>38</v>
      </c>
      <c r="C188" s="44">
        <v>47938</v>
      </c>
    </row>
    <row r="189" spans="1:11">
      <c r="A189" s="5" t="s">
        <v>84</v>
      </c>
      <c r="B189" s="7" t="s">
        <v>40</v>
      </c>
      <c r="C189" s="35" t="s">
        <v>41</v>
      </c>
      <c r="D189" s="7" t="s">
        <v>40</v>
      </c>
      <c r="E189" s="35" t="s">
        <v>41</v>
      </c>
    </row>
    <row r="190" spans="1:11">
      <c r="B190" s="36" t="s">
        <v>42</v>
      </c>
      <c r="C190" s="37"/>
      <c r="D190" s="36" t="s">
        <v>43</v>
      </c>
      <c r="E190" s="37"/>
    </row>
    <row r="191" spans="1:11">
      <c r="B191" s="41" t="s">
        <v>44</v>
      </c>
      <c r="C191" s="42">
        <v>125539020.44999999</v>
      </c>
      <c r="D191" s="36" t="s">
        <v>45</v>
      </c>
      <c r="E191" s="37">
        <v>0</v>
      </c>
    </row>
    <row r="192" spans="1:11">
      <c r="A192" s="40">
        <v>0</v>
      </c>
      <c r="B192" s="36" t="s">
        <v>46</v>
      </c>
      <c r="C192" s="48">
        <v>125539020.44999999</v>
      </c>
      <c r="D192" s="36" t="s">
        <v>47</v>
      </c>
      <c r="E192" s="37"/>
    </row>
    <row r="193" spans="1:11">
      <c r="B193" s="36"/>
      <c r="C193" s="37"/>
      <c r="D193" s="36" t="s">
        <v>48</v>
      </c>
      <c r="E193" s="37"/>
    </row>
    <row r="194" spans="1:11">
      <c r="B194" s="41" t="s">
        <v>49</v>
      </c>
      <c r="C194" s="42">
        <v>0</v>
      </c>
      <c r="D194" s="36" t="s">
        <v>50</v>
      </c>
      <c r="E194" s="37">
        <v>5000000</v>
      </c>
    </row>
    <row r="195" spans="1:11">
      <c r="B195" s="41" t="s">
        <v>51</v>
      </c>
      <c r="C195" s="42">
        <v>0</v>
      </c>
      <c r="D195" s="36" t="s">
        <v>52</v>
      </c>
      <c r="E195" s="37"/>
    </row>
    <row r="196" spans="1:11">
      <c r="B196" s="36" t="s">
        <v>74</v>
      </c>
      <c r="C196" s="37"/>
      <c r="D196" s="36" t="s">
        <v>75</v>
      </c>
      <c r="E196" s="37"/>
    </row>
    <row r="197" spans="1:11">
      <c r="B197" s="36" t="s">
        <v>53</v>
      </c>
      <c r="C197" s="37"/>
      <c r="D197" s="36" t="s">
        <v>54</v>
      </c>
      <c r="E197" s="46">
        <v>2500000</v>
      </c>
    </row>
    <row r="198" spans="1:11">
      <c r="B198" s="36" t="s">
        <v>55</v>
      </c>
      <c r="C198" s="46">
        <v>0</v>
      </c>
      <c r="D198" s="36" t="s">
        <v>56</v>
      </c>
      <c r="E198" s="46">
        <v>2500000</v>
      </c>
    </row>
    <row r="199" spans="1:11">
      <c r="B199" s="36" t="s">
        <v>0</v>
      </c>
      <c r="C199" s="46">
        <v>0</v>
      </c>
      <c r="D199" s="36"/>
      <c r="E199" s="37"/>
    </row>
    <row r="200" spans="1:11">
      <c r="A200" s="40"/>
      <c r="B200" s="41" t="s">
        <v>57</v>
      </c>
      <c r="C200" s="42">
        <v>0</v>
      </c>
      <c r="D200" s="36"/>
      <c r="E200" s="37"/>
    </row>
    <row r="201" spans="1:11">
      <c r="B201" s="36" t="s">
        <v>58</v>
      </c>
      <c r="C201" s="46">
        <v>0</v>
      </c>
      <c r="D201" s="36"/>
      <c r="E201" s="37"/>
    </row>
    <row r="202" spans="1:11">
      <c r="B202" s="36"/>
      <c r="C202" s="37"/>
      <c r="D202" s="7" t="s">
        <v>59</v>
      </c>
      <c r="E202" s="43">
        <v>5000000</v>
      </c>
    </row>
    <row r="203" spans="1:11">
      <c r="B203" s="36"/>
      <c r="C203" s="37"/>
      <c r="D203" s="36" t="s">
        <v>60</v>
      </c>
      <c r="E203" s="37"/>
    </row>
    <row r="204" spans="1:11">
      <c r="B204" s="36"/>
      <c r="C204" s="37"/>
      <c r="D204" s="36" t="s">
        <v>61</v>
      </c>
      <c r="E204" s="37">
        <v>120539020.44999999</v>
      </c>
      <c r="G204" t="s">
        <v>79</v>
      </c>
    </row>
    <row r="205" spans="1:11">
      <c r="B205" s="36"/>
      <c r="C205" s="37"/>
      <c r="D205" s="36" t="s">
        <v>62</v>
      </c>
      <c r="E205" s="37">
        <v>24000000</v>
      </c>
      <c r="G205" t="s">
        <v>80</v>
      </c>
      <c r="H205" t="s">
        <v>81</v>
      </c>
      <c r="I205" t="s">
        <v>82</v>
      </c>
      <c r="J205" t="s">
        <v>41</v>
      </c>
      <c r="K205" t="s">
        <v>83</v>
      </c>
    </row>
    <row r="206" spans="1:11">
      <c r="B206" s="36" t="s">
        <v>63</v>
      </c>
      <c r="C206" s="37">
        <v>0</v>
      </c>
      <c r="D206" s="36" t="s">
        <v>64</v>
      </c>
      <c r="E206" s="37">
        <v>0</v>
      </c>
      <c r="G206" s="32">
        <v>8000000</v>
      </c>
      <c r="H206" s="40">
        <v>120539020.44999999</v>
      </c>
      <c r="I206" s="6">
        <v>0.33333333333333331</v>
      </c>
      <c r="J206" s="3">
        <v>40179673.483333327</v>
      </c>
      <c r="K206" s="6">
        <v>5.0224591854166656</v>
      </c>
    </row>
    <row r="207" spans="1:11">
      <c r="B207" s="36"/>
      <c r="C207" s="37"/>
      <c r="D207" s="36" t="s">
        <v>65</v>
      </c>
      <c r="E207" s="46">
        <v>96539020.449999988</v>
      </c>
    </row>
    <row r="208" spans="1:11">
      <c r="B208" s="36" t="s">
        <v>66</v>
      </c>
      <c r="C208" s="37">
        <v>0</v>
      </c>
      <c r="D208" s="36" t="s">
        <v>67</v>
      </c>
      <c r="E208" s="37">
        <v>0</v>
      </c>
    </row>
    <row r="209" spans="1:5">
      <c r="B209" s="36"/>
      <c r="C209" s="37"/>
      <c r="D209" s="7" t="s">
        <v>68</v>
      </c>
      <c r="E209" s="43">
        <v>120539020.44999999</v>
      </c>
    </row>
    <row r="210" spans="1:5">
      <c r="B210" s="7"/>
      <c r="C210" s="43">
        <v>125539020.44999999</v>
      </c>
      <c r="D210" s="7" t="s">
        <v>69</v>
      </c>
      <c r="E210" s="43">
        <v>125539020.44999999</v>
      </c>
    </row>
    <row r="214" spans="1:5">
      <c r="B214" s="33" t="s">
        <v>36</v>
      </c>
      <c r="C214" s="9" t="s">
        <v>37</v>
      </c>
    </row>
    <row r="215" spans="1:5">
      <c r="B215" s="1" t="s">
        <v>38</v>
      </c>
      <c r="C215" s="44">
        <v>48304</v>
      </c>
    </row>
    <row r="216" spans="1:5">
      <c r="A216" s="5" t="s">
        <v>85</v>
      </c>
      <c r="B216" s="7" t="s">
        <v>40</v>
      </c>
      <c r="C216" s="35" t="s">
        <v>41</v>
      </c>
      <c r="D216" s="7" t="s">
        <v>40</v>
      </c>
      <c r="E216" s="35" t="s">
        <v>41</v>
      </c>
    </row>
    <row r="217" spans="1:5">
      <c r="B217" s="36" t="s">
        <v>42</v>
      </c>
      <c r="C217" s="37"/>
      <c r="D217" s="36" t="s">
        <v>43</v>
      </c>
      <c r="E217" s="37"/>
    </row>
    <row r="218" spans="1:5">
      <c r="B218" s="41" t="s">
        <v>44</v>
      </c>
      <c r="C218" s="42">
        <v>312514195.54499984</v>
      </c>
      <c r="D218" s="36" t="s">
        <v>45</v>
      </c>
      <c r="E218" s="37">
        <v>0</v>
      </c>
    </row>
    <row r="219" spans="1:5">
      <c r="A219" s="40">
        <v>0</v>
      </c>
      <c r="B219" s="36" t="s">
        <v>46</v>
      </c>
      <c r="C219" s="46">
        <v>312514195.54499984</v>
      </c>
      <c r="D219" s="36" t="s">
        <v>47</v>
      </c>
      <c r="E219" s="37"/>
    </row>
    <row r="220" spans="1:5">
      <c r="B220" s="36"/>
      <c r="C220" s="37"/>
      <c r="D220" s="36" t="s">
        <v>48</v>
      </c>
      <c r="E220" s="37"/>
    </row>
    <row r="221" spans="1:5">
      <c r="B221" s="41" t="s">
        <v>49</v>
      </c>
      <c r="C221" s="42">
        <v>0</v>
      </c>
      <c r="D221" s="36" t="s">
        <v>50</v>
      </c>
      <c r="E221" s="37">
        <v>4000000</v>
      </c>
    </row>
    <row r="222" spans="1:5">
      <c r="B222" s="41" t="s">
        <v>51</v>
      </c>
      <c r="C222" s="42">
        <v>0</v>
      </c>
      <c r="D222" s="36" t="s">
        <v>52</v>
      </c>
      <c r="E222" s="37"/>
    </row>
    <row r="223" spans="1:5">
      <c r="B223" s="36" t="s">
        <v>74</v>
      </c>
      <c r="C223" s="37"/>
      <c r="D223" s="36" t="s">
        <v>75</v>
      </c>
      <c r="E223" s="37"/>
    </row>
    <row r="224" spans="1:5">
      <c r="B224" s="36" t="s">
        <v>53</v>
      </c>
      <c r="C224" s="37"/>
      <c r="D224" s="36" t="s">
        <v>54</v>
      </c>
      <c r="E224" s="46">
        <v>2000000</v>
      </c>
    </row>
    <row r="225" spans="2:11">
      <c r="B225" s="36" t="s">
        <v>55</v>
      </c>
      <c r="C225" s="46">
        <v>0</v>
      </c>
      <c r="D225" s="36" t="s">
        <v>56</v>
      </c>
      <c r="E225" s="46">
        <v>2000000</v>
      </c>
    </row>
    <row r="226" spans="2:11">
      <c r="B226" s="36" t="s">
        <v>0</v>
      </c>
      <c r="C226" s="46">
        <v>0</v>
      </c>
      <c r="D226" s="36"/>
      <c r="E226" s="37"/>
    </row>
    <row r="227" spans="2:11">
      <c r="B227" s="41" t="s">
        <v>57</v>
      </c>
      <c r="C227" s="42">
        <v>0</v>
      </c>
      <c r="D227" s="36"/>
      <c r="E227" s="37"/>
    </row>
    <row r="228" spans="2:11">
      <c r="B228" s="36" t="s">
        <v>58</v>
      </c>
      <c r="C228" s="46">
        <v>0</v>
      </c>
      <c r="D228" s="36"/>
      <c r="E228" s="37"/>
    </row>
    <row r="229" spans="2:11">
      <c r="B229" s="36"/>
      <c r="C229" s="37"/>
      <c r="D229" s="7" t="s">
        <v>59</v>
      </c>
      <c r="E229" s="43">
        <v>4000000</v>
      </c>
    </row>
    <row r="230" spans="2:11">
      <c r="B230" s="36"/>
      <c r="C230" s="37"/>
      <c r="D230" s="36" t="s">
        <v>60</v>
      </c>
      <c r="E230" s="37"/>
    </row>
    <row r="231" spans="2:11">
      <c r="B231" s="36"/>
      <c r="C231" s="37"/>
      <c r="D231" s="36" t="s">
        <v>61</v>
      </c>
      <c r="E231" s="37">
        <v>308514195.54499984</v>
      </c>
      <c r="G231" t="s">
        <v>79</v>
      </c>
    </row>
    <row r="232" spans="2:11">
      <c r="B232" s="36"/>
      <c r="C232" s="37"/>
      <c r="D232" s="36" t="s">
        <v>62</v>
      </c>
      <c r="E232" s="37">
        <v>24000000</v>
      </c>
      <c r="G232" t="s">
        <v>80</v>
      </c>
      <c r="H232" t="s">
        <v>81</v>
      </c>
      <c r="I232" t="s">
        <v>82</v>
      </c>
      <c r="J232" t="s">
        <v>41</v>
      </c>
      <c r="K232" t="s">
        <v>83</v>
      </c>
    </row>
    <row r="233" spans="2:11">
      <c r="B233" s="36" t="s">
        <v>63</v>
      </c>
      <c r="C233" s="37">
        <v>0</v>
      </c>
      <c r="D233" s="36" t="s">
        <v>64</v>
      </c>
      <c r="E233" s="37">
        <v>0</v>
      </c>
      <c r="G233" s="32">
        <v>8000000</v>
      </c>
      <c r="H233" s="40">
        <v>308514195.54499984</v>
      </c>
      <c r="I233" s="6">
        <v>0.33333333333333331</v>
      </c>
      <c r="J233" s="3">
        <v>102838065.18166661</v>
      </c>
      <c r="K233" s="6">
        <v>12.854758147708326</v>
      </c>
    </row>
    <row r="234" spans="2:11">
      <c r="B234" s="36"/>
      <c r="C234" s="37"/>
      <c r="D234" s="36" t="s">
        <v>65</v>
      </c>
      <c r="E234" s="46">
        <v>284514195.54499984</v>
      </c>
    </row>
    <row r="235" spans="2:11">
      <c r="B235" s="36" t="s">
        <v>66</v>
      </c>
      <c r="C235" s="37">
        <v>0</v>
      </c>
      <c r="D235" s="36" t="s">
        <v>67</v>
      </c>
      <c r="E235" s="37">
        <v>0</v>
      </c>
    </row>
    <row r="236" spans="2:11">
      <c r="B236" s="36"/>
      <c r="C236" s="37"/>
      <c r="D236" s="7" t="s">
        <v>68</v>
      </c>
      <c r="E236" s="43">
        <v>308514195.54499984</v>
      </c>
    </row>
    <row r="237" spans="2:11">
      <c r="B237" s="7"/>
      <c r="C237" s="43">
        <v>312514195.54499984</v>
      </c>
      <c r="D237" s="7" t="s">
        <v>69</v>
      </c>
      <c r="E237" s="43">
        <v>312514195.54499984</v>
      </c>
    </row>
    <row r="241" spans="1:5">
      <c r="B241" s="33" t="s">
        <v>36</v>
      </c>
      <c r="C241" s="9" t="s">
        <v>37</v>
      </c>
    </row>
    <row r="242" spans="1:5">
      <c r="B242" s="1" t="s">
        <v>38</v>
      </c>
      <c r="C242" s="44">
        <v>48669</v>
      </c>
    </row>
    <row r="243" spans="1:5">
      <c r="A243" s="5" t="s">
        <v>86</v>
      </c>
      <c r="B243" s="7" t="s">
        <v>40</v>
      </c>
      <c r="C243" s="35" t="s">
        <v>41</v>
      </c>
      <c r="D243" s="7" t="s">
        <v>40</v>
      </c>
      <c r="E243" s="35" t="s">
        <v>41</v>
      </c>
    </row>
    <row r="244" spans="1:5">
      <c r="B244" s="36" t="s">
        <v>42</v>
      </c>
      <c r="C244" s="37"/>
      <c r="D244" s="36" t="s">
        <v>43</v>
      </c>
      <c r="E244" s="37"/>
    </row>
    <row r="245" spans="1:5">
      <c r="B245" s="41" t="s">
        <v>44</v>
      </c>
      <c r="C245" s="42">
        <v>1221579986.8852496</v>
      </c>
      <c r="D245" s="36" t="s">
        <v>45</v>
      </c>
      <c r="E245" s="37">
        <v>0</v>
      </c>
    </row>
    <row r="246" spans="1:5">
      <c r="A246" s="40">
        <v>0</v>
      </c>
      <c r="B246" s="36" t="s">
        <v>46</v>
      </c>
      <c r="C246" s="46">
        <v>1221579986.8852496</v>
      </c>
      <c r="D246" s="36" t="s">
        <v>47</v>
      </c>
      <c r="E246" s="37"/>
    </row>
    <row r="247" spans="1:5">
      <c r="B247" s="36"/>
      <c r="C247" s="37"/>
      <c r="D247" s="36" t="s">
        <v>48</v>
      </c>
      <c r="E247" s="37"/>
    </row>
    <row r="248" spans="1:5">
      <c r="B248" s="41" t="s">
        <v>49</v>
      </c>
      <c r="C248" s="42">
        <v>0</v>
      </c>
      <c r="D248" s="36" t="s">
        <v>50</v>
      </c>
      <c r="E248" s="37">
        <v>3000000</v>
      </c>
    </row>
    <row r="249" spans="1:5">
      <c r="B249" s="41" t="s">
        <v>51</v>
      </c>
      <c r="C249" s="42">
        <v>0</v>
      </c>
      <c r="D249" s="36" t="s">
        <v>52</v>
      </c>
      <c r="E249" s="37"/>
    </row>
    <row r="250" spans="1:5">
      <c r="B250" s="36" t="s">
        <v>74</v>
      </c>
      <c r="C250" s="37"/>
      <c r="D250" s="36" t="s">
        <v>75</v>
      </c>
      <c r="E250" s="37"/>
    </row>
    <row r="251" spans="1:5">
      <c r="B251" s="36" t="s">
        <v>53</v>
      </c>
      <c r="C251" s="37"/>
      <c r="D251" s="36" t="s">
        <v>54</v>
      </c>
      <c r="E251" s="46">
        <v>1500000</v>
      </c>
    </row>
    <row r="252" spans="1:5">
      <c r="B252" s="36" t="s">
        <v>55</v>
      </c>
      <c r="C252" s="46">
        <v>0</v>
      </c>
      <c r="D252" s="36" t="s">
        <v>56</v>
      </c>
      <c r="E252" s="46">
        <v>1500000</v>
      </c>
    </row>
    <row r="253" spans="1:5">
      <c r="B253" s="36" t="s">
        <v>0</v>
      </c>
      <c r="C253" s="46">
        <v>0</v>
      </c>
      <c r="D253" s="36"/>
      <c r="E253" s="37"/>
    </row>
    <row r="254" spans="1:5">
      <c r="B254" s="41" t="s">
        <v>57</v>
      </c>
      <c r="C254" s="42">
        <v>0</v>
      </c>
      <c r="D254" s="36"/>
      <c r="E254" s="37"/>
    </row>
    <row r="255" spans="1:5">
      <c r="B255" s="36" t="s">
        <v>58</v>
      </c>
      <c r="C255" s="46">
        <v>0</v>
      </c>
      <c r="D255" s="36"/>
      <c r="E255" s="37"/>
    </row>
    <row r="256" spans="1:5">
      <c r="B256" s="36"/>
      <c r="C256" s="37"/>
      <c r="D256" s="7" t="s">
        <v>59</v>
      </c>
      <c r="E256" s="43">
        <v>3000000</v>
      </c>
    </row>
    <row r="257" spans="1:11">
      <c r="B257" s="36"/>
      <c r="C257" s="37"/>
      <c r="D257" s="36" t="s">
        <v>60</v>
      </c>
      <c r="E257" s="37"/>
    </row>
    <row r="258" spans="1:11">
      <c r="B258" s="36"/>
      <c r="C258" s="37"/>
      <c r="D258" s="36" t="s">
        <v>61</v>
      </c>
      <c r="E258" s="37">
        <v>1218579986.8852496</v>
      </c>
      <c r="G258" t="s">
        <v>79</v>
      </c>
    </row>
    <row r="259" spans="1:11">
      <c r="B259" s="36"/>
      <c r="C259" s="37"/>
      <c r="D259" s="36" t="s">
        <v>62</v>
      </c>
      <c r="E259" s="37">
        <v>24000000</v>
      </c>
      <c r="G259" t="s">
        <v>80</v>
      </c>
      <c r="H259" t="s">
        <v>81</v>
      </c>
      <c r="I259" t="s">
        <v>82</v>
      </c>
      <c r="J259" t="s">
        <v>41</v>
      </c>
      <c r="K259" t="s">
        <v>83</v>
      </c>
    </row>
    <row r="260" spans="1:11">
      <c r="B260" s="36" t="s">
        <v>63</v>
      </c>
      <c r="C260" s="37">
        <v>0</v>
      </c>
      <c r="D260" s="36" t="s">
        <v>64</v>
      </c>
      <c r="E260" s="37">
        <v>0</v>
      </c>
      <c r="G260" s="32">
        <v>8000000</v>
      </c>
      <c r="H260" s="40">
        <v>1218579986.8852496</v>
      </c>
      <c r="I260" s="6">
        <v>0.33333333333333331</v>
      </c>
      <c r="J260" s="3">
        <v>406193328.96174985</v>
      </c>
      <c r="K260" s="6">
        <v>50.77416612021873</v>
      </c>
    </row>
    <row r="261" spans="1:11">
      <c r="B261" s="36"/>
      <c r="C261" s="37"/>
      <c r="D261" s="36" t="s">
        <v>65</v>
      </c>
      <c r="E261" s="46">
        <v>1194579986.8852496</v>
      </c>
    </row>
    <row r="262" spans="1:11">
      <c r="B262" s="36" t="s">
        <v>66</v>
      </c>
      <c r="C262" s="37">
        <v>0</v>
      </c>
      <c r="D262" s="36" t="s">
        <v>67</v>
      </c>
      <c r="E262" s="37">
        <v>0</v>
      </c>
    </row>
    <row r="263" spans="1:11">
      <c r="B263" s="36"/>
      <c r="C263" s="37"/>
      <c r="D263" s="7" t="s">
        <v>68</v>
      </c>
      <c r="E263" s="43">
        <v>1218579986.8852496</v>
      </c>
    </row>
    <row r="264" spans="1:11">
      <c r="B264" s="7"/>
      <c r="C264" s="43">
        <v>1221579986.8852496</v>
      </c>
      <c r="D264" s="7" t="s">
        <v>69</v>
      </c>
      <c r="E264" s="43">
        <v>1221579986.8852496</v>
      </c>
    </row>
    <row r="268" spans="1:11">
      <c r="B268" s="33" t="s">
        <v>36</v>
      </c>
      <c r="C268" s="9" t="s">
        <v>37</v>
      </c>
    </row>
    <row r="269" spans="1:11">
      <c r="B269" s="1" t="s">
        <v>38</v>
      </c>
      <c r="C269" s="44">
        <v>49034</v>
      </c>
    </row>
    <row r="270" spans="1:11">
      <c r="A270" s="5" t="s">
        <v>87</v>
      </c>
      <c r="B270" s="7" t="s">
        <v>40</v>
      </c>
      <c r="C270" s="35" t="s">
        <v>41</v>
      </c>
      <c r="D270" s="7" t="s">
        <v>40</v>
      </c>
      <c r="E270" s="35" t="s">
        <v>41</v>
      </c>
    </row>
    <row r="271" spans="1:11">
      <c r="B271" s="36" t="s">
        <v>42</v>
      </c>
      <c r="C271" s="37"/>
      <c r="D271" s="36" t="s">
        <v>43</v>
      </c>
      <c r="E271" s="37"/>
    </row>
    <row r="272" spans="1:11">
      <c r="B272" s="41" t="s">
        <v>44</v>
      </c>
      <c r="C272" s="42">
        <v>3958309778.6584868</v>
      </c>
      <c r="D272" s="36" t="s">
        <v>45</v>
      </c>
      <c r="E272" s="37">
        <v>0</v>
      </c>
    </row>
    <row r="273" spans="1:11">
      <c r="A273" s="40">
        <v>0</v>
      </c>
      <c r="B273" s="36" t="s">
        <v>46</v>
      </c>
      <c r="C273" s="48">
        <v>3958309778.6584868</v>
      </c>
      <c r="D273" s="36" t="s">
        <v>47</v>
      </c>
      <c r="E273" s="37"/>
    </row>
    <row r="274" spans="1:11">
      <c r="B274" s="36"/>
      <c r="C274" s="37"/>
      <c r="D274" s="36" t="s">
        <v>48</v>
      </c>
      <c r="E274" s="37"/>
    </row>
    <row r="275" spans="1:11">
      <c r="B275" s="41" t="s">
        <v>49</v>
      </c>
      <c r="C275" s="42">
        <v>0</v>
      </c>
      <c r="D275" s="36" t="s">
        <v>50</v>
      </c>
      <c r="E275" s="37">
        <v>2000000</v>
      </c>
    </row>
    <row r="276" spans="1:11">
      <c r="B276" s="41" t="s">
        <v>51</v>
      </c>
      <c r="C276" s="42">
        <v>0</v>
      </c>
      <c r="D276" s="36" t="s">
        <v>52</v>
      </c>
      <c r="E276" s="37"/>
    </row>
    <row r="277" spans="1:11">
      <c r="B277" s="36" t="s">
        <v>74</v>
      </c>
      <c r="C277" s="37"/>
      <c r="D277" s="36" t="s">
        <v>75</v>
      </c>
      <c r="E277" s="37"/>
    </row>
    <row r="278" spans="1:11">
      <c r="B278" s="36" t="s">
        <v>53</v>
      </c>
      <c r="C278" s="37"/>
      <c r="D278" s="36" t="s">
        <v>54</v>
      </c>
      <c r="E278" s="46">
        <v>1000000</v>
      </c>
    </row>
    <row r="279" spans="1:11">
      <c r="B279" s="36" t="s">
        <v>55</v>
      </c>
      <c r="C279" s="46">
        <v>0</v>
      </c>
      <c r="D279" s="36" t="s">
        <v>56</v>
      </c>
      <c r="E279" s="46">
        <v>1000000</v>
      </c>
    </row>
    <row r="280" spans="1:11">
      <c r="B280" s="36" t="s">
        <v>0</v>
      </c>
      <c r="C280" s="46">
        <v>0</v>
      </c>
      <c r="D280" s="36"/>
      <c r="E280" s="37"/>
    </row>
    <row r="281" spans="1:11">
      <c r="A281" s="40"/>
      <c r="B281" s="41" t="s">
        <v>57</v>
      </c>
      <c r="C281" s="42">
        <v>0</v>
      </c>
      <c r="D281" s="36"/>
      <c r="E281" s="37"/>
    </row>
    <row r="282" spans="1:11">
      <c r="B282" s="36" t="s">
        <v>58</v>
      </c>
      <c r="C282" s="46">
        <v>0</v>
      </c>
      <c r="D282" s="36"/>
      <c r="E282" s="37"/>
    </row>
    <row r="283" spans="1:11">
      <c r="B283" s="36"/>
      <c r="C283" s="37"/>
      <c r="D283" s="7" t="s">
        <v>59</v>
      </c>
      <c r="E283" s="43">
        <v>2000000</v>
      </c>
    </row>
    <row r="284" spans="1:11">
      <c r="B284" s="36"/>
      <c r="C284" s="37"/>
      <c r="D284" s="36" t="s">
        <v>60</v>
      </c>
      <c r="E284" s="37"/>
    </row>
    <row r="285" spans="1:11">
      <c r="B285" s="36"/>
      <c r="C285" s="37"/>
      <c r="D285" s="36" t="s">
        <v>61</v>
      </c>
      <c r="E285" s="37">
        <v>3956309778.6584868</v>
      </c>
      <c r="G285" t="s">
        <v>79</v>
      </c>
    </row>
    <row r="286" spans="1:11">
      <c r="B286" s="36"/>
      <c r="C286" s="37"/>
      <c r="D286" s="36" t="s">
        <v>62</v>
      </c>
      <c r="E286" s="37">
        <v>24000000</v>
      </c>
      <c r="G286" t="s">
        <v>80</v>
      </c>
      <c r="H286" t="s">
        <v>81</v>
      </c>
      <c r="I286" t="s">
        <v>82</v>
      </c>
      <c r="J286" t="s">
        <v>41</v>
      </c>
      <c r="K286" t="s">
        <v>83</v>
      </c>
    </row>
    <row r="287" spans="1:11">
      <c r="B287" s="36" t="s">
        <v>63</v>
      </c>
      <c r="C287" s="37">
        <v>0</v>
      </c>
      <c r="D287" s="36" t="s">
        <v>64</v>
      </c>
      <c r="E287" s="37">
        <v>0</v>
      </c>
      <c r="G287" s="32">
        <v>8000000</v>
      </c>
      <c r="H287" s="40">
        <v>3956309778.6584868</v>
      </c>
      <c r="I287" s="6">
        <v>0.33333333333333331</v>
      </c>
      <c r="J287" s="3">
        <v>1318769926.2194955</v>
      </c>
      <c r="K287" s="6">
        <v>164.84624077743695</v>
      </c>
    </row>
    <row r="288" spans="1:11">
      <c r="B288" s="36"/>
      <c r="C288" s="37"/>
      <c r="D288" s="36" t="s">
        <v>65</v>
      </c>
      <c r="E288" s="46">
        <v>3932309778.6584868</v>
      </c>
    </row>
    <row r="289" spans="1:5">
      <c r="B289" s="36" t="s">
        <v>66</v>
      </c>
      <c r="C289" s="37">
        <v>0</v>
      </c>
      <c r="D289" s="36" t="s">
        <v>67</v>
      </c>
      <c r="E289" s="37">
        <v>0</v>
      </c>
    </row>
    <row r="290" spans="1:5">
      <c r="B290" s="36"/>
      <c r="C290" s="37"/>
      <c r="D290" s="7" t="s">
        <v>68</v>
      </c>
      <c r="E290" s="43">
        <v>3956309778.6584868</v>
      </c>
    </row>
    <row r="291" spans="1:5">
      <c r="B291" s="7"/>
      <c r="C291" s="43">
        <v>3958309778.6584868</v>
      </c>
      <c r="D291" s="7" t="s">
        <v>69</v>
      </c>
      <c r="E291" s="43">
        <v>3958309778.6584868</v>
      </c>
    </row>
    <row r="295" spans="1:5">
      <c r="B295" s="33" t="s">
        <v>36</v>
      </c>
      <c r="C295" s="9" t="s">
        <v>37</v>
      </c>
    </row>
    <row r="296" spans="1:5">
      <c r="B296" s="1" t="s">
        <v>38</v>
      </c>
      <c r="C296" s="44">
        <v>49399</v>
      </c>
    </row>
    <row r="297" spans="1:5">
      <c r="A297" s="5" t="s">
        <v>88</v>
      </c>
      <c r="B297" s="7" t="s">
        <v>40</v>
      </c>
      <c r="C297" s="35" t="s">
        <v>41</v>
      </c>
      <c r="D297" s="7" t="s">
        <v>40</v>
      </c>
      <c r="E297" s="35" t="s">
        <v>41</v>
      </c>
    </row>
    <row r="298" spans="1:5">
      <c r="B298" s="36" t="s">
        <v>42</v>
      </c>
      <c r="C298" s="37"/>
      <c r="D298" s="36" t="s">
        <v>43</v>
      </c>
      <c r="E298" s="37"/>
    </row>
    <row r="299" spans="1:5">
      <c r="B299" s="41" t="s">
        <v>44</v>
      </c>
      <c r="C299" s="42">
        <v>10434373205.843061</v>
      </c>
      <c r="D299" s="36" t="s">
        <v>45</v>
      </c>
      <c r="E299" s="37">
        <v>0</v>
      </c>
    </row>
    <row r="300" spans="1:5">
      <c r="A300" s="40">
        <v>0</v>
      </c>
      <c r="B300" s="36" t="s">
        <v>46</v>
      </c>
      <c r="C300" s="46">
        <v>10434373205.843061</v>
      </c>
      <c r="D300" s="36" t="s">
        <v>47</v>
      </c>
      <c r="E300" s="37"/>
    </row>
    <row r="301" spans="1:5">
      <c r="B301" s="36"/>
      <c r="C301" s="37"/>
      <c r="D301" s="36" t="s">
        <v>48</v>
      </c>
      <c r="E301" s="37"/>
    </row>
    <row r="302" spans="1:5">
      <c r="B302" s="41" t="s">
        <v>49</v>
      </c>
      <c r="C302" s="42">
        <v>0</v>
      </c>
      <c r="D302" s="36" t="s">
        <v>50</v>
      </c>
      <c r="E302" s="37">
        <v>1000000</v>
      </c>
    </row>
    <row r="303" spans="1:5">
      <c r="B303" s="41" t="s">
        <v>51</v>
      </c>
      <c r="C303" s="42">
        <v>0</v>
      </c>
      <c r="D303" s="36" t="s">
        <v>52</v>
      </c>
      <c r="E303" s="37"/>
    </row>
    <row r="304" spans="1:5">
      <c r="B304" s="36" t="s">
        <v>74</v>
      </c>
      <c r="C304" s="37"/>
      <c r="D304" s="36" t="s">
        <v>75</v>
      </c>
      <c r="E304" s="37"/>
    </row>
    <row r="305" spans="2:11">
      <c r="B305" s="36" t="s">
        <v>53</v>
      </c>
      <c r="C305" s="37"/>
      <c r="D305" s="36" t="s">
        <v>54</v>
      </c>
      <c r="E305" s="46">
        <v>500000</v>
      </c>
    </row>
    <row r="306" spans="2:11">
      <c r="B306" s="36" t="s">
        <v>55</v>
      </c>
      <c r="C306" s="46">
        <v>0</v>
      </c>
      <c r="D306" s="36" t="s">
        <v>56</v>
      </c>
      <c r="E306" s="46">
        <v>500000</v>
      </c>
    </row>
    <row r="307" spans="2:11">
      <c r="B307" s="36" t="s">
        <v>0</v>
      </c>
      <c r="C307" s="46">
        <v>0</v>
      </c>
      <c r="D307" s="36"/>
      <c r="E307" s="37"/>
    </row>
    <row r="308" spans="2:11">
      <c r="B308" s="41" t="s">
        <v>57</v>
      </c>
      <c r="C308" s="42">
        <v>0</v>
      </c>
      <c r="D308" s="36"/>
      <c r="E308" s="37"/>
    </row>
    <row r="309" spans="2:11">
      <c r="B309" s="36" t="s">
        <v>58</v>
      </c>
      <c r="C309" s="46">
        <v>0</v>
      </c>
      <c r="D309" s="36"/>
      <c r="E309" s="37"/>
    </row>
    <row r="310" spans="2:11">
      <c r="B310" s="36"/>
      <c r="C310" s="37"/>
      <c r="D310" s="7" t="s">
        <v>59</v>
      </c>
      <c r="E310" s="43">
        <v>1000000</v>
      </c>
    </row>
    <row r="311" spans="2:11">
      <c r="B311" s="36"/>
      <c r="C311" s="37"/>
      <c r="D311" s="36" t="s">
        <v>60</v>
      </c>
      <c r="E311" s="37"/>
    </row>
    <row r="312" spans="2:11">
      <c r="B312" s="36"/>
      <c r="C312" s="37"/>
      <c r="D312" s="36" t="s">
        <v>61</v>
      </c>
      <c r="E312" s="37">
        <v>10433373205.843061</v>
      </c>
      <c r="G312" t="s">
        <v>79</v>
      </c>
    </row>
    <row r="313" spans="2:11">
      <c r="B313" s="36"/>
      <c r="C313" s="37"/>
      <c r="D313" s="36" t="s">
        <v>62</v>
      </c>
      <c r="E313" s="37">
        <v>24000000</v>
      </c>
      <c r="G313" t="s">
        <v>80</v>
      </c>
      <c r="H313" t="s">
        <v>81</v>
      </c>
      <c r="I313" t="s">
        <v>82</v>
      </c>
      <c r="J313" t="s">
        <v>41</v>
      </c>
      <c r="K313" t="s">
        <v>83</v>
      </c>
    </row>
    <row r="314" spans="2:11">
      <c r="B314" s="36" t="s">
        <v>63</v>
      </c>
      <c r="C314" s="37">
        <v>0</v>
      </c>
      <c r="D314" s="36" t="s">
        <v>64</v>
      </c>
      <c r="E314" s="37">
        <v>0</v>
      </c>
      <c r="G314" s="32">
        <v>8000000</v>
      </c>
      <c r="H314" s="40">
        <v>10433373205.843061</v>
      </c>
      <c r="I314" s="6">
        <v>0.33333333333333331</v>
      </c>
      <c r="J314" s="3">
        <v>3477791068.6143537</v>
      </c>
      <c r="K314" s="6">
        <v>434.72388357679421</v>
      </c>
    </row>
    <row r="315" spans="2:11">
      <c r="B315" s="36"/>
      <c r="C315" s="37"/>
      <c r="D315" s="36" t="s">
        <v>65</v>
      </c>
      <c r="E315" s="46">
        <v>10409373205.843061</v>
      </c>
    </row>
    <row r="316" spans="2:11">
      <c r="B316" s="36" t="s">
        <v>66</v>
      </c>
      <c r="C316" s="37">
        <v>0</v>
      </c>
      <c r="D316" s="36" t="s">
        <v>67</v>
      </c>
      <c r="E316" s="37">
        <v>0</v>
      </c>
    </row>
    <row r="317" spans="2:11">
      <c r="B317" s="36"/>
      <c r="C317" s="37"/>
      <c r="D317" s="7" t="s">
        <v>68</v>
      </c>
      <c r="E317" s="43">
        <v>10433373205.843061</v>
      </c>
    </row>
    <row r="318" spans="2:11">
      <c r="B318" s="7"/>
      <c r="C318" s="43">
        <v>10434373205.843061</v>
      </c>
      <c r="D318" s="7" t="s">
        <v>69</v>
      </c>
      <c r="E318" s="43">
        <v>10434373205.843061</v>
      </c>
    </row>
    <row r="322" spans="1:5">
      <c r="B322" s="33" t="s">
        <v>36</v>
      </c>
      <c r="C322" s="9" t="s">
        <v>37</v>
      </c>
    </row>
    <row r="323" spans="1:5">
      <c r="B323" s="1" t="s">
        <v>38</v>
      </c>
      <c r="C323" s="44">
        <v>49765</v>
      </c>
    </row>
    <row r="324" spans="1:5">
      <c r="A324" s="5" t="s">
        <v>89</v>
      </c>
      <c r="B324" s="7" t="s">
        <v>40</v>
      </c>
      <c r="C324" s="35" t="s">
        <v>41</v>
      </c>
      <c r="D324" s="7" t="s">
        <v>40</v>
      </c>
      <c r="E324" s="35" t="s">
        <v>41</v>
      </c>
    </row>
    <row r="325" spans="1:5">
      <c r="B325" s="36" t="s">
        <v>42</v>
      </c>
      <c r="C325" s="37"/>
      <c r="D325" s="36" t="s">
        <v>43</v>
      </c>
      <c r="E325" s="37"/>
    </row>
    <row r="326" spans="1:5">
      <c r="B326" s="41" t="s">
        <v>44</v>
      </c>
      <c r="C326" s="42">
        <v>21369342961.668411</v>
      </c>
      <c r="D326" s="36" t="s">
        <v>45</v>
      </c>
      <c r="E326" s="37">
        <v>0</v>
      </c>
    </row>
    <row r="327" spans="1:5">
      <c r="A327" s="40">
        <v>0</v>
      </c>
      <c r="B327" s="36" t="s">
        <v>46</v>
      </c>
      <c r="C327" s="46">
        <v>21369342961.668411</v>
      </c>
      <c r="D327" s="36" t="s">
        <v>47</v>
      </c>
      <c r="E327" s="37"/>
    </row>
    <row r="328" spans="1:5">
      <c r="B328" s="36"/>
      <c r="C328" s="37"/>
      <c r="D328" s="36" t="s">
        <v>48</v>
      </c>
      <c r="E328" s="37"/>
    </row>
    <row r="329" spans="1:5">
      <c r="B329" s="41" t="s">
        <v>49</v>
      </c>
      <c r="C329" s="42">
        <v>0</v>
      </c>
      <c r="D329" s="36" t="s">
        <v>50</v>
      </c>
      <c r="E329" s="37">
        <v>0</v>
      </c>
    </row>
    <row r="330" spans="1:5">
      <c r="B330" s="41" t="s">
        <v>51</v>
      </c>
      <c r="C330" s="42">
        <v>0</v>
      </c>
      <c r="D330" s="36" t="s">
        <v>52</v>
      </c>
      <c r="E330" s="37"/>
    </row>
    <row r="331" spans="1:5">
      <c r="B331" s="36" t="s">
        <v>74</v>
      </c>
      <c r="C331" s="37"/>
      <c r="D331" s="36" t="s">
        <v>75</v>
      </c>
      <c r="E331" s="37"/>
    </row>
    <row r="332" spans="1:5">
      <c r="B332" s="36" t="s">
        <v>53</v>
      </c>
      <c r="C332" s="37"/>
      <c r="D332" s="36" t="s">
        <v>54</v>
      </c>
      <c r="E332" s="46">
        <v>0</v>
      </c>
    </row>
    <row r="333" spans="1:5">
      <c r="B333" s="36" t="s">
        <v>55</v>
      </c>
      <c r="C333" s="46">
        <v>0</v>
      </c>
      <c r="D333" s="36" t="s">
        <v>56</v>
      </c>
      <c r="E333" s="46">
        <v>0</v>
      </c>
    </row>
    <row r="334" spans="1:5">
      <c r="B334" s="36" t="s">
        <v>0</v>
      </c>
      <c r="C334" s="46">
        <v>0</v>
      </c>
      <c r="D334" s="36"/>
      <c r="E334" s="37"/>
    </row>
    <row r="335" spans="1:5">
      <c r="B335" s="41" t="s">
        <v>57</v>
      </c>
      <c r="C335" s="42">
        <v>0</v>
      </c>
      <c r="D335" s="36"/>
      <c r="E335" s="37"/>
    </row>
    <row r="336" spans="1:5">
      <c r="B336" s="36" t="s">
        <v>58</v>
      </c>
      <c r="C336" s="46">
        <v>0</v>
      </c>
      <c r="D336" s="36"/>
      <c r="E336" s="37"/>
    </row>
    <row r="337" spans="2:11">
      <c r="B337" s="36"/>
      <c r="C337" s="37"/>
      <c r="D337" s="7" t="s">
        <v>59</v>
      </c>
      <c r="E337" s="43">
        <v>0</v>
      </c>
    </row>
    <row r="338" spans="2:11">
      <c r="B338" s="36"/>
      <c r="C338" s="37"/>
      <c r="D338" s="36" t="s">
        <v>60</v>
      </c>
      <c r="E338" s="37"/>
    </row>
    <row r="339" spans="2:11">
      <c r="B339" s="36"/>
      <c r="C339" s="37"/>
      <c r="D339" s="36" t="s">
        <v>61</v>
      </c>
      <c r="E339" s="37">
        <v>21369342961.668411</v>
      </c>
      <c r="G339" t="s">
        <v>79</v>
      </c>
    </row>
    <row r="340" spans="2:11">
      <c r="B340" s="36"/>
      <c r="C340" s="37"/>
      <c r="D340" s="36" t="s">
        <v>62</v>
      </c>
      <c r="E340" s="37">
        <v>24000000</v>
      </c>
      <c r="G340" t="s">
        <v>80</v>
      </c>
      <c r="H340" t="s">
        <v>81</v>
      </c>
      <c r="I340" t="s">
        <v>82</v>
      </c>
      <c r="J340" t="s">
        <v>41</v>
      </c>
      <c r="K340" t="s">
        <v>83</v>
      </c>
    </row>
    <row r="341" spans="2:11">
      <c r="B341" s="36" t="s">
        <v>63</v>
      </c>
      <c r="C341" s="37">
        <v>0</v>
      </c>
      <c r="D341" s="36" t="s">
        <v>64</v>
      </c>
      <c r="E341" s="37">
        <v>0</v>
      </c>
      <c r="G341" s="32">
        <v>8000000</v>
      </c>
      <c r="H341" s="40">
        <v>21369342961.668411</v>
      </c>
      <c r="I341" s="6">
        <v>0.33333333333333331</v>
      </c>
      <c r="J341" s="3">
        <v>7123114320.5561371</v>
      </c>
      <c r="K341" s="6">
        <v>890.38929006951719</v>
      </c>
    </row>
    <row r="342" spans="2:11">
      <c r="B342" s="36"/>
      <c r="C342" s="37"/>
      <c r="D342" s="36" t="s">
        <v>65</v>
      </c>
      <c r="E342" s="46">
        <v>21345342961.668411</v>
      </c>
    </row>
    <row r="343" spans="2:11">
      <c r="B343" s="36" t="s">
        <v>66</v>
      </c>
      <c r="C343" s="37">
        <v>0</v>
      </c>
      <c r="D343" s="36" t="s">
        <v>67</v>
      </c>
      <c r="E343" s="37">
        <v>0</v>
      </c>
    </row>
    <row r="344" spans="2:11">
      <c r="B344" s="36"/>
      <c r="C344" s="37"/>
      <c r="D344" s="7" t="s">
        <v>68</v>
      </c>
      <c r="E344" s="43">
        <v>21369342961.668411</v>
      </c>
    </row>
    <row r="345" spans="2:11">
      <c r="B345" s="7"/>
      <c r="C345" s="43">
        <v>21369342961.668411</v>
      </c>
      <c r="D345" s="7" t="s">
        <v>69</v>
      </c>
      <c r="E345" s="43">
        <v>21369342961.668411</v>
      </c>
    </row>
    <row r="355" spans="2:2">
      <c r="B355" s="1" t="s">
        <v>90</v>
      </c>
    </row>
  </sheetData>
  <phoneticPr fontId="2"/>
  <printOptions horizontalCentered="1"/>
  <pageMargins left="0.7" right="0.7" top="1.25" bottom="0.25" header="0.3" footer="0.3"/>
  <pageSetup paperSize="9" scale="54" fitToHeight="4" orientation="portrait" horizontalDpi="0" verticalDpi="0"/>
  <rowBreaks count="4" manualBreakCount="4">
    <brk id="52" max="5" man="1"/>
    <brk id="105" max="5" man="1"/>
    <brk id="159" max="5" man="1"/>
    <brk id="21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概算モデル</vt:lpstr>
      <vt:lpstr>創業前6年貸借対照表</vt:lpstr>
      <vt:lpstr>概算モデル!Print_Area</vt:lpstr>
      <vt:lpstr>創業前6年貸借対照表!Print_Area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登 小野</dc:creator>
  <cp:keywords/>
  <dc:description/>
  <cp:lastModifiedBy>登 小野</cp:lastModifiedBy>
  <dcterms:created xsi:type="dcterms:W3CDTF">2025-02-10T03:17:52Z</dcterms:created>
  <dcterms:modified xsi:type="dcterms:W3CDTF">2025-02-10T06:47:55Z</dcterms:modified>
  <cp:category/>
</cp:coreProperties>
</file>