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liveuclac-my.sharepoint.com/personal/zcemajj_ucl_ac_uk/Documents/3rd Year Project/"/>
    </mc:Choice>
  </mc:AlternateContent>
  <bookViews>
    <workbookView xWindow="0" yWindow="0" windowWidth="28800" windowHeight="12300"/>
  </bookViews>
  <sheets>
    <sheet name="K Unit Check" sheetId="3" r:id="rId1"/>
    <sheet name="2D Beam" sheetId="1" r:id="rId2"/>
    <sheet name="Images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8" i="3" l="1"/>
  <c r="C58" i="3"/>
  <c r="B58" i="3"/>
  <c r="D57" i="3"/>
  <c r="C57" i="3"/>
  <c r="B57" i="3"/>
  <c r="B71" i="3"/>
  <c r="C71" i="3"/>
  <c r="D71" i="3"/>
  <c r="B72" i="3"/>
  <c r="C72" i="3"/>
  <c r="D72" i="3"/>
  <c r="C44" i="3"/>
  <c r="D44" i="3"/>
  <c r="B44" i="3"/>
  <c r="C43" i="3"/>
  <c r="D43" i="3"/>
  <c r="B43" i="3"/>
  <c r="N56" i="1" l="1"/>
  <c r="N57" i="1"/>
  <c r="N58" i="1"/>
  <c r="N59" i="1"/>
  <c r="N55" i="1"/>
  <c r="M56" i="1"/>
  <c r="M57" i="1"/>
  <c r="M58" i="1"/>
  <c r="O58" i="1" s="1"/>
  <c r="M59" i="1"/>
  <c r="O59" i="1" s="1"/>
  <c r="M55" i="1"/>
  <c r="O55" i="1" l="1"/>
  <c r="O57" i="1"/>
  <c r="O56" i="1"/>
  <c r="J55" i="1"/>
  <c r="J56" i="1"/>
  <c r="J57" i="1"/>
  <c r="J58" i="1"/>
  <c r="J59" i="1"/>
  <c r="J54" i="1"/>
  <c r="H55" i="1"/>
  <c r="H56" i="1"/>
  <c r="K56" i="1" s="1"/>
  <c r="H57" i="1"/>
  <c r="H58" i="1"/>
  <c r="H59" i="1"/>
  <c r="H54" i="1"/>
  <c r="K55" i="1" l="1"/>
  <c r="K59" i="1"/>
  <c r="K58" i="1"/>
  <c r="K57" i="1"/>
  <c r="G55" i="1"/>
  <c r="G56" i="1"/>
  <c r="G57" i="1"/>
  <c r="G58" i="1"/>
  <c r="G59" i="1"/>
  <c r="G54" i="1"/>
  <c r="A56" i="1"/>
  <c r="A57" i="1"/>
  <c r="A58" i="1"/>
  <c r="A59" i="1"/>
  <c r="A55" i="1"/>
</calcChain>
</file>

<file path=xl/sharedStrings.xml><?xml version="1.0" encoding="utf-8"?>
<sst xmlns="http://schemas.openxmlformats.org/spreadsheetml/2006/main" count="121" uniqueCount="80">
  <si>
    <t>2D Beam</t>
  </si>
  <si>
    <t>Force vs Horizontal Displacement (@End)</t>
  </si>
  <si>
    <t>Properties</t>
  </si>
  <si>
    <t>Spring Constant</t>
  </si>
  <si>
    <t>N m deg-1</t>
  </si>
  <si>
    <t>Length</t>
  </si>
  <si>
    <t>m</t>
  </si>
  <si>
    <t>Width</t>
  </si>
  <si>
    <t>Thickness</t>
  </si>
  <si>
    <t>Young's Modulus</t>
  </si>
  <si>
    <t xml:space="preserve">GPa </t>
  </si>
  <si>
    <t>Poisson's Ratio</t>
  </si>
  <si>
    <t xml:space="preserve">Initial Angle </t>
  </si>
  <si>
    <t>deg</t>
  </si>
  <si>
    <t xml:space="preserve">Force / N </t>
  </si>
  <si>
    <t>Horizontal Displacement / m</t>
  </si>
  <si>
    <t>Angular Displacement / rad</t>
  </si>
  <si>
    <t xml:space="preserve">Image No. </t>
  </si>
  <si>
    <t>3D Shell Membrane</t>
  </si>
  <si>
    <t>N cm deg-1</t>
  </si>
  <si>
    <t>Initial Angle</t>
  </si>
  <si>
    <t>Analysis</t>
  </si>
  <si>
    <t>Force / N cm-1</t>
  </si>
  <si>
    <t>Horizontal Displacement / cm</t>
  </si>
  <si>
    <t>Angular Displacement (Left) / rad</t>
  </si>
  <si>
    <t>Angular Displacement (Right) / rad</t>
  </si>
  <si>
    <t>Force / N</t>
  </si>
  <si>
    <t>2D Displacement x2</t>
  </si>
  <si>
    <t>% Difference</t>
  </si>
  <si>
    <t>Total 3D UR Magnitude</t>
  </si>
  <si>
    <t>2D UR Magnitude x2</t>
  </si>
  <si>
    <t>A</t>
  </si>
  <si>
    <t>B</t>
  </si>
  <si>
    <t>C</t>
  </si>
  <si>
    <t>D</t>
  </si>
  <si>
    <t>E</t>
  </si>
  <si>
    <t>F</t>
  </si>
  <si>
    <t>Image 0</t>
  </si>
  <si>
    <t>Image 1</t>
  </si>
  <si>
    <t>Image 2</t>
  </si>
  <si>
    <t>Image 3</t>
  </si>
  <si>
    <t>Image 4</t>
  </si>
  <si>
    <t>Image 5</t>
  </si>
  <si>
    <t>Image A</t>
  </si>
  <si>
    <t>Image B</t>
  </si>
  <si>
    <t>Image C</t>
  </si>
  <si>
    <t>Image D</t>
  </si>
  <si>
    <t>Image E</t>
  </si>
  <si>
    <t>Image F</t>
  </si>
  <si>
    <t>Spring Unit Check</t>
  </si>
  <si>
    <t>https://link.springer.com/content/pdf/10.1007%2Fs004190050138.pdf</t>
  </si>
  <si>
    <t xml:space="preserve">Consider </t>
  </si>
  <si>
    <t>2nd Moment of Inertia</t>
  </si>
  <si>
    <r>
      <t>m</t>
    </r>
    <r>
      <rPr>
        <vertAlign val="superscript"/>
        <sz val="11"/>
        <color theme="1"/>
        <rFont val="Calibri"/>
        <family val="2"/>
        <scheme val="minor"/>
      </rPr>
      <t>4</t>
    </r>
  </si>
  <si>
    <t>Abaqus Model</t>
  </si>
  <si>
    <t>From the Paper</t>
  </si>
  <si>
    <t>Page 550 | Table 3</t>
  </si>
  <si>
    <t>Total Model Length</t>
  </si>
  <si>
    <t>Length L</t>
  </si>
  <si>
    <t>λ = 2</t>
  </si>
  <si>
    <t>ζ = 1000</t>
  </si>
  <si>
    <t>β = 0.25</t>
  </si>
  <si>
    <r>
      <t xml:space="preserve">Friction Coefficient </t>
    </r>
    <r>
      <rPr>
        <sz val="11"/>
        <color theme="1"/>
        <rFont val="Calibri"/>
        <family val="2"/>
      </rPr>
      <t>μ = 0</t>
    </r>
  </si>
  <si>
    <t>Source</t>
  </si>
  <si>
    <t xml:space="preserve">θ at Support A </t>
  </si>
  <si>
    <t>θ at Load</t>
  </si>
  <si>
    <t>θ at Support B</t>
  </si>
  <si>
    <t>Node</t>
  </si>
  <si>
    <t>Page 550 | Table 4</t>
  </si>
  <si>
    <t>ABAQUS Rad</t>
  </si>
  <si>
    <t>ABAQUS Deg</t>
  </si>
  <si>
    <t>λ = 6</t>
  </si>
  <si>
    <t>Error w/ Rad</t>
  </si>
  <si>
    <t>Error w/ Deg</t>
  </si>
  <si>
    <t xml:space="preserve">Referencing the Solution </t>
  </si>
  <si>
    <t>Solution</t>
  </si>
  <si>
    <t>β = 0.50</t>
  </si>
  <si>
    <t>Conclusion</t>
  </si>
  <si>
    <t>The unit for k is</t>
  </si>
  <si>
    <r>
      <t>N m rad</t>
    </r>
    <r>
      <rPr>
        <vertAlign val="superscript"/>
        <sz val="11"/>
        <color theme="1"/>
        <rFont val="Calibri"/>
        <family val="2"/>
        <scheme val="minor"/>
      </rPr>
      <t>-1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</si>
</sst>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0.000000"/>
    <numFmt numFmtId="169" formatCode="0.0000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9"/>
      </bottom>
      <diagonal/>
    </border>
    <border>
      <left/>
      <right/>
      <top/>
      <bottom style="medium">
        <color theme="8"/>
      </bottom>
      <diagonal/>
    </border>
    <border>
      <left/>
      <right/>
      <top/>
      <bottom style="medium">
        <color theme="2" tint="-0.499984740745262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0" fillId="2" borderId="0" xfId="0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1" fillId="3" borderId="0" xfId="0" applyFont="1" applyFill="1"/>
    <xf numFmtId="0" fontId="1" fillId="4" borderId="0" xfId="0" applyFont="1" applyFill="1"/>
    <xf numFmtId="0" fontId="0" fillId="5" borderId="0" xfId="0" applyFill="1"/>
    <xf numFmtId="11" fontId="0" fillId="2" borderId="0" xfId="0" applyNumberFormat="1" applyFill="1"/>
    <xf numFmtId="11" fontId="0" fillId="5" borderId="0" xfId="0" applyNumberFormat="1" applyFill="1"/>
    <xf numFmtId="0" fontId="0" fillId="2" borderId="1" xfId="0" applyFill="1" applyBorder="1"/>
    <xf numFmtId="11" fontId="0" fillId="6" borderId="0" xfId="0" applyNumberFormat="1" applyFill="1"/>
    <xf numFmtId="0" fontId="0" fillId="6" borderId="0" xfId="0" applyFill="1"/>
    <xf numFmtId="0" fontId="0" fillId="2" borderId="0" xfId="0" applyFill="1" applyAlignment="1">
      <alignment horizontal="right"/>
    </xf>
    <xf numFmtId="0" fontId="0" fillId="2" borderId="2" xfId="0" applyFill="1" applyBorder="1"/>
    <xf numFmtId="0" fontId="1" fillId="7" borderId="0" xfId="0" applyFont="1" applyFill="1"/>
    <xf numFmtId="9" fontId="0" fillId="2" borderId="0" xfId="1" applyFont="1" applyFill="1"/>
    <xf numFmtId="0" fontId="0" fillId="5" borderId="0" xfId="0" applyFill="1" applyAlignment="1">
      <alignment horizontal="right"/>
    </xf>
    <xf numFmtId="0" fontId="0" fillId="2" borderId="3" xfId="0" applyFill="1" applyBorder="1"/>
    <xf numFmtId="0" fontId="5" fillId="0" borderId="0" xfId="2"/>
    <xf numFmtId="0" fontId="1" fillId="2" borderId="0" xfId="0" applyFont="1" applyFill="1"/>
    <xf numFmtId="0" fontId="7" fillId="2" borderId="0" xfId="0" applyFont="1" applyFill="1"/>
    <xf numFmtId="0" fontId="8" fillId="4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168" fontId="0" fillId="2" borderId="0" xfId="0" applyNumberFormat="1" applyFill="1"/>
    <xf numFmtId="169" fontId="0" fillId="2" borderId="0" xfId="0" applyNumberFormat="1" applyFill="1"/>
    <xf numFmtId="0" fontId="1" fillId="8" borderId="0" xfId="0" applyFon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2D Beam | Force vs. Horizontal Displacement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'2D Beam'!$B$13</c:f>
              <c:strCache>
                <c:ptCount val="1"/>
                <c:pt idx="0">
                  <c:v>Horizontal Displacement / 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'2D Beam'!$A$14:$A$19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1.0000000000000001E-5</c:v>
                </c:pt>
                <c:pt idx="2">
                  <c:v>5.0000000000000002E-5</c:v>
                </c:pt>
                <c:pt idx="3">
                  <c:v>1E-4</c:v>
                </c:pt>
                <c:pt idx="4">
                  <c:v>5.0000000000000001E-4</c:v>
                </c:pt>
                <c:pt idx="5">
                  <c:v>1E-3</c:v>
                </c:pt>
              </c:numCache>
            </c:numRef>
          </c:xVal>
          <c:yVal>
            <c:numRef>
              <c:f>'2D Beam'!$B$14:$B$19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1.95138E-4</c:v>
                </c:pt>
                <c:pt idx="2">
                  <c:v>9.7568999999999998E-4</c:v>
                </c:pt>
                <c:pt idx="3">
                  <c:v>1.95138E-3</c:v>
                </c:pt>
                <c:pt idx="4">
                  <c:v>9.7569000000000006E-3</c:v>
                </c:pt>
                <c:pt idx="5">
                  <c:v>1.9513800000000001E-2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33-4DE0-9C33-639349912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605720"/>
        <c:axId val="455615128"/>
      </c:scatterChart>
      <c:valAx>
        <c:axId val="45560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/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15128"/>
        <c:crosses val="autoZero"/>
        <c:crossBetween val="midCat"/>
      </c:valAx>
      <c:valAx>
        <c:axId val="45561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 / 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05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 Membrane | Force vs. Horizontal Displacement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'2D Beam'!$H$53</c:f>
              <c:strCache>
                <c:ptCount val="1"/>
                <c:pt idx="0">
                  <c:v>Horizontal Displacement / 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'2D Beam'!$G$54:$G$59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1.0000000000000001E-5</c:v>
                </c:pt>
                <c:pt idx="2">
                  <c:v>5.0000000000000002E-5</c:v>
                </c:pt>
                <c:pt idx="3">
                  <c:v>1E-4</c:v>
                </c:pt>
                <c:pt idx="4">
                  <c:v>5.0000000000000001E-4</c:v>
                </c:pt>
                <c:pt idx="5">
                  <c:v>1E-3</c:v>
                </c:pt>
              </c:numCache>
            </c:numRef>
          </c:xVal>
          <c:yVal>
            <c:numRef>
              <c:f>'2D Beam'!$H$54:$H$59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3.4585600000000002E-4</c:v>
                </c:pt>
                <c:pt idx="2">
                  <c:v>1.7292799999999999E-3</c:v>
                </c:pt>
                <c:pt idx="3">
                  <c:v>3.4585599999999998E-3</c:v>
                </c:pt>
                <c:pt idx="4">
                  <c:v>1.7292800000000001E-2</c:v>
                </c:pt>
                <c:pt idx="5">
                  <c:v>3.4585600000000001E-2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E0-4619-BA7C-EACF083DD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611208"/>
        <c:axId val="455607680"/>
      </c:scatterChart>
      <c:valAx>
        <c:axId val="45561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/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07680"/>
        <c:crosses val="autoZero"/>
        <c:crossBetween val="midCat"/>
      </c:valAx>
      <c:valAx>
        <c:axId val="45560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 / 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11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 Membrane | Force vs. Angular Displacement (1 side)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'2D Beam'!$D$53</c:f>
              <c:strCache>
                <c:ptCount val="1"/>
                <c:pt idx="0">
                  <c:v>Angular Displacement (Right) / rad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'2D Beam'!$G$54:$G$59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1.0000000000000001E-5</c:v>
                </c:pt>
                <c:pt idx="2">
                  <c:v>5.0000000000000002E-5</c:v>
                </c:pt>
                <c:pt idx="3">
                  <c:v>1E-4</c:v>
                </c:pt>
                <c:pt idx="4">
                  <c:v>5.0000000000000001E-4</c:v>
                </c:pt>
                <c:pt idx="5">
                  <c:v>1E-3</c:v>
                </c:pt>
              </c:numCache>
            </c:numRef>
          </c:xVal>
          <c:yVal>
            <c:numRef>
              <c:f>'2D Beam'!$D$54:$D$59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1.0845799999999999E-2</c:v>
                </c:pt>
                <c:pt idx="2">
                  <c:v>5.4228999999999999E-2</c:v>
                </c:pt>
                <c:pt idx="3">
                  <c:v>0.108458</c:v>
                </c:pt>
                <c:pt idx="4">
                  <c:v>0.54229000000000005</c:v>
                </c:pt>
                <c:pt idx="5" formatCode="General">
                  <c:v>1.0845800000000001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72-4728-8BAE-2BCE49860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703808"/>
        <c:axId val="453702240"/>
      </c:scatterChart>
      <c:valAx>
        <c:axId val="45370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/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02240"/>
        <c:crosses val="autoZero"/>
        <c:crossBetween val="midCat"/>
      </c:valAx>
      <c:valAx>
        <c:axId val="45370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 Displacement / rad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0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2D</a:t>
            </a:r>
            <a:r>
              <a:rPr lang="en-US" baseline="0"/>
              <a:t> Beam</a:t>
            </a:r>
            <a:r>
              <a:rPr lang="en-US"/>
              <a:t> | Force vs. Angular Displacement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'2D Beam'!$D$53</c:f>
              <c:strCache>
                <c:ptCount val="1"/>
                <c:pt idx="0">
                  <c:v>Angular Displacement (Right) / rad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'2D Beam'!$A$14:$A$19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1.0000000000000001E-5</c:v>
                </c:pt>
                <c:pt idx="2">
                  <c:v>5.0000000000000002E-5</c:v>
                </c:pt>
                <c:pt idx="3">
                  <c:v>1E-4</c:v>
                </c:pt>
                <c:pt idx="4">
                  <c:v>5.0000000000000001E-4</c:v>
                </c:pt>
                <c:pt idx="5">
                  <c:v>1E-3</c:v>
                </c:pt>
              </c:numCache>
            </c:numRef>
          </c:xVal>
          <c:yVal>
            <c:numRef>
              <c:f>'2D Beam'!$C$14:$C$19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1.18583E-2</c:v>
                </c:pt>
                <c:pt idx="2">
                  <c:v>5.9291299999999998E-2</c:v>
                </c:pt>
                <c:pt idx="3">
                  <c:v>0.11858299999999999</c:v>
                </c:pt>
                <c:pt idx="4">
                  <c:v>0.59291300000000002</c:v>
                </c:pt>
                <c:pt idx="5" formatCode="General">
                  <c:v>1.1858299999999999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DC-4B0B-9566-B41F7AAC2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541976"/>
        <c:axId val="565543544"/>
      </c:scatterChart>
      <c:valAx>
        <c:axId val="565541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/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43544"/>
        <c:crosses val="autoZero"/>
        <c:crossBetween val="midCat"/>
      </c:valAx>
      <c:valAx>
        <c:axId val="56554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 Displacement / rad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41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6</xdr:row>
      <xdr:rowOff>171451</xdr:rowOff>
    </xdr:from>
    <xdr:to>
      <xdr:col>3</xdr:col>
      <xdr:colOff>1502409</xdr:colOff>
      <xdr:row>19</xdr:row>
      <xdr:rowOff>38101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933451"/>
          <a:ext cx="5102859" cy="2343150"/>
        </a:xfrm>
        <a:prstGeom prst="rect">
          <a:avLst/>
        </a:prstGeom>
      </xdr:spPr>
    </xdr:pic>
    <xdr:clientData/>
  </xdr:twoCellAnchor>
  <xdr:oneCellAnchor>
    <xdr:from>
      <xdr:col>1</xdr:col>
      <xdr:colOff>123825</xdr:colOff>
      <xdr:row>20</xdr:row>
      <xdr:rowOff>123825</xdr:rowOff>
    </xdr:from>
    <xdr:ext cx="507639" cy="33861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733425" y="3552825"/>
              <a:ext cx="50763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i="1">
                        <a:latin typeface="Cambria Math" panose="02040503050406030204" pitchFamily="18" charset="0"/>
                      </a:rPr>
                      <m:t>λ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𝐸𝐼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733425" y="3552825"/>
              <a:ext cx="50763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i="0">
                  <a:latin typeface="Cambria Math" panose="02040503050406030204" pitchFamily="18" charset="0"/>
                </a:rPr>
                <a:t>λ</a:t>
              </a:r>
              <a:r>
                <a:rPr lang="en-GB" sz="1100" b="0" i="0">
                  <a:latin typeface="Cambria Math" panose="02040503050406030204" pitchFamily="18" charset="0"/>
                </a:rPr>
                <a:t>=(𝑃𝐿^2)/𝐸𝐼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266700</xdr:colOff>
      <xdr:row>20</xdr:row>
      <xdr:rowOff>142875</xdr:rowOff>
    </xdr:from>
    <xdr:ext cx="427809" cy="3202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1485900" y="3571875"/>
              <a:ext cx="427809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i="1">
                        <a:latin typeface="Cambria Math" panose="02040503050406030204" pitchFamily="18" charset="0"/>
                      </a:rPr>
                      <m:t>ζ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𝑘𝐿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𝐸𝐼</m:t>
                        </m:r>
                      </m:den>
                    </m:f>
                  </m:oMath>
                </m:oMathPara>
              </a14:m>
              <a:endParaRPr lang="en-GB" sz="1100" b="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1485900" y="3571875"/>
              <a:ext cx="427809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i="0">
                  <a:latin typeface="Cambria Math" panose="02040503050406030204" pitchFamily="18" charset="0"/>
                </a:rPr>
                <a:t>ζ</a:t>
              </a:r>
              <a:r>
                <a:rPr lang="en-GB" sz="1100" b="0" i="0">
                  <a:latin typeface="Cambria Math" panose="02040503050406030204" pitchFamily="18" charset="0"/>
                </a:rPr>
                <a:t>=𝑘𝐿/𝐸𝐼</a:t>
              </a:r>
              <a:endParaRPr lang="en-GB" sz="1100" b="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584200</xdr:colOff>
      <xdr:row>23</xdr:row>
      <xdr:rowOff>30161</xdr:rowOff>
    </xdr:from>
    <xdr:to>
      <xdr:col>3</xdr:col>
      <xdr:colOff>1536699</xdr:colOff>
      <xdr:row>41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749300</xdr:colOff>
      <xdr:row>62</xdr:row>
      <xdr:rowOff>127001</xdr:rowOff>
    </xdr:from>
    <xdr:to>
      <xdr:col>3</xdr:col>
      <xdr:colOff>1828800</xdr:colOff>
      <xdr:row>82</xdr:row>
      <xdr:rowOff>12701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571500</xdr:colOff>
      <xdr:row>62</xdr:row>
      <xdr:rowOff>158748</xdr:rowOff>
    </xdr:from>
    <xdr:to>
      <xdr:col>9</xdr:col>
      <xdr:colOff>1130300</xdr:colOff>
      <xdr:row>82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292100</xdr:colOff>
      <xdr:row>23</xdr:row>
      <xdr:rowOff>12700</xdr:rowOff>
    </xdr:from>
    <xdr:to>
      <xdr:col>9</xdr:col>
      <xdr:colOff>850900</xdr:colOff>
      <xdr:row>42</xdr:row>
      <xdr:rowOff>120651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19050</xdr:rowOff>
    </xdr:from>
    <xdr:to>
      <xdr:col>6</xdr:col>
      <xdr:colOff>381000</xdr:colOff>
      <xdr:row>14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209550"/>
          <a:ext cx="3781425" cy="2520950"/>
        </a:xfrm>
        <a:prstGeom prst="rect">
          <a:avLst/>
        </a:prstGeom>
      </xdr:spPr>
    </xdr:pic>
    <xdr:clientData/>
  </xdr:twoCellAnchor>
  <xdr:twoCellAnchor editAs="oneCell">
    <xdr:from>
      <xdr:col>6</xdr:col>
      <xdr:colOff>561976</xdr:colOff>
      <xdr:row>1</xdr:row>
      <xdr:rowOff>28575</xdr:rowOff>
    </xdr:from>
    <xdr:to>
      <xdr:col>12</xdr:col>
      <xdr:colOff>444083</xdr:colOff>
      <xdr:row>14</xdr:row>
      <xdr:rowOff>72075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9576" y="219075"/>
          <a:ext cx="3539707" cy="252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571500</xdr:colOff>
      <xdr:row>1</xdr:row>
      <xdr:rowOff>19050</xdr:rowOff>
    </xdr:from>
    <xdr:to>
      <xdr:col>19</xdr:col>
      <xdr:colOff>298146</xdr:colOff>
      <xdr:row>14</xdr:row>
      <xdr:rowOff>62550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86700" y="209550"/>
          <a:ext cx="3993846" cy="252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1</xdr:row>
      <xdr:rowOff>19050</xdr:rowOff>
    </xdr:from>
    <xdr:to>
      <xdr:col>26</xdr:col>
      <xdr:colOff>143546</xdr:colOff>
      <xdr:row>14</xdr:row>
      <xdr:rowOff>62550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72925" y="209550"/>
          <a:ext cx="4020221" cy="2520000"/>
        </a:xfrm>
        <a:prstGeom prst="rect">
          <a:avLst/>
        </a:prstGeom>
      </xdr:spPr>
    </xdr:pic>
    <xdr:clientData/>
  </xdr:twoCellAnchor>
  <xdr:twoCellAnchor editAs="oneCell">
    <xdr:from>
      <xdr:col>26</xdr:col>
      <xdr:colOff>323851</xdr:colOff>
      <xdr:row>1</xdr:row>
      <xdr:rowOff>9525</xdr:rowOff>
    </xdr:from>
    <xdr:to>
      <xdr:col>33</xdr:col>
      <xdr:colOff>595174</xdr:colOff>
      <xdr:row>14</xdr:row>
      <xdr:rowOff>53025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173451" y="200025"/>
          <a:ext cx="4538523" cy="2520000"/>
        </a:xfrm>
        <a:prstGeom prst="rect">
          <a:avLst/>
        </a:prstGeom>
      </xdr:spPr>
    </xdr:pic>
    <xdr:clientData/>
  </xdr:twoCellAnchor>
  <xdr:twoCellAnchor editAs="oneCell">
    <xdr:from>
      <xdr:col>34</xdr:col>
      <xdr:colOff>114300</xdr:colOff>
      <xdr:row>1</xdr:row>
      <xdr:rowOff>0</xdr:rowOff>
    </xdr:from>
    <xdr:to>
      <xdr:col>41</xdr:col>
      <xdr:colOff>321576</xdr:colOff>
      <xdr:row>14</xdr:row>
      <xdr:rowOff>43500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840700" y="190500"/>
          <a:ext cx="4474476" cy="2520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257176</xdr:colOff>
      <xdr:row>18</xdr:row>
      <xdr:rowOff>142875</xdr:rowOff>
    </xdr:from>
    <xdr:to>
      <xdr:col>6</xdr:col>
      <xdr:colOff>484707</xdr:colOff>
      <xdr:row>31</xdr:row>
      <xdr:rowOff>186375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7176" y="3571875"/>
          <a:ext cx="3885131" cy="2520000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18</xdr:row>
      <xdr:rowOff>142875</xdr:rowOff>
    </xdr:from>
    <xdr:to>
      <xdr:col>13</xdr:col>
      <xdr:colOff>259365</xdr:colOff>
      <xdr:row>31</xdr:row>
      <xdr:rowOff>186375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314825" y="3571875"/>
          <a:ext cx="3869340" cy="252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352425</xdr:colOff>
      <xdr:row>18</xdr:row>
      <xdr:rowOff>152400</xdr:rowOff>
    </xdr:from>
    <xdr:to>
      <xdr:col>19</xdr:col>
      <xdr:colOff>523757</xdr:colOff>
      <xdr:row>32</xdr:row>
      <xdr:rowOff>5400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77225" y="3581400"/>
          <a:ext cx="382893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19050</xdr:colOff>
      <xdr:row>18</xdr:row>
      <xdr:rowOff>161925</xdr:rowOff>
    </xdr:from>
    <xdr:to>
      <xdr:col>26</xdr:col>
      <xdr:colOff>436474</xdr:colOff>
      <xdr:row>32</xdr:row>
      <xdr:rowOff>14925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211050" y="3590925"/>
          <a:ext cx="4075024" cy="2520000"/>
        </a:xfrm>
        <a:prstGeom prst="rect">
          <a:avLst/>
        </a:prstGeom>
      </xdr:spPr>
    </xdr:pic>
    <xdr:clientData/>
  </xdr:twoCellAnchor>
  <xdr:twoCellAnchor editAs="oneCell">
    <xdr:from>
      <xdr:col>26</xdr:col>
      <xdr:colOff>542925</xdr:colOff>
      <xdr:row>18</xdr:row>
      <xdr:rowOff>161925</xdr:rowOff>
    </xdr:from>
    <xdr:to>
      <xdr:col>33</xdr:col>
      <xdr:colOff>364956</xdr:colOff>
      <xdr:row>32</xdr:row>
      <xdr:rowOff>14925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392525" y="3590925"/>
          <a:ext cx="4089231" cy="2520000"/>
        </a:xfrm>
        <a:prstGeom prst="rect">
          <a:avLst/>
        </a:prstGeom>
      </xdr:spPr>
    </xdr:pic>
    <xdr:clientData/>
  </xdr:twoCellAnchor>
  <xdr:twoCellAnchor editAs="oneCell">
    <xdr:from>
      <xdr:col>33</xdr:col>
      <xdr:colOff>485775</xdr:colOff>
      <xdr:row>18</xdr:row>
      <xdr:rowOff>161925</xdr:rowOff>
    </xdr:from>
    <xdr:to>
      <xdr:col>41</xdr:col>
      <xdr:colOff>235152</xdr:colOff>
      <xdr:row>32</xdr:row>
      <xdr:rowOff>14925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0602575" y="3590925"/>
          <a:ext cx="4626177" cy="252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ink.springer.com/content/pdf/10.1007%2Fs004190050138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abSelected="1" workbookViewId="0">
      <selection activeCell="B30" sqref="B30"/>
    </sheetView>
  </sheetViews>
  <sheetFormatPr defaultRowHeight="15" x14ac:dyDescent="0.25"/>
  <cols>
    <col min="1" max="1" width="22.7109375" style="1" customWidth="1"/>
    <col min="2" max="2" width="15.85546875" style="1" customWidth="1"/>
    <col min="3" max="3" width="17.85546875" style="1" customWidth="1"/>
    <col min="4" max="4" width="23.7109375" style="1" customWidth="1"/>
    <col min="5" max="16384" width="9.140625" style="1"/>
  </cols>
  <sheetData>
    <row r="1" spans="1:3" x14ac:dyDescent="0.25">
      <c r="A1" s="3" t="s">
        <v>49</v>
      </c>
    </row>
    <row r="3" spans="1:3" ht="17.25" x14ac:dyDescent="0.25">
      <c r="A3" s="29" t="s">
        <v>77</v>
      </c>
      <c r="B3" s="13" t="s">
        <v>78</v>
      </c>
      <c r="C3" s="13" t="s">
        <v>79</v>
      </c>
    </row>
    <row r="5" spans="1:3" x14ac:dyDescent="0.25">
      <c r="A5" s="2" t="s">
        <v>74</v>
      </c>
    </row>
    <row r="6" spans="1:3" x14ac:dyDescent="0.25">
      <c r="A6" s="20" t="s">
        <v>50</v>
      </c>
    </row>
    <row r="22" spans="1:3" x14ac:dyDescent="0.25">
      <c r="A22" s="2" t="s">
        <v>51</v>
      </c>
    </row>
    <row r="25" spans="1:3" x14ac:dyDescent="0.25">
      <c r="A25" s="7" t="s">
        <v>9</v>
      </c>
      <c r="B25" s="8">
        <v>2.5</v>
      </c>
      <c r="C25" s="8" t="s">
        <v>10</v>
      </c>
    </row>
    <row r="26" spans="1:3" ht="17.25" x14ac:dyDescent="0.25">
      <c r="A26" s="7" t="s">
        <v>52</v>
      </c>
      <c r="B26" s="10">
        <v>1.33E-8</v>
      </c>
      <c r="C26" s="8" t="s">
        <v>53</v>
      </c>
    </row>
    <row r="27" spans="1:3" x14ac:dyDescent="0.25">
      <c r="A27" s="7" t="s">
        <v>11</v>
      </c>
      <c r="B27" s="8">
        <v>0.34</v>
      </c>
      <c r="C27" s="8"/>
    </row>
    <row r="28" spans="1:3" x14ac:dyDescent="0.25">
      <c r="A28" s="7" t="s">
        <v>57</v>
      </c>
      <c r="B28" s="8">
        <v>15</v>
      </c>
      <c r="C28" s="8" t="s">
        <v>6</v>
      </c>
    </row>
    <row r="29" spans="1:3" x14ac:dyDescent="0.25">
      <c r="A29" s="7" t="s">
        <v>58</v>
      </c>
      <c r="B29" s="8">
        <v>10</v>
      </c>
      <c r="C29" s="8" t="s">
        <v>6</v>
      </c>
    </row>
    <row r="30" spans="1:3" x14ac:dyDescent="0.25">
      <c r="A30" s="7" t="s">
        <v>54</v>
      </c>
      <c r="B30" s="10"/>
      <c r="C30" s="8"/>
    </row>
    <row r="31" spans="1:3" x14ac:dyDescent="0.25">
      <c r="A31" s="21"/>
    </row>
    <row r="32" spans="1:3" x14ac:dyDescent="0.25">
      <c r="A32" s="3" t="s">
        <v>55</v>
      </c>
    </row>
    <row r="33" spans="1:4" x14ac:dyDescent="0.25">
      <c r="A33" s="2"/>
    </row>
    <row r="34" spans="1:4" x14ac:dyDescent="0.25">
      <c r="A34" s="2" t="s">
        <v>56</v>
      </c>
    </row>
    <row r="35" spans="1:4" x14ac:dyDescent="0.25">
      <c r="A35" s="22" t="s">
        <v>59</v>
      </c>
      <c r="B35" s="22" t="s">
        <v>60</v>
      </c>
      <c r="C35" s="22" t="s">
        <v>61</v>
      </c>
      <c r="D35" s="1" t="s">
        <v>62</v>
      </c>
    </row>
    <row r="36" spans="1:4" x14ac:dyDescent="0.25">
      <c r="A36" s="7" t="s">
        <v>63</v>
      </c>
      <c r="B36" s="23" t="s">
        <v>64</v>
      </c>
      <c r="C36" s="23" t="s">
        <v>65</v>
      </c>
      <c r="D36" s="23" t="s">
        <v>66</v>
      </c>
    </row>
    <row r="37" spans="1:4" x14ac:dyDescent="0.25">
      <c r="A37" s="25" t="s">
        <v>67</v>
      </c>
      <c r="B37" s="26">
        <v>1</v>
      </c>
      <c r="C37" s="26">
        <v>250</v>
      </c>
      <c r="D37" s="26">
        <v>1000</v>
      </c>
    </row>
    <row r="38" spans="1:4" x14ac:dyDescent="0.25">
      <c r="A38" s="21"/>
      <c r="B38" s="24"/>
      <c r="C38" s="24"/>
      <c r="D38" s="24"/>
    </row>
    <row r="39" spans="1:4" x14ac:dyDescent="0.25">
      <c r="A39" s="1" t="s">
        <v>75</v>
      </c>
      <c r="B39" s="1">
        <v>3.2899999999999997E-4</v>
      </c>
      <c r="C39" s="1">
        <v>2.5106E-2</v>
      </c>
      <c r="D39" s="1">
        <v>2.3855000000000001E-2</v>
      </c>
    </row>
    <row r="40" spans="1:4" x14ac:dyDescent="0.25">
      <c r="A40" s="9" t="s">
        <v>69</v>
      </c>
      <c r="B40" s="27">
        <v>3.2403899999999998E-4</v>
      </c>
      <c r="C40" s="27">
        <v>2.48554E-2</v>
      </c>
      <c r="D40" s="27">
        <v>2.50504E-2</v>
      </c>
    </row>
    <row r="41" spans="1:4" x14ac:dyDescent="0.25">
      <c r="A41" s="9" t="s">
        <v>70</v>
      </c>
      <c r="B41" s="28">
        <v>1.5888200000000002E-2</v>
      </c>
      <c r="C41" s="27">
        <v>3.0337599999999999E-2</v>
      </c>
      <c r="D41" s="27">
        <v>3.2831800000000001E-2</v>
      </c>
    </row>
    <row r="42" spans="1:4" x14ac:dyDescent="0.25">
      <c r="A42" s="9"/>
      <c r="B42" s="28"/>
      <c r="C42" s="27"/>
      <c r="D42" s="27"/>
    </row>
    <row r="43" spans="1:4" x14ac:dyDescent="0.25">
      <c r="A43" s="9" t="s">
        <v>72</v>
      </c>
      <c r="B43" s="17">
        <f>((B40-B39)/B39)</f>
        <v>-1.5079027355623087E-2</v>
      </c>
      <c r="C43" s="17">
        <f t="shared" ref="C43:D43" si="0">((C40-C39)/C39)</f>
        <v>-9.9816776866087833E-3</v>
      </c>
      <c r="D43" s="17">
        <f t="shared" si="0"/>
        <v>5.0111087822259447E-2</v>
      </c>
    </row>
    <row r="44" spans="1:4" x14ac:dyDescent="0.25">
      <c r="A44" s="9" t="s">
        <v>73</v>
      </c>
      <c r="B44" s="17">
        <f>((B41-B39)/B39)</f>
        <v>47.292401215805484</v>
      </c>
      <c r="C44" s="17">
        <f t="shared" ref="C44:D44" si="1">((C41-C39)/C39)</f>
        <v>0.20838046682068029</v>
      </c>
      <c r="D44" s="17">
        <f t="shared" si="1"/>
        <v>0.37630685390903373</v>
      </c>
    </row>
    <row r="45" spans="1:4" ht="15.75" thickBot="1" x14ac:dyDescent="0.3">
      <c r="A45" s="11"/>
      <c r="B45" s="11"/>
      <c r="C45" s="11"/>
      <c r="D45" s="11"/>
    </row>
    <row r="48" spans="1:4" x14ac:dyDescent="0.25">
      <c r="A48" s="2" t="s">
        <v>68</v>
      </c>
    </row>
    <row r="49" spans="1:4" x14ac:dyDescent="0.25">
      <c r="A49" s="22" t="s">
        <v>59</v>
      </c>
      <c r="B49" s="22" t="s">
        <v>60</v>
      </c>
      <c r="C49" s="22" t="s">
        <v>76</v>
      </c>
      <c r="D49" s="1" t="s">
        <v>62</v>
      </c>
    </row>
    <row r="50" spans="1:4" x14ac:dyDescent="0.25">
      <c r="A50" s="7" t="s">
        <v>63</v>
      </c>
      <c r="B50" s="23" t="s">
        <v>64</v>
      </c>
      <c r="C50" s="23" t="s">
        <v>65</v>
      </c>
      <c r="D50" s="23" t="s">
        <v>66</v>
      </c>
    </row>
    <row r="51" spans="1:4" x14ac:dyDescent="0.25">
      <c r="A51" s="25" t="s">
        <v>67</v>
      </c>
      <c r="B51" s="26">
        <v>1</v>
      </c>
      <c r="C51" s="26">
        <v>500</v>
      </c>
      <c r="D51" s="26">
        <v>1000</v>
      </c>
    </row>
    <row r="52" spans="1:4" x14ac:dyDescent="0.25">
      <c r="A52" s="21"/>
      <c r="B52" s="24"/>
      <c r="C52" s="24"/>
      <c r="D52" s="24"/>
    </row>
    <row r="53" spans="1:4" x14ac:dyDescent="0.25">
      <c r="A53" s="1" t="s">
        <v>75</v>
      </c>
      <c r="B53" s="1">
        <v>3.77E-4</v>
      </c>
      <c r="C53" s="1">
        <v>1.5604E-2</v>
      </c>
      <c r="D53" s="1">
        <v>6.3476000000000005E-2</v>
      </c>
    </row>
    <row r="54" spans="1:4" x14ac:dyDescent="0.25">
      <c r="A54" s="9" t="s">
        <v>69</v>
      </c>
      <c r="B54" s="27">
        <v>3.7004399999999998E-4</v>
      </c>
      <c r="C54" s="27">
        <v>1.55538E-2</v>
      </c>
      <c r="D54" s="27">
        <v>6.39541E-2</v>
      </c>
    </row>
    <row r="55" spans="1:4" x14ac:dyDescent="0.25">
      <c r="A55" s="9" t="s">
        <v>70</v>
      </c>
      <c r="B55" s="28">
        <v>1.81412E-2</v>
      </c>
      <c r="C55" s="27">
        <v>1.3413400000000001E-2</v>
      </c>
      <c r="D55" s="27">
        <v>7.2839600000000004E-2</v>
      </c>
    </row>
    <row r="56" spans="1:4" x14ac:dyDescent="0.25">
      <c r="A56" s="9"/>
      <c r="B56" s="28"/>
      <c r="C56" s="27"/>
      <c r="D56" s="27"/>
    </row>
    <row r="57" spans="1:4" x14ac:dyDescent="0.25">
      <c r="A57" s="9" t="s">
        <v>72</v>
      </c>
      <c r="B57" s="17">
        <f>((B54-B53)/B53)</f>
        <v>-1.8450928381962915E-2</v>
      </c>
      <c r="C57" s="17">
        <f t="shared" ref="C57:D57" si="2">((C54-C53)/C53)</f>
        <v>-3.2171238144065783E-3</v>
      </c>
      <c r="D57" s="17">
        <f t="shared" si="2"/>
        <v>7.5319805910894697E-3</v>
      </c>
    </row>
    <row r="58" spans="1:4" x14ac:dyDescent="0.25">
      <c r="A58" s="9" t="s">
        <v>73</v>
      </c>
      <c r="B58" s="17">
        <f>((B55-B53)/B53)</f>
        <v>47.119893899204243</v>
      </c>
      <c r="C58" s="17">
        <f t="shared" ref="C58:D58" si="3">((C55-C53)/C53)</f>
        <v>-0.1403870802358369</v>
      </c>
      <c r="D58" s="17">
        <f t="shared" si="3"/>
        <v>0.14751402104732494</v>
      </c>
    </row>
    <row r="59" spans="1:4" ht="15.75" thickBot="1" x14ac:dyDescent="0.3">
      <c r="A59" s="11"/>
      <c r="B59" s="11"/>
      <c r="C59" s="11"/>
      <c r="D59" s="11"/>
    </row>
    <row r="62" spans="1:4" x14ac:dyDescent="0.25">
      <c r="A62" s="2" t="s">
        <v>68</v>
      </c>
    </row>
    <row r="63" spans="1:4" x14ac:dyDescent="0.25">
      <c r="A63" s="22" t="s">
        <v>71</v>
      </c>
      <c r="B63" s="22" t="s">
        <v>60</v>
      </c>
      <c r="C63" s="22" t="s">
        <v>61</v>
      </c>
      <c r="D63" s="1" t="s">
        <v>62</v>
      </c>
    </row>
    <row r="64" spans="1:4" x14ac:dyDescent="0.25">
      <c r="A64" s="7" t="s">
        <v>63</v>
      </c>
      <c r="B64" s="23" t="s">
        <v>64</v>
      </c>
      <c r="C64" s="23" t="s">
        <v>65</v>
      </c>
      <c r="D64" s="23" t="s">
        <v>66</v>
      </c>
    </row>
    <row r="65" spans="1:4" x14ac:dyDescent="0.25">
      <c r="A65" s="25" t="s">
        <v>67</v>
      </c>
      <c r="B65" s="26">
        <v>1</v>
      </c>
      <c r="C65" s="26">
        <v>250</v>
      </c>
      <c r="D65" s="26">
        <v>1000</v>
      </c>
    </row>
    <row r="66" spans="1:4" x14ac:dyDescent="0.25">
      <c r="A66" s="21"/>
      <c r="B66" s="24"/>
      <c r="C66" s="24"/>
      <c r="D66" s="24"/>
    </row>
    <row r="67" spans="1:4" x14ac:dyDescent="0.25">
      <c r="A67" s="1" t="s">
        <v>75</v>
      </c>
      <c r="B67" s="1">
        <v>9.8700000000000003E-4</v>
      </c>
      <c r="C67" s="1">
        <v>7.5442999999999996E-2</v>
      </c>
      <c r="D67" s="1">
        <v>7.1850999999999998E-2</v>
      </c>
    </row>
    <row r="68" spans="1:4" x14ac:dyDescent="0.25">
      <c r="A68" s="9" t="s">
        <v>69</v>
      </c>
      <c r="B68" s="27">
        <v>9.7768300000000002E-4</v>
      </c>
      <c r="C68" s="27">
        <v>7.6142199999999993E-2</v>
      </c>
      <c r="D68" s="27">
        <v>7.2158899999999998E-2</v>
      </c>
    </row>
    <row r="69" spans="1:4" x14ac:dyDescent="0.25">
      <c r="A69" s="9" t="s">
        <v>70</v>
      </c>
      <c r="B69" s="28">
        <v>4.78542E-2</v>
      </c>
      <c r="C69" s="27">
        <v>9.2478599999999994E-2</v>
      </c>
      <c r="D69" s="27">
        <v>9.5045400000000002E-2</v>
      </c>
    </row>
    <row r="70" spans="1:4" x14ac:dyDescent="0.25">
      <c r="A70" s="9"/>
      <c r="B70" s="28"/>
      <c r="C70" s="27"/>
      <c r="D70" s="27"/>
    </row>
    <row r="71" spans="1:4" x14ac:dyDescent="0.25">
      <c r="A71" s="9" t="s">
        <v>72</v>
      </c>
      <c r="B71" s="17">
        <f>((B68-B67)/B67)</f>
        <v>-9.4397163120567441E-3</v>
      </c>
      <c r="C71" s="17">
        <f t="shared" ref="C71:D71" si="4">((C68-C67)/C67)</f>
        <v>9.2679241281496908E-3</v>
      </c>
      <c r="D71" s="17">
        <f t="shared" si="4"/>
        <v>4.2852569901601903E-3</v>
      </c>
    </row>
    <row r="72" spans="1:4" x14ac:dyDescent="0.25">
      <c r="A72" s="9" t="s">
        <v>73</v>
      </c>
      <c r="B72" s="17">
        <f>((B69-B67)/B67)</f>
        <v>47.484498480243154</v>
      </c>
      <c r="C72" s="17">
        <f t="shared" ref="C72:D72" si="5">((C69-C67)/C67)</f>
        <v>0.22580756332595467</v>
      </c>
      <c r="D72" s="17">
        <f t="shared" si="5"/>
        <v>0.32281248695216497</v>
      </c>
    </row>
    <row r="73" spans="1:4" ht="15.75" thickBot="1" x14ac:dyDescent="0.3">
      <c r="A73" s="11"/>
      <c r="B73" s="11"/>
      <c r="C73" s="11"/>
      <c r="D73" s="11"/>
    </row>
  </sheetData>
  <hyperlinks>
    <hyperlink ref="A6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zoomScale="75" zoomScaleNormal="75" workbookViewId="0">
      <selection activeCell="A13" sqref="A13:D21"/>
    </sheetView>
  </sheetViews>
  <sheetFormatPr defaultColWidth="9.140625" defaultRowHeight="15" x14ac:dyDescent="0.25"/>
  <cols>
    <col min="1" max="1" width="18.5703125" style="1" customWidth="1"/>
    <col min="2" max="2" width="28" style="1" customWidth="1"/>
    <col min="3" max="3" width="33.28515625" style="1" customWidth="1"/>
    <col min="4" max="4" width="34" style="1" customWidth="1"/>
    <col min="5" max="5" width="14.5703125" style="1" customWidth="1"/>
    <col min="6" max="6" width="14.42578125" style="1" customWidth="1"/>
    <col min="7" max="7" width="13.28515625" style="1" customWidth="1"/>
    <col min="8" max="8" width="28.42578125" style="1" customWidth="1"/>
    <col min="9" max="9" width="14.42578125" style="1" customWidth="1"/>
    <col min="10" max="10" width="22.28515625" style="1" customWidth="1"/>
    <col min="11" max="11" width="16.140625" style="1" customWidth="1"/>
    <col min="12" max="12" width="9.140625" style="1"/>
    <col min="13" max="13" width="24.5703125" style="1" customWidth="1"/>
    <col min="14" max="14" width="21.85546875" style="1" customWidth="1"/>
    <col min="15" max="15" width="17.7109375" style="1" customWidth="1"/>
    <col min="16" max="16" width="13.28515625" style="1" customWidth="1"/>
    <col min="17" max="16384" width="9.140625" style="1"/>
  </cols>
  <sheetData>
    <row r="1" spans="1:7" x14ac:dyDescent="0.25">
      <c r="A1" s="3" t="s">
        <v>0</v>
      </c>
    </row>
    <row r="2" spans="1:7" x14ac:dyDescent="0.25">
      <c r="A2" s="2" t="s">
        <v>1</v>
      </c>
    </row>
    <row r="4" spans="1:7" ht="18.75" customHeight="1" x14ac:dyDescent="0.25">
      <c r="A4" s="5" t="s">
        <v>2</v>
      </c>
    </row>
    <row r="5" spans="1:7" x14ac:dyDescent="0.25">
      <c r="A5" s="7" t="s">
        <v>3</v>
      </c>
      <c r="B5" s="10">
        <v>1.2E-5</v>
      </c>
      <c r="C5" s="8" t="s">
        <v>4</v>
      </c>
    </row>
    <row r="6" spans="1:7" x14ac:dyDescent="0.25">
      <c r="A6" s="7" t="s">
        <v>5</v>
      </c>
      <c r="B6" s="8">
        <v>0.02</v>
      </c>
      <c r="C6" s="8" t="s">
        <v>6</v>
      </c>
      <c r="G6" s="4"/>
    </row>
    <row r="7" spans="1:7" x14ac:dyDescent="0.25">
      <c r="A7" s="7" t="s">
        <v>7</v>
      </c>
      <c r="B7" s="8">
        <v>0.02</v>
      </c>
      <c r="C7" s="8" t="s">
        <v>6</v>
      </c>
    </row>
    <row r="8" spans="1:7" x14ac:dyDescent="0.25">
      <c r="A8" s="7" t="s">
        <v>8</v>
      </c>
      <c r="B8" s="10">
        <v>5.0000000000000002E-5</v>
      </c>
      <c r="C8" s="8" t="s">
        <v>6</v>
      </c>
    </row>
    <row r="9" spans="1:7" x14ac:dyDescent="0.25">
      <c r="A9" s="7" t="s">
        <v>9</v>
      </c>
      <c r="B9" s="8">
        <v>2.5</v>
      </c>
      <c r="C9" s="8" t="s">
        <v>10</v>
      </c>
    </row>
    <row r="10" spans="1:7" x14ac:dyDescent="0.25">
      <c r="A10" s="7" t="s">
        <v>11</v>
      </c>
      <c r="B10" s="8">
        <v>0.34</v>
      </c>
      <c r="C10" s="8"/>
    </row>
    <row r="11" spans="1:7" x14ac:dyDescent="0.25">
      <c r="A11" s="7" t="s">
        <v>12</v>
      </c>
      <c r="B11" s="18">
        <v>44.5</v>
      </c>
      <c r="C11" s="8" t="s">
        <v>13</v>
      </c>
    </row>
    <row r="13" spans="1:7" x14ac:dyDescent="0.25">
      <c r="A13" s="7" t="s">
        <v>14</v>
      </c>
      <c r="B13" s="7" t="s">
        <v>15</v>
      </c>
      <c r="C13" s="7" t="s">
        <v>16</v>
      </c>
      <c r="D13" s="7" t="s">
        <v>17</v>
      </c>
    </row>
    <row r="14" spans="1:7" x14ac:dyDescent="0.25">
      <c r="A14" s="1">
        <v>0</v>
      </c>
      <c r="B14" s="1">
        <v>0</v>
      </c>
      <c r="C14" s="1">
        <v>0</v>
      </c>
      <c r="D14" s="1">
        <v>0</v>
      </c>
    </row>
    <row r="15" spans="1:7" x14ac:dyDescent="0.25">
      <c r="A15" s="9">
        <v>1.0000000000000001E-5</v>
      </c>
      <c r="B15" s="9">
        <v>1.95138E-4</v>
      </c>
      <c r="C15" s="9">
        <v>1.18583E-2</v>
      </c>
      <c r="D15" s="1">
        <v>1</v>
      </c>
    </row>
    <row r="16" spans="1:7" x14ac:dyDescent="0.25">
      <c r="A16" s="9">
        <v>5.0000000000000002E-5</v>
      </c>
      <c r="B16" s="9">
        <v>9.7568999999999998E-4</v>
      </c>
      <c r="C16" s="9">
        <v>5.9291299999999998E-2</v>
      </c>
      <c r="D16" s="1">
        <v>2</v>
      </c>
    </row>
    <row r="17" spans="1:7" x14ac:dyDescent="0.25">
      <c r="A17" s="9">
        <v>1E-4</v>
      </c>
      <c r="B17" s="9">
        <v>1.95138E-3</v>
      </c>
      <c r="C17" s="9">
        <v>0.11858299999999999</v>
      </c>
      <c r="D17" s="1">
        <v>3</v>
      </c>
      <c r="G17" s="9"/>
    </row>
    <row r="18" spans="1:7" x14ac:dyDescent="0.25">
      <c r="A18" s="9">
        <v>5.0000000000000001E-4</v>
      </c>
      <c r="B18" s="9">
        <v>9.7569000000000006E-3</v>
      </c>
      <c r="C18" s="9">
        <v>0.59291300000000002</v>
      </c>
      <c r="D18" s="1">
        <v>4</v>
      </c>
    </row>
    <row r="19" spans="1:7" x14ac:dyDescent="0.25">
      <c r="A19" s="9">
        <v>1E-3</v>
      </c>
      <c r="B19" s="9">
        <v>1.9513800000000001E-2</v>
      </c>
      <c r="C19" s="1">
        <v>1.1858299999999999</v>
      </c>
      <c r="D19" s="1">
        <v>5</v>
      </c>
    </row>
    <row r="20" spans="1:7" ht="15.75" thickBot="1" x14ac:dyDescent="0.3">
      <c r="A20" s="11"/>
      <c r="B20" s="11"/>
      <c r="C20" s="11"/>
      <c r="D20" s="11"/>
    </row>
    <row r="46" spans="1:1" x14ac:dyDescent="0.25">
      <c r="A46" s="3" t="s">
        <v>18</v>
      </c>
    </row>
    <row r="47" spans="1:1" x14ac:dyDescent="0.25">
      <c r="A47" s="2" t="s">
        <v>1</v>
      </c>
    </row>
    <row r="49" spans="1:15" x14ac:dyDescent="0.25">
      <c r="A49" s="5" t="s">
        <v>2</v>
      </c>
    </row>
    <row r="50" spans="1:15" x14ac:dyDescent="0.25">
      <c r="A50" s="6" t="s">
        <v>3</v>
      </c>
      <c r="B50" s="12">
        <v>1.1999999999999999E-3</v>
      </c>
      <c r="C50" s="13" t="s">
        <v>19</v>
      </c>
    </row>
    <row r="51" spans="1:15" x14ac:dyDescent="0.25">
      <c r="A51" s="6" t="s">
        <v>20</v>
      </c>
      <c r="B51" s="13">
        <v>89.5</v>
      </c>
      <c r="C51" s="13" t="s">
        <v>13</v>
      </c>
      <c r="J51" s="3" t="s">
        <v>21</v>
      </c>
    </row>
    <row r="53" spans="1:15" x14ac:dyDescent="0.25">
      <c r="A53" s="6" t="s">
        <v>22</v>
      </c>
      <c r="B53" s="6" t="s">
        <v>23</v>
      </c>
      <c r="C53" s="6" t="s">
        <v>24</v>
      </c>
      <c r="D53" s="6" t="s">
        <v>25</v>
      </c>
      <c r="E53" s="6" t="s">
        <v>17</v>
      </c>
      <c r="G53" s="6" t="s">
        <v>26</v>
      </c>
      <c r="H53" s="6" t="s">
        <v>15</v>
      </c>
      <c r="J53" s="16" t="s">
        <v>27</v>
      </c>
      <c r="K53" s="16" t="s">
        <v>28</v>
      </c>
      <c r="M53" s="16" t="s">
        <v>29</v>
      </c>
      <c r="N53" s="16" t="s">
        <v>30</v>
      </c>
      <c r="O53" s="16" t="s">
        <v>28</v>
      </c>
    </row>
    <row r="54" spans="1:15" x14ac:dyDescent="0.25">
      <c r="A54" s="1">
        <v>0</v>
      </c>
      <c r="B54" s="1">
        <v>0</v>
      </c>
      <c r="C54" s="1">
        <v>0</v>
      </c>
      <c r="D54" s="1">
        <v>0</v>
      </c>
      <c r="E54" s="14" t="s">
        <v>31</v>
      </c>
      <c r="G54" s="1">
        <f t="shared" ref="G54:G59" si="0">A14</f>
        <v>0</v>
      </c>
      <c r="H54" s="1">
        <f t="shared" ref="H54:H59" si="1">B54*(10^-2)</f>
        <v>0</v>
      </c>
      <c r="J54" s="1">
        <f t="shared" ref="J54:J59" si="2">B14*2</f>
        <v>0</v>
      </c>
      <c r="K54" s="1">
        <v>0</v>
      </c>
      <c r="M54" s="1">
        <v>0</v>
      </c>
      <c r="N54" s="1">
        <v>0</v>
      </c>
      <c r="O54" s="1">
        <v>0</v>
      </c>
    </row>
    <row r="55" spans="1:15" x14ac:dyDescent="0.25">
      <c r="A55" s="9">
        <f>A15/2</f>
        <v>5.0000000000000004E-6</v>
      </c>
      <c r="B55" s="9">
        <v>3.4585600000000001E-2</v>
      </c>
      <c r="C55" s="9">
        <v>-1.0685800000000001E-2</v>
      </c>
      <c r="D55" s="9">
        <v>1.0845799999999999E-2</v>
      </c>
      <c r="E55" s="14" t="s">
        <v>32</v>
      </c>
      <c r="G55" s="9">
        <f t="shared" si="0"/>
        <v>1.0000000000000001E-5</v>
      </c>
      <c r="H55" s="9">
        <f t="shared" si="1"/>
        <v>3.4585600000000002E-4</v>
      </c>
      <c r="J55" s="9">
        <f t="shared" si="2"/>
        <v>3.90276E-4</v>
      </c>
      <c r="K55" s="17">
        <f>(J55-H55)/H55</f>
        <v>0.12843495558845294</v>
      </c>
      <c r="M55" s="9">
        <f>D55-C55</f>
        <v>2.1531599999999998E-2</v>
      </c>
      <c r="N55" s="9">
        <f>C15*2</f>
        <v>2.3716600000000001E-2</v>
      </c>
      <c r="O55" s="17">
        <f>(M55-N55)/N55</f>
        <v>-9.2129563259489247E-2</v>
      </c>
    </row>
    <row r="56" spans="1:15" x14ac:dyDescent="0.25">
      <c r="A56" s="9">
        <f>A16/2</f>
        <v>2.5000000000000001E-5</v>
      </c>
      <c r="B56" s="9">
        <v>0.172928</v>
      </c>
      <c r="C56" s="9">
        <v>-5.3428999999999997E-2</v>
      </c>
      <c r="D56" s="9">
        <v>5.4228999999999999E-2</v>
      </c>
      <c r="E56" s="14" t="s">
        <v>33</v>
      </c>
      <c r="G56" s="9">
        <f t="shared" si="0"/>
        <v>5.0000000000000002E-5</v>
      </c>
      <c r="H56" s="9">
        <f t="shared" si="1"/>
        <v>1.7292799999999999E-3</v>
      </c>
      <c r="J56" s="9">
        <f t="shared" si="2"/>
        <v>1.95138E-3</v>
      </c>
      <c r="K56" s="17">
        <f>(J56-H56)/H56</f>
        <v>0.12843495558845303</v>
      </c>
      <c r="M56" s="9">
        <f t="shared" ref="M56:M59" si="3">D56-C56</f>
        <v>0.107658</v>
      </c>
      <c r="N56" s="9">
        <f t="shared" ref="N56:N59" si="4">C16*2</f>
        <v>0.1185826</v>
      </c>
      <c r="O56" s="17">
        <f t="shared" ref="O56:O59" si="5">(M56-N56)/N56</f>
        <v>-9.2126500852570223E-2</v>
      </c>
    </row>
    <row r="57" spans="1:15" x14ac:dyDescent="0.25">
      <c r="A57" s="9">
        <f>A17/2</f>
        <v>5.0000000000000002E-5</v>
      </c>
      <c r="B57" s="9">
        <v>0.345856</v>
      </c>
      <c r="C57" s="9">
        <v>-0.10685799999999999</v>
      </c>
      <c r="D57" s="9">
        <v>0.108458</v>
      </c>
      <c r="E57" s="14" t="s">
        <v>34</v>
      </c>
      <c r="G57" s="9">
        <f t="shared" si="0"/>
        <v>1E-4</v>
      </c>
      <c r="H57" s="9">
        <f t="shared" si="1"/>
        <v>3.4585599999999998E-3</v>
      </c>
      <c r="J57" s="9">
        <f t="shared" si="2"/>
        <v>3.9027599999999999E-3</v>
      </c>
      <c r="K57" s="17">
        <f>(J57-H57)/H57</f>
        <v>0.12843495558845303</v>
      </c>
      <c r="M57" s="9">
        <f t="shared" si="3"/>
        <v>0.21531600000000001</v>
      </c>
      <c r="N57" s="9">
        <f t="shared" si="4"/>
        <v>0.23716599999999999</v>
      </c>
      <c r="O57" s="17">
        <f t="shared" si="5"/>
        <v>-9.2129563259489053E-2</v>
      </c>
    </row>
    <row r="58" spans="1:15" x14ac:dyDescent="0.25">
      <c r="A58" s="9">
        <f>A18/2</f>
        <v>2.5000000000000001E-4</v>
      </c>
      <c r="B58" s="1">
        <v>1.7292799999999999</v>
      </c>
      <c r="C58" s="9">
        <v>-0.53429000000000004</v>
      </c>
      <c r="D58" s="9">
        <v>0.54229000000000005</v>
      </c>
      <c r="E58" s="14" t="s">
        <v>35</v>
      </c>
      <c r="G58" s="9">
        <f t="shared" si="0"/>
        <v>5.0000000000000001E-4</v>
      </c>
      <c r="H58" s="9">
        <f t="shared" si="1"/>
        <v>1.7292800000000001E-2</v>
      </c>
      <c r="J58" s="9">
        <f t="shared" si="2"/>
        <v>1.9513800000000001E-2</v>
      </c>
      <c r="K58" s="17">
        <f>(J58-H58)/H58</f>
        <v>0.12843495558845303</v>
      </c>
      <c r="M58" s="9">
        <f t="shared" si="3"/>
        <v>1.0765800000000001</v>
      </c>
      <c r="N58" s="9">
        <f t="shared" si="4"/>
        <v>1.185826</v>
      </c>
      <c r="O58" s="17">
        <f t="shared" si="5"/>
        <v>-9.2126500852570237E-2</v>
      </c>
    </row>
    <row r="59" spans="1:15" x14ac:dyDescent="0.25">
      <c r="A59" s="9">
        <f>A19/2</f>
        <v>5.0000000000000001E-4</v>
      </c>
      <c r="B59" s="1">
        <v>3.4585599999999999</v>
      </c>
      <c r="C59" s="1">
        <v>-1.0685800000000001</v>
      </c>
      <c r="D59" s="1">
        <v>1.0845800000000001</v>
      </c>
      <c r="E59" s="14" t="s">
        <v>36</v>
      </c>
      <c r="G59" s="9">
        <f t="shared" si="0"/>
        <v>1E-3</v>
      </c>
      <c r="H59" s="9">
        <f t="shared" si="1"/>
        <v>3.4585600000000001E-2</v>
      </c>
      <c r="J59" s="9">
        <f t="shared" si="2"/>
        <v>3.9027600000000003E-2</v>
      </c>
      <c r="K59" s="17">
        <f>(J59-H59)/H59</f>
        <v>0.12843495558845303</v>
      </c>
      <c r="M59" s="9">
        <f t="shared" si="3"/>
        <v>2.1531600000000002</v>
      </c>
      <c r="N59" s="9">
        <f t="shared" si="4"/>
        <v>2.3716599999999999</v>
      </c>
      <c r="O59" s="17">
        <f t="shared" si="5"/>
        <v>-9.2129563259489011E-2</v>
      </c>
    </row>
    <row r="60" spans="1:15" ht="15.75" thickBot="1" x14ac:dyDescent="0.3">
      <c r="A60" s="15"/>
      <c r="B60" s="15"/>
      <c r="C60" s="15"/>
      <c r="D60" s="15"/>
      <c r="E60" s="15"/>
      <c r="G60" s="15"/>
      <c r="H60" s="15"/>
      <c r="J60" s="19"/>
      <c r="K60" s="19"/>
      <c r="M60" s="19"/>
      <c r="N60" s="19"/>
      <c r="O60" s="19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6:AL34"/>
  <sheetViews>
    <sheetView workbookViewId="0">
      <selection activeCell="AQ34" sqref="AQ34"/>
    </sheetView>
  </sheetViews>
  <sheetFormatPr defaultColWidth="9.140625" defaultRowHeight="15" x14ac:dyDescent="0.25"/>
  <cols>
    <col min="1" max="16384" width="9.140625" style="1"/>
  </cols>
  <sheetData>
    <row r="16" spans="4:38" x14ac:dyDescent="0.25">
      <c r="D16" s="1" t="s">
        <v>37</v>
      </c>
      <c r="J16" s="1" t="s">
        <v>38</v>
      </c>
      <c r="P16" s="1" t="s">
        <v>39</v>
      </c>
      <c r="W16" s="1" t="s">
        <v>40</v>
      </c>
      <c r="AE16" s="1" t="s">
        <v>41</v>
      </c>
      <c r="AL16" s="1" t="s">
        <v>42</v>
      </c>
    </row>
    <row r="34" spans="4:38" x14ac:dyDescent="0.25">
      <c r="D34" s="1" t="s">
        <v>43</v>
      </c>
      <c r="K34" s="1" t="s">
        <v>44</v>
      </c>
      <c r="Q34" s="1" t="s">
        <v>45</v>
      </c>
      <c r="X34" s="1" t="s">
        <v>46</v>
      </c>
      <c r="AE34" s="1" t="s">
        <v>47</v>
      </c>
      <c r="AL34" s="1" t="s">
        <v>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 Unit Check</vt:lpstr>
      <vt:lpstr>2D Beam</vt:lpstr>
      <vt:lpstr>Images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sajjaphnrj_j</dc:creator>
  <cp:keywords/>
  <dc:description/>
  <cp:lastModifiedBy>sajjaphnrj_j</cp:lastModifiedBy>
  <cp:revision/>
  <dcterms:created xsi:type="dcterms:W3CDTF">2019-05-19T13:43:06Z</dcterms:created>
  <dcterms:modified xsi:type="dcterms:W3CDTF">2019-05-29T16:13:18Z</dcterms:modified>
  <cp:category/>
  <cp:contentStatus/>
</cp:coreProperties>
</file>