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osephdobos/Downloads/"/>
    </mc:Choice>
  </mc:AlternateContent>
  <xr:revisionPtr revIDLastSave="0" documentId="13_ncr:1_{D2FEEBB0-3825-1847-8F62-9675A70606FD}" xr6:coauthVersionLast="46" xr6:coauthVersionMax="46" xr10:uidLastSave="{00000000-0000-0000-0000-000000000000}"/>
  <bookViews>
    <workbookView xWindow="0" yWindow="500" windowWidth="20720" windowHeight="13880" activeTab="4" xr2:uid="{00000000-000D-0000-FFFF-FFFF00000000}"/>
  </bookViews>
  <sheets>
    <sheet name="Base Case" sheetId="1" r:id="rId1"/>
    <sheet name="Sensitivity Analysis" sheetId="2" r:id="rId2"/>
    <sheet name="Scenario 1" sheetId="3" r:id="rId3"/>
    <sheet name="Scenario 2" sheetId="4" r:id="rId4"/>
    <sheet name="BreakEven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3" l="1"/>
  <c r="E16" i="3" s="1"/>
  <c r="F16" i="3" s="1"/>
  <c r="C16" i="3"/>
  <c r="C16" i="9" l="1"/>
  <c r="D16" i="9" s="1"/>
  <c r="E16" i="9" s="1"/>
  <c r="B38" i="9"/>
  <c r="B37" i="9"/>
  <c r="B39" i="9" s="1"/>
  <c r="B40" i="9" s="1"/>
  <c r="G34" i="9" s="1"/>
  <c r="B34" i="9"/>
  <c r="B35" i="9" s="1"/>
  <c r="F25" i="9"/>
  <c r="E25" i="9"/>
  <c r="D25" i="9"/>
  <c r="F21" i="9"/>
  <c r="E21" i="9"/>
  <c r="D21" i="9"/>
  <c r="C21" i="9"/>
  <c r="C25" i="9" s="1"/>
  <c r="B21" i="9"/>
  <c r="B25" i="9" s="1"/>
  <c r="F20" i="9"/>
  <c r="E20" i="9"/>
  <c r="D20" i="9"/>
  <c r="C20" i="9"/>
  <c r="B20" i="9"/>
  <c r="B18" i="9"/>
  <c r="B17" i="9"/>
  <c r="B19" i="9" l="1"/>
  <c r="B22" i="9" s="1"/>
  <c r="F16" i="9"/>
  <c r="E18" i="9"/>
  <c r="E17" i="9"/>
  <c r="D17" i="9"/>
  <c r="D18" i="9"/>
  <c r="C18" i="9"/>
  <c r="C17" i="9"/>
  <c r="B23" i="9"/>
  <c r="B24" i="9" s="1"/>
  <c r="B26" i="9" s="1"/>
  <c r="C30" i="9" s="1"/>
  <c r="C35" i="9" s="1"/>
  <c r="E19" i="9" l="1"/>
  <c r="E22" i="9" s="1"/>
  <c r="D19" i="9"/>
  <c r="D22" i="9" s="1"/>
  <c r="F18" i="9"/>
  <c r="F17" i="9"/>
  <c r="C19" i="9"/>
  <c r="C22" i="9" s="1"/>
  <c r="C23" i="9" s="1"/>
  <c r="I3" i="9" a="1"/>
  <c r="B39" i="1"/>
  <c r="B40" i="1" s="1"/>
  <c r="B38" i="1"/>
  <c r="B37" i="1"/>
  <c r="B34" i="1"/>
  <c r="B35" i="1" s="1"/>
  <c r="D25" i="1"/>
  <c r="C25" i="1"/>
  <c r="F21" i="1"/>
  <c r="F25" i="1" s="1"/>
  <c r="E21" i="1"/>
  <c r="E25" i="1" s="1"/>
  <c r="D21" i="1"/>
  <c r="C21" i="1"/>
  <c r="B21" i="1"/>
  <c r="B25" i="1" s="1"/>
  <c r="F20" i="1"/>
  <c r="E20" i="1"/>
  <c r="D20" i="1"/>
  <c r="C20" i="1"/>
  <c r="B20" i="1"/>
  <c r="F18" i="1"/>
  <c r="E18" i="1"/>
  <c r="D18" i="1"/>
  <c r="C18" i="1"/>
  <c r="B18" i="1"/>
  <c r="B19" i="1" s="1"/>
  <c r="B22" i="1" s="1"/>
  <c r="F17" i="1"/>
  <c r="F19" i="1" s="1"/>
  <c r="F22" i="1" s="1"/>
  <c r="E17" i="1"/>
  <c r="E19" i="1" s="1"/>
  <c r="D17" i="1"/>
  <c r="D19" i="1" s="1"/>
  <c r="D22" i="1" s="1"/>
  <c r="C17" i="1"/>
  <c r="C19" i="1" s="1"/>
  <c r="C22" i="1" s="1"/>
  <c r="B17" i="1"/>
  <c r="B38" i="4"/>
  <c r="B37" i="4"/>
  <c r="B34" i="4"/>
  <c r="B35" i="4" s="1"/>
  <c r="E25" i="4"/>
  <c r="F21" i="4"/>
  <c r="F25" i="4" s="1"/>
  <c r="E21" i="4"/>
  <c r="D21" i="4"/>
  <c r="D25" i="4" s="1"/>
  <c r="C21" i="4"/>
  <c r="C25" i="4" s="1"/>
  <c r="B21" i="4"/>
  <c r="B25" i="4" s="1"/>
  <c r="F20" i="4"/>
  <c r="E20" i="4"/>
  <c r="D20" i="4"/>
  <c r="C20" i="4"/>
  <c r="B20" i="4"/>
  <c r="B18" i="4"/>
  <c r="B17" i="4"/>
  <c r="C16" i="4"/>
  <c r="C17" i="4" s="1"/>
  <c r="C21" i="3"/>
  <c r="C25" i="3" s="1"/>
  <c r="B38" i="3"/>
  <c r="B37" i="3"/>
  <c r="B34" i="3"/>
  <c r="B35" i="3" s="1"/>
  <c r="F21" i="3"/>
  <c r="F25" i="3" s="1"/>
  <c r="E21" i="3"/>
  <c r="E25" i="3" s="1"/>
  <c r="D21" i="3"/>
  <c r="D25" i="3" s="1"/>
  <c r="B21" i="3"/>
  <c r="B25" i="3" s="1"/>
  <c r="F20" i="3"/>
  <c r="E20" i="3"/>
  <c r="D20" i="3"/>
  <c r="C20" i="3"/>
  <c r="B20" i="3"/>
  <c r="E18" i="3"/>
  <c r="D18" i="3"/>
  <c r="B18" i="3"/>
  <c r="E17" i="3"/>
  <c r="D17" i="3"/>
  <c r="B17" i="3"/>
  <c r="B38" i="2"/>
  <c r="B37" i="2"/>
  <c r="B39" i="2" s="1"/>
  <c r="B40" i="2" s="1"/>
  <c r="B34" i="2"/>
  <c r="B35" i="2" s="1"/>
  <c r="F25" i="2"/>
  <c r="E25" i="2"/>
  <c r="F21" i="2"/>
  <c r="E21" i="2"/>
  <c r="D21" i="2"/>
  <c r="D25" i="2" s="1"/>
  <c r="C21" i="2"/>
  <c r="C25" i="2" s="1"/>
  <c r="B21" i="2"/>
  <c r="B25" i="2" s="1"/>
  <c r="F20" i="2"/>
  <c r="E20" i="2"/>
  <c r="D20" i="2"/>
  <c r="C20" i="2"/>
  <c r="B20" i="2"/>
  <c r="F18" i="2"/>
  <c r="E18" i="2"/>
  <c r="D18" i="2"/>
  <c r="C18" i="2"/>
  <c r="B18" i="2"/>
  <c r="F17" i="2"/>
  <c r="E17" i="2"/>
  <c r="D17" i="2"/>
  <c r="C17" i="2"/>
  <c r="B17" i="2"/>
  <c r="F19" i="9" l="1"/>
  <c r="F22" i="9" s="1"/>
  <c r="F23" i="9" s="1"/>
  <c r="F24" i="9" s="1"/>
  <c r="F26" i="9" s="1"/>
  <c r="G30" i="9" s="1"/>
  <c r="G35" i="9" s="1"/>
  <c r="D23" i="9"/>
  <c r="D24" i="9" s="1"/>
  <c r="D26" i="9" s="1"/>
  <c r="E30" i="9" s="1"/>
  <c r="E35" i="9" s="1"/>
  <c r="E23" i="9"/>
  <c r="E24" i="9" s="1"/>
  <c r="E26" i="9" s="1"/>
  <c r="F30" i="9" s="1"/>
  <c r="F35" i="9" s="1"/>
  <c r="C24" i="9"/>
  <c r="C26" i="9" s="1"/>
  <c r="D30" i="9" s="1"/>
  <c r="D35" i="9" s="1"/>
  <c r="E22" i="1"/>
  <c r="E23" i="1" s="1"/>
  <c r="E24" i="1" s="1"/>
  <c r="E26" i="1" s="1"/>
  <c r="F30" i="1" s="1"/>
  <c r="F35" i="1" s="1"/>
  <c r="F23" i="1"/>
  <c r="F24" i="1" s="1"/>
  <c r="F26" i="1" s="1"/>
  <c r="G30" i="1" s="1"/>
  <c r="G35" i="1" s="1"/>
  <c r="D23" i="1"/>
  <c r="D24" i="1"/>
  <c r="D26" i="1" s="1"/>
  <c r="E30" i="1" s="1"/>
  <c r="E35" i="1" s="1"/>
  <c r="B23" i="1"/>
  <c r="B24" i="1" s="1"/>
  <c r="B26" i="1" s="1"/>
  <c r="C30" i="1" s="1"/>
  <c r="C35" i="1" s="1"/>
  <c r="C23" i="1"/>
  <c r="C24" i="1" s="1"/>
  <c r="C26" i="1" s="1"/>
  <c r="D30" i="1" s="1"/>
  <c r="D35" i="1" s="1"/>
  <c r="G34" i="1"/>
  <c r="B19" i="4"/>
  <c r="B22" i="4" s="1"/>
  <c r="B23" i="4" s="1"/>
  <c r="G34" i="4"/>
  <c r="D16" i="4"/>
  <c r="C18" i="4"/>
  <c r="C19" i="4" s="1"/>
  <c r="C22" i="4" s="1"/>
  <c r="B39" i="4"/>
  <c r="B40" i="4" s="1"/>
  <c r="F17" i="3"/>
  <c r="F18" i="3"/>
  <c r="D19" i="2"/>
  <c r="D22" i="2" s="1"/>
  <c r="D23" i="2" s="1"/>
  <c r="D24" i="2" s="1"/>
  <c r="D26" i="2" s="1"/>
  <c r="E30" i="2" s="1"/>
  <c r="E35" i="2" s="1"/>
  <c r="E19" i="2"/>
  <c r="E22" i="2" s="1"/>
  <c r="E23" i="2" s="1"/>
  <c r="E24" i="2" s="1"/>
  <c r="E26" i="2" s="1"/>
  <c r="F30" i="2" s="1"/>
  <c r="F35" i="2" s="1"/>
  <c r="C18" i="3"/>
  <c r="C17" i="3"/>
  <c r="F19" i="2"/>
  <c r="F22" i="2" s="1"/>
  <c r="F23" i="2" s="1"/>
  <c r="F24" i="2" s="1"/>
  <c r="F26" i="2" s="1"/>
  <c r="G30" i="2" s="1"/>
  <c r="G35" i="2" s="1"/>
  <c r="D19" i="3"/>
  <c r="D22" i="3" s="1"/>
  <c r="D23" i="3" s="1"/>
  <c r="C19" i="2"/>
  <c r="C22" i="2" s="1"/>
  <c r="C23" i="2" s="1"/>
  <c r="C24" i="2" s="1"/>
  <c r="C26" i="2" s="1"/>
  <c r="D30" i="2" s="1"/>
  <c r="D35" i="2" s="1"/>
  <c r="B19" i="3"/>
  <c r="B22" i="3" s="1"/>
  <c r="B23" i="3" s="1"/>
  <c r="B39" i="3"/>
  <c r="B40" i="3" s="1"/>
  <c r="G34" i="3" s="1"/>
  <c r="E19" i="3"/>
  <c r="E22" i="3" s="1"/>
  <c r="B19" i="2"/>
  <c r="B22" i="2" s="1"/>
  <c r="B23" i="2" s="1"/>
  <c r="B24" i="2" s="1"/>
  <c r="B26" i="2" s="1"/>
  <c r="C30" i="2" s="1"/>
  <c r="C35" i="2" s="1"/>
  <c r="G34" i="2"/>
  <c r="I5" i="9" l="1"/>
  <c r="I3" i="9"/>
  <c r="I3" i="1" a="1"/>
  <c r="I3" i="1" s="1"/>
  <c r="I5" i="1"/>
  <c r="C19" i="3"/>
  <c r="C22" i="3" s="1"/>
  <c r="C23" i="3" s="1"/>
  <c r="C24" i="3" s="1"/>
  <c r="C26" i="3" s="1"/>
  <c r="D30" i="3" s="1"/>
  <c r="D35" i="3" s="1"/>
  <c r="B24" i="4"/>
  <c r="B26" i="4" s="1"/>
  <c r="C30" i="4" s="1"/>
  <c r="C35" i="4" s="1"/>
  <c r="C23" i="4"/>
  <c r="C24" i="4" s="1"/>
  <c r="C26" i="4" s="1"/>
  <c r="D30" i="4" s="1"/>
  <c r="D35" i="4" s="1"/>
  <c r="D17" i="4"/>
  <c r="D18" i="4"/>
  <c r="E16" i="4"/>
  <c r="F19" i="3"/>
  <c r="F22" i="3" s="1"/>
  <c r="F23" i="3" s="1"/>
  <c r="F24" i="3" s="1"/>
  <c r="F26" i="3" s="1"/>
  <c r="G30" i="3" s="1"/>
  <c r="G35" i="3" s="1"/>
  <c r="D24" i="3"/>
  <c r="D26" i="3" s="1"/>
  <c r="E30" i="3" s="1"/>
  <c r="E35" i="3" s="1"/>
  <c r="B24" i="3"/>
  <c r="B26" i="3" s="1"/>
  <c r="C30" i="3" s="1"/>
  <c r="C35" i="3" s="1"/>
  <c r="E23" i="3"/>
  <c r="E24" i="3" s="1"/>
  <c r="E26" i="3" s="1"/>
  <c r="F30" i="3" s="1"/>
  <c r="F35" i="3" s="1"/>
  <c r="I3" i="3" a="1"/>
  <c r="I5" i="2"/>
  <c r="M10" i="2" s="1"/>
  <c r="I3" i="2" a="1"/>
  <c r="I3" i="2" s="1"/>
  <c r="J10" i="2" s="1"/>
  <c r="I21" i="2" l="1"/>
  <c r="E17" i="4"/>
  <c r="E18" i="4"/>
  <c r="F16" i="4"/>
  <c r="D19" i="4"/>
  <c r="D22" i="4" s="1"/>
  <c r="I5" i="3"/>
  <c r="I3" i="3"/>
  <c r="D23" i="4" l="1"/>
  <c r="D24" i="4" s="1"/>
  <c r="D26" i="4" s="1"/>
  <c r="E30" i="4" s="1"/>
  <c r="E35" i="4" s="1"/>
  <c r="E19" i="4"/>
  <c r="E22" i="4" s="1"/>
  <c r="F18" i="4"/>
  <c r="F17" i="4"/>
  <c r="F19" i="4" l="1"/>
  <c r="F22" i="4" s="1"/>
  <c r="F23" i="4" s="1"/>
  <c r="F24" i="4" s="1"/>
  <c r="F26" i="4" s="1"/>
  <c r="G30" i="4" s="1"/>
  <c r="G35" i="4" s="1"/>
  <c r="E23" i="4"/>
  <c r="E24" i="4" s="1"/>
  <c r="E26" i="4" s="1"/>
  <c r="F30" i="4" s="1"/>
  <c r="F35" i="4" s="1"/>
  <c r="I5" i="4" l="1"/>
  <c r="I3" i="4" a="1"/>
  <c r="I3" i="4" s="1"/>
  <c r="I21" i="4" s="1"/>
  <c r="J10" i="4" l="1"/>
</calcChain>
</file>

<file path=xl/sharedStrings.xml><?xml version="1.0" encoding="utf-8"?>
<sst xmlns="http://schemas.openxmlformats.org/spreadsheetml/2006/main" count="242" uniqueCount="47">
  <si>
    <t>Assumptions</t>
  </si>
  <si>
    <t>NPV</t>
  </si>
  <si>
    <t>Unit Growth</t>
  </si>
  <si>
    <t>Price</t>
  </si>
  <si>
    <t>IRR</t>
  </si>
  <si>
    <t>Variable Cost Per Unit</t>
  </si>
  <si>
    <t>Fixed Cost per year</t>
  </si>
  <si>
    <t>Initial Investment</t>
  </si>
  <si>
    <t>Accounting Salvage Value</t>
  </si>
  <si>
    <t>Useful Life</t>
  </si>
  <si>
    <t>Depriciation Expense/yr</t>
  </si>
  <si>
    <t>Market Value of Asset at the end of 5th year</t>
  </si>
  <si>
    <t>Marginal Tax Rate</t>
  </si>
  <si>
    <t>Oppurtunity Cost of Capital</t>
  </si>
  <si>
    <t>Year 1</t>
  </si>
  <si>
    <t>Year 2</t>
  </si>
  <si>
    <t>Year 3</t>
  </si>
  <si>
    <t>Year 4</t>
  </si>
  <si>
    <t>Year 5</t>
  </si>
  <si>
    <t>Units</t>
  </si>
  <si>
    <t>Revenue</t>
  </si>
  <si>
    <t>Variable cost</t>
  </si>
  <si>
    <t>Gross Profit</t>
  </si>
  <si>
    <t>Fixed Cost</t>
  </si>
  <si>
    <t>Depriciation</t>
  </si>
  <si>
    <t>EBIT</t>
  </si>
  <si>
    <t>Tax</t>
  </si>
  <si>
    <t>NOPAT</t>
  </si>
  <si>
    <t>Depreciation</t>
  </si>
  <si>
    <t>Operating CashFlow</t>
  </si>
  <si>
    <t>cash flow table</t>
  </si>
  <si>
    <t>yr0</t>
  </si>
  <si>
    <t>yr1</t>
  </si>
  <si>
    <t>yr2</t>
  </si>
  <si>
    <t>yr3</t>
  </si>
  <si>
    <t>yr4</t>
  </si>
  <si>
    <t>yr5</t>
  </si>
  <si>
    <t>Operating Cash Flow</t>
  </si>
  <si>
    <t>Net Working Capital</t>
  </si>
  <si>
    <t>Investment</t>
  </si>
  <si>
    <t>Free Cash Flows</t>
  </si>
  <si>
    <t>Sale Proceeds</t>
  </si>
  <si>
    <t>Book Value</t>
  </si>
  <si>
    <t>Gain/(Loss)</t>
  </si>
  <si>
    <t>Sentivity Analysis</t>
  </si>
  <si>
    <t>Accounting BE</t>
  </si>
  <si>
    <t>Economic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</si>
</sst>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&quot;$&quot;* #,##0_);_(&quot;$&quot;* \(#,##0\);_(&quot;$&quot;* &quot;-&quot;??_);_(@_)"/>
  </numFmts>
  <fonts count="10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u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7" tint="0.79998168889431442"/>
        <bgColor rgb="FFD9D9D9"/>
      </patternFill>
    </fill>
    <fill>
      <patternFill patternType="solid">
        <fgColor theme="5" tint="0.79998168889431442"/>
        <bgColor rgb="FFD9D9D9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rgb="FFD9D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44" fontId="6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55">
    <xf numFmtId="0" fontId="0" fillId="0" borderId="0" xfId="0" applyFont="1" applyAlignment="1"/>
    <xf numFmtId="0" fontId="1" fillId="2" borderId="4" xfId="0" applyFont="1" applyFill="1" applyBorder="1" applyAlignment="1"/>
    <xf numFmtId="9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9" fontId="1" fillId="0" borderId="3" xfId="0" applyNumberFormat="1" applyFont="1" applyBorder="1" applyAlignment="1"/>
    <xf numFmtId="0" fontId="4" fillId="3" borderId="0" xfId="0" applyFont="1" applyFill="1" applyAlignment="1"/>
    <xf numFmtId="10" fontId="4" fillId="3" borderId="0" xfId="0" applyNumberFormat="1" applyFont="1" applyFill="1" applyAlignment="1">
      <alignment horizontal="right"/>
    </xf>
    <xf numFmtId="0" fontId="1" fillId="2" borderId="5" xfId="0" applyFont="1" applyFill="1" applyBorder="1" applyAlignment="1"/>
    <xf numFmtId="0" fontId="5" fillId="0" borderId="0" xfId="0" applyFont="1" applyAlignment="1">
      <alignment horizontal="center"/>
    </xf>
    <xf numFmtId="0" fontId="1" fillId="0" borderId="1" xfId="0" applyFont="1" applyBorder="1" applyAlignment="1"/>
    <xf numFmtId="3" fontId="1" fillId="0" borderId="6" xfId="0" applyNumberFormat="1" applyFont="1" applyBorder="1" applyAlignment="1"/>
    <xf numFmtId="3" fontId="1" fillId="0" borderId="2" xfId="0" applyNumberFormat="1" applyFont="1" applyBorder="1" applyAlignment="1"/>
    <xf numFmtId="0" fontId="1" fillId="0" borderId="0" xfId="0" applyFont="1" applyAlignment="1"/>
    <xf numFmtId="0" fontId="1" fillId="0" borderId="7" xfId="0" applyFont="1" applyBorder="1" applyAlignment="1"/>
    <xf numFmtId="0" fontId="0" fillId="0" borderId="0" xfId="0" applyAlignment="1"/>
    <xf numFmtId="165" fontId="0" fillId="0" borderId="0" xfId="1" applyNumberFormat="1" applyFont="1" applyAlignment="1"/>
    <xf numFmtId="0" fontId="0" fillId="0" borderId="0" xfId="0" applyAlignment="1">
      <alignment horizontal="center" vertical="center"/>
    </xf>
    <xf numFmtId="0" fontId="9" fillId="0" borderId="0" xfId="0" applyFont="1" applyAlignment="1"/>
    <xf numFmtId="0" fontId="0" fillId="0" borderId="8" xfId="0" applyBorder="1" applyAlignment="1"/>
    <xf numFmtId="165" fontId="0" fillId="0" borderId="8" xfId="1" applyNumberFormat="1" applyFont="1" applyBorder="1" applyAlignment="1"/>
    <xf numFmtId="0" fontId="0" fillId="0" borderId="9" xfId="0" applyBorder="1" applyAlignment="1"/>
    <xf numFmtId="165" fontId="0" fillId="0" borderId="9" xfId="1" applyNumberFormat="1" applyFont="1" applyBorder="1" applyAlignment="1"/>
    <xf numFmtId="0" fontId="0" fillId="0" borderId="10" xfId="0" applyBorder="1" applyAlignment="1"/>
    <xf numFmtId="165" fontId="0" fillId="0" borderId="10" xfId="1" applyNumberFormat="1" applyFont="1" applyBorder="1" applyAlignment="1"/>
    <xf numFmtId="164" fontId="0" fillId="0" borderId="9" xfId="0" applyNumberFormat="1" applyBorder="1" applyAlignment="1"/>
    <xf numFmtId="0" fontId="0" fillId="0" borderId="9" xfId="0" applyFont="1" applyBorder="1" applyAlignment="1"/>
    <xf numFmtId="44" fontId="0" fillId="0" borderId="9" xfId="1" applyFont="1" applyBorder="1" applyAlignment="1"/>
    <xf numFmtId="44" fontId="0" fillId="0" borderId="10" xfId="1" applyFont="1" applyBorder="1" applyAlignment="1"/>
    <xf numFmtId="9" fontId="4" fillId="4" borderId="0" xfId="0" applyNumberFormat="1" applyFont="1" applyFill="1" applyAlignment="1">
      <alignment horizontal="right"/>
    </xf>
    <xf numFmtId="44" fontId="1" fillId="0" borderId="0" xfId="1" applyFont="1" applyAlignment="1"/>
    <xf numFmtId="44" fontId="1" fillId="0" borderId="7" xfId="1" applyFont="1" applyBorder="1" applyAlignment="1"/>
    <xf numFmtId="44" fontId="4" fillId="4" borderId="0" xfId="1" applyFont="1" applyFill="1" applyAlignment="1"/>
    <xf numFmtId="44" fontId="4" fillId="3" borderId="0" xfId="1" applyFont="1" applyFill="1" applyAlignment="1"/>
    <xf numFmtId="44" fontId="1" fillId="0" borderId="0" xfId="1" applyFont="1" applyAlignment="1">
      <alignment horizontal="center"/>
    </xf>
    <xf numFmtId="44" fontId="1" fillId="0" borderId="3" xfId="1" applyFont="1" applyBorder="1" applyAlignment="1"/>
    <xf numFmtId="39" fontId="1" fillId="0" borderId="6" xfId="1" applyNumberFormat="1" applyFont="1" applyBorder="1" applyAlignment="1"/>
    <xf numFmtId="9" fontId="4" fillId="5" borderId="0" xfId="0" applyNumberFormat="1" applyFont="1" applyFill="1" applyAlignment="1">
      <alignment horizontal="right"/>
    </xf>
    <xf numFmtId="44" fontId="4" fillId="5" borderId="0" xfId="1" applyFont="1" applyFill="1" applyAlignment="1"/>
    <xf numFmtId="0" fontId="1" fillId="6" borderId="4" xfId="0" applyFont="1" applyFill="1" applyBorder="1" applyAlignment="1"/>
    <xf numFmtId="44" fontId="4" fillId="7" borderId="0" xfId="1" applyFont="1" applyFill="1" applyAlignment="1"/>
    <xf numFmtId="10" fontId="0" fillId="0" borderId="8" xfId="1" applyNumberFormat="1" applyFont="1" applyBorder="1" applyAlignment="1"/>
    <xf numFmtId="9" fontId="0" fillId="0" borderId="9" xfId="1" applyNumberFormat="1" applyFont="1" applyBorder="1" applyAlignment="1"/>
    <xf numFmtId="9" fontId="0" fillId="0" borderId="10" xfId="1" applyNumberFormat="1" applyFont="1" applyBorder="1" applyAlignment="1"/>
    <xf numFmtId="10" fontId="1" fillId="0" borderId="3" xfId="0" applyNumberFormat="1" applyFont="1" applyBorder="1" applyAlignment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7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6">
    <cellStyle name="Comma 2" xfId="3" xr:uid="{DA9662AD-87B6-4093-B053-2E8AC0298EF2}"/>
    <cellStyle name="Currency" xfId="1" builtinId="4"/>
    <cellStyle name="Currency 2" xfId="4" xr:uid="{8CA16801-B4EB-46AD-B6EB-E78DE3725167}"/>
    <cellStyle name="Normal" xfId="0" builtinId="0"/>
    <cellStyle name="Normal 2" xfId="2" xr:uid="{9955B157-3C14-4481-A0DB-71766BB0B360}"/>
    <cellStyle name="Percent 2" xfId="5" xr:uid="{C27E2D0D-E0D8-4BBB-A1F7-CD74833216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1"/>
  <sheetViews>
    <sheetView workbookViewId="0">
      <selection activeCell="D6" sqref="D6"/>
    </sheetView>
  </sheetViews>
  <sheetFormatPr baseColWidth="10" defaultColWidth="14.33203125" defaultRowHeight="15.75" customHeight="1" x14ac:dyDescent="0.15"/>
  <cols>
    <col min="1" max="1" width="25.33203125" customWidth="1"/>
    <col min="8" max="8" width="7" customWidth="1"/>
  </cols>
  <sheetData>
    <row r="1" spans="1:9" ht="13" x14ac:dyDescent="0.15">
      <c r="A1" s="12"/>
      <c r="B1" s="12"/>
      <c r="C1" s="12"/>
      <c r="D1" s="12"/>
      <c r="E1" s="12"/>
      <c r="F1" s="12"/>
      <c r="G1" s="12"/>
      <c r="H1" s="12"/>
    </row>
    <row r="2" spans="1:9" ht="15.75" customHeight="1" x14ac:dyDescent="0.15">
      <c r="A2" s="46" t="s">
        <v>0</v>
      </c>
      <c r="B2" s="47"/>
      <c r="C2" s="12"/>
      <c r="D2" s="12"/>
      <c r="E2" s="12"/>
      <c r="F2" s="12"/>
      <c r="G2" s="12"/>
      <c r="H2" s="12"/>
      <c r="I2" s="12"/>
    </row>
    <row r="3" spans="1:9" ht="15.75" customHeight="1" x14ac:dyDescent="0.15">
      <c r="A3" s="1" t="s">
        <v>2</v>
      </c>
      <c r="B3" s="2">
        <v>0</v>
      </c>
      <c r="C3" s="12"/>
      <c r="D3" s="12"/>
      <c r="E3" s="12"/>
      <c r="F3" s="12"/>
      <c r="G3" s="12"/>
      <c r="H3" s="3" t="s">
        <v>1</v>
      </c>
      <c r="I3" s="34">
        <f t="array" ref="I3">NPV(B13,C35:G35)+B35</f>
        <v>53589.800916452194</v>
      </c>
    </row>
    <row r="4" spans="1:9" ht="15.75" customHeight="1" x14ac:dyDescent="0.15">
      <c r="A4" s="1" t="s">
        <v>3</v>
      </c>
      <c r="B4" s="32">
        <v>25</v>
      </c>
      <c r="C4" s="12"/>
      <c r="D4" s="12"/>
      <c r="E4" s="12"/>
      <c r="F4" s="12"/>
      <c r="G4" s="12"/>
      <c r="H4" s="3"/>
      <c r="I4" s="12"/>
    </row>
    <row r="5" spans="1:9" ht="13" x14ac:dyDescent="0.15">
      <c r="A5" s="1" t="s">
        <v>5</v>
      </c>
      <c r="B5" s="32">
        <v>15</v>
      </c>
      <c r="C5" s="12"/>
      <c r="D5" s="12"/>
      <c r="E5" s="12"/>
      <c r="F5" s="12"/>
      <c r="G5" s="12"/>
      <c r="H5" s="3" t="s">
        <v>4</v>
      </c>
      <c r="I5" s="4">
        <f>IRR(B35:G35)</f>
        <v>0.24021660908656162</v>
      </c>
    </row>
    <row r="6" spans="1:9" ht="13" x14ac:dyDescent="0.15">
      <c r="A6" s="1" t="s">
        <v>6</v>
      </c>
      <c r="B6" s="32">
        <v>10000</v>
      </c>
      <c r="C6" s="12"/>
      <c r="D6" s="12"/>
      <c r="E6" s="12"/>
      <c r="F6" s="12"/>
      <c r="G6" s="12"/>
      <c r="H6" s="12"/>
      <c r="I6" s="12"/>
    </row>
    <row r="7" spans="1:9" ht="15.75" customHeight="1" x14ac:dyDescent="0.15">
      <c r="A7" s="1" t="s">
        <v>7</v>
      </c>
      <c r="B7" s="32">
        <v>210000</v>
      </c>
      <c r="C7" s="12"/>
      <c r="D7" s="12"/>
      <c r="E7" s="12"/>
      <c r="F7" s="12"/>
      <c r="G7" s="12"/>
    </row>
    <row r="8" spans="1:9" ht="13" x14ac:dyDescent="0.15">
      <c r="A8" s="1" t="s">
        <v>8</v>
      </c>
      <c r="B8" s="32">
        <v>10000</v>
      </c>
      <c r="C8" s="12"/>
      <c r="D8" s="12"/>
      <c r="E8" s="12"/>
      <c r="F8" s="12"/>
      <c r="G8" s="12"/>
    </row>
    <row r="9" spans="1:9" ht="13" x14ac:dyDescent="0.15">
      <c r="A9" s="1" t="s">
        <v>9</v>
      </c>
      <c r="B9" s="5">
        <v>5</v>
      </c>
      <c r="C9" s="12"/>
      <c r="D9" s="12"/>
      <c r="E9" s="12"/>
      <c r="F9" s="12"/>
      <c r="G9" s="12"/>
    </row>
    <row r="10" spans="1:9" ht="13" x14ac:dyDescent="0.15">
      <c r="A10" s="1" t="s">
        <v>10</v>
      </c>
      <c r="B10" s="32">
        <v>40000</v>
      </c>
      <c r="C10" s="12"/>
      <c r="D10" s="12"/>
      <c r="E10" s="12"/>
      <c r="F10" s="12"/>
      <c r="G10" s="12"/>
    </row>
    <row r="11" spans="1:9" ht="13" x14ac:dyDescent="0.15">
      <c r="A11" s="1" t="s">
        <v>11</v>
      </c>
      <c r="B11" s="32">
        <v>50000</v>
      </c>
      <c r="C11" s="12"/>
      <c r="D11" s="12"/>
      <c r="E11" s="12"/>
      <c r="F11" s="12"/>
      <c r="G11" s="12"/>
    </row>
    <row r="12" spans="1:9" ht="13" x14ac:dyDescent="0.15">
      <c r="A12" s="1" t="s">
        <v>12</v>
      </c>
      <c r="B12" s="6">
        <v>0.3</v>
      </c>
      <c r="C12" s="12"/>
      <c r="D12" s="12"/>
      <c r="E12" s="12"/>
      <c r="F12" s="12"/>
      <c r="G12" s="12"/>
    </row>
    <row r="13" spans="1:9" ht="13" x14ac:dyDescent="0.15">
      <c r="A13" s="7" t="s">
        <v>13</v>
      </c>
      <c r="B13" s="6">
        <v>0.15</v>
      </c>
      <c r="C13" s="12"/>
      <c r="D13" s="12"/>
      <c r="E13" s="12"/>
      <c r="F13" s="12"/>
      <c r="G13" s="12"/>
    </row>
    <row r="14" spans="1:9" ht="13" x14ac:dyDescent="0.15">
      <c r="A14" s="12"/>
      <c r="B14" s="12"/>
      <c r="C14" s="12"/>
      <c r="D14" s="12"/>
      <c r="E14" s="12"/>
      <c r="F14" s="12"/>
      <c r="G14" s="12"/>
    </row>
    <row r="15" spans="1:9" ht="15.75" customHeight="1" x14ac:dyDescent="0.15">
      <c r="A15" s="12"/>
      <c r="B15" s="8" t="s">
        <v>14</v>
      </c>
      <c r="C15" s="8" t="s">
        <v>15</v>
      </c>
      <c r="D15" s="8" t="s">
        <v>16</v>
      </c>
      <c r="E15" s="8" t="s">
        <v>17</v>
      </c>
      <c r="F15" s="8" t="s">
        <v>18</v>
      </c>
      <c r="G15" s="12"/>
    </row>
    <row r="16" spans="1:9" ht="13" x14ac:dyDescent="0.15">
      <c r="A16" s="9" t="s">
        <v>19</v>
      </c>
      <c r="B16" s="10">
        <v>10000</v>
      </c>
      <c r="C16" s="10">
        <v>10000</v>
      </c>
      <c r="D16" s="10">
        <v>10000</v>
      </c>
      <c r="E16" s="10">
        <v>10000</v>
      </c>
      <c r="F16" s="11">
        <v>10000</v>
      </c>
      <c r="G16" s="12"/>
    </row>
    <row r="17" spans="1:10" ht="13" x14ac:dyDescent="0.15">
      <c r="A17" s="12" t="s">
        <v>20</v>
      </c>
      <c r="B17" s="29">
        <f t="shared" ref="B17:F17" si="0">B16*$B$4</f>
        <v>250000</v>
      </c>
      <c r="C17" s="29">
        <f t="shared" si="0"/>
        <v>250000</v>
      </c>
      <c r="D17" s="29">
        <f t="shared" si="0"/>
        <v>250000</v>
      </c>
      <c r="E17" s="29">
        <f t="shared" si="0"/>
        <v>250000</v>
      </c>
      <c r="F17" s="29">
        <f t="shared" si="0"/>
        <v>250000</v>
      </c>
      <c r="G17" s="12"/>
    </row>
    <row r="18" spans="1:10" ht="13" x14ac:dyDescent="0.15">
      <c r="A18" s="13" t="s">
        <v>21</v>
      </c>
      <c r="B18" s="30">
        <f t="shared" ref="B18:F18" si="1">B16*$B$5</f>
        <v>150000</v>
      </c>
      <c r="C18" s="30">
        <f t="shared" si="1"/>
        <v>150000</v>
      </c>
      <c r="D18" s="30">
        <f t="shared" si="1"/>
        <v>150000</v>
      </c>
      <c r="E18" s="30">
        <f t="shared" si="1"/>
        <v>150000</v>
      </c>
      <c r="F18" s="30">
        <f t="shared" si="1"/>
        <v>150000</v>
      </c>
      <c r="G18" s="12"/>
    </row>
    <row r="19" spans="1:10" ht="13" x14ac:dyDescent="0.15">
      <c r="A19" s="12" t="s">
        <v>22</v>
      </c>
      <c r="B19" s="29">
        <f t="shared" ref="B19:F19" si="2">B17-B18</f>
        <v>100000</v>
      </c>
      <c r="C19" s="29">
        <f t="shared" si="2"/>
        <v>100000</v>
      </c>
      <c r="D19" s="29">
        <f t="shared" si="2"/>
        <v>100000</v>
      </c>
      <c r="E19" s="29">
        <f t="shared" si="2"/>
        <v>100000</v>
      </c>
      <c r="F19" s="29">
        <f t="shared" si="2"/>
        <v>100000</v>
      </c>
      <c r="G19" s="12"/>
    </row>
    <row r="20" spans="1:10" ht="13" x14ac:dyDescent="0.15">
      <c r="A20" s="12" t="s">
        <v>23</v>
      </c>
      <c r="B20" s="29">
        <f t="shared" ref="B20:F20" si="3">$B$6</f>
        <v>10000</v>
      </c>
      <c r="C20" s="29">
        <f t="shared" si="3"/>
        <v>10000</v>
      </c>
      <c r="D20" s="29">
        <f t="shared" si="3"/>
        <v>10000</v>
      </c>
      <c r="E20" s="29">
        <f t="shared" si="3"/>
        <v>10000</v>
      </c>
      <c r="F20" s="29">
        <f t="shared" si="3"/>
        <v>10000</v>
      </c>
      <c r="G20" s="12"/>
    </row>
    <row r="21" spans="1:10" ht="13" x14ac:dyDescent="0.15">
      <c r="A21" s="13" t="s">
        <v>24</v>
      </c>
      <c r="B21" s="30">
        <f t="shared" ref="B21:F21" si="4">$B$10</f>
        <v>40000</v>
      </c>
      <c r="C21" s="30">
        <f t="shared" si="4"/>
        <v>40000</v>
      </c>
      <c r="D21" s="30">
        <f t="shared" si="4"/>
        <v>40000</v>
      </c>
      <c r="E21" s="30">
        <f t="shared" si="4"/>
        <v>40000</v>
      </c>
      <c r="F21" s="30">
        <f t="shared" si="4"/>
        <v>40000</v>
      </c>
      <c r="G21" s="12"/>
    </row>
    <row r="22" spans="1:10" ht="13" x14ac:dyDescent="0.15">
      <c r="A22" s="12" t="s">
        <v>25</v>
      </c>
      <c r="B22" s="29">
        <f t="shared" ref="B22:F22" si="5">B19-B20-B21</f>
        <v>50000</v>
      </c>
      <c r="C22" s="29">
        <f t="shared" si="5"/>
        <v>50000</v>
      </c>
      <c r="D22" s="29">
        <f t="shared" si="5"/>
        <v>50000</v>
      </c>
      <c r="E22" s="29">
        <f t="shared" si="5"/>
        <v>50000</v>
      </c>
      <c r="F22" s="29">
        <f t="shared" si="5"/>
        <v>50000</v>
      </c>
      <c r="G22" s="12"/>
    </row>
    <row r="23" spans="1:10" ht="13" x14ac:dyDescent="0.15">
      <c r="A23" s="13" t="s">
        <v>26</v>
      </c>
      <c r="B23" s="30">
        <f t="shared" ref="B23:F23" si="6">B22*$B$12</f>
        <v>15000</v>
      </c>
      <c r="C23" s="30">
        <f t="shared" si="6"/>
        <v>15000</v>
      </c>
      <c r="D23" s="30">
        <f t="shared" si="6"/>
        <v>15000</v>
      </c>
      <c r="E23" s="30">
        <f t="shared" si="6"/>
        <v>15000</v>
      </c>
      <c r="F23" s="30">
        <f t="shared" si="6"/>
        <v>15000</v>
      </c>
      <c r="G23" s="12"/>
    </row>
    <row r="24" spans="1:10" ht="13" x14ac:dyDescent="0.15">
      <c r="A24" s="12" t="s">
        <v>27</v>
      </c>
      <c r="B24" s="29">
        <f t="shared" ref="B24:F24" si="7">(B22-B23)</f>
        <v>35000</v>
      </c>
      <c r="C24" s="29">
        <f t="shared" si="7"/>
        <v>35000</v>
      </c>
      <c r="D24" s="29">
        <f t="shared" si="7"/>
        <v>35000</v>
      </c>
      <c r="E24" s="29">
        <f t="shared" si="7"/>
        <v>35000</v>
      </c>
      <c r="F24" s="29">
        <f t="shared" si="7"/>
        <v>35000</v>
      </c>
      <c r="G24" s="12"/>
    </row>
    <row r="25" spans="1:10" ht="13" x14ac:dyDescent="0.15">
      <c r="A25" s="13" t="s">
        <v>28</v>
      </c>
      <c r="B25" s="30">
        <f t="shared" ref="B25:F25" si="8">B21</f>
        <v>40000</v>
      </c>
      <c r="C25" s="30">
        <f t="shared" si="8"/>
        <v>40000</v>
      </c>
      <c r="D25" s="30">
        <f t="shared" si="8"/>
        <v>40000</v>
      </c>
      <c r="E25" s="30">
        <f t="shared" si="8"/>
        <v>40000</v>
      </c>
      <c r="F25" s="30">
        <f t="shared" si="8"/>
        <v>40000</v>
      </c>
      <c r="G25" s="12"/>
    </row>
    <row r="26" spans="1:10" ht="13" x14ac:dyDescent="0.15">
      <c r="A26" s="12" t="s">
        <v>29</v>
      </c>
      <c r="B26" s="29">
        <f t="shared" ref="B26:F26" si="9">B24+B25</f>
        <v>75000</v>
      </c>
      <c r="C26" s="29">
        <f t="shared" si="9"/>
        <v>75000</v>
      </c>
      <c r="D26" s="29">
        <f t="shared" si="9"/>
        <v>75000</v>
      </c>
      <c r="E26" s="29">
        <f t="shared" si="9"/>
        <v>75000</v>
      </c>
      <c r="F26" s="29">
        <f t="shared" si="9"/>
        <v>75000</v>
      </c>
      <c r="G26" s="12"/>
    </row>
    <row r="27" spans="1:10" ht="13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5.75" customHeight="1" x14ac:dyDescent="0.15">
      <c r="A28" s="44" t="s">
        <v>30</v>
      </c>
      <c r="B28" s="45"/>
      <c r="C28" s="45"/>
      <c r="D28" s="45"/>
      <c r="E28" s="45"/>
      <c r="F28" s="45"/>
      <c r="G28" s="45"/>
      <c r="H28" s="12"/>
      <c r="I28" s="12"/>
      <c r="J28" s="12"/>
    </row>
    <row r="29" spans="1:10" ht="15.75" customHeight="1" x14ac:dyDescent="0.15">
      <c r="A29" s="12"/>
      <c r="B29" s="8" t="s">
        <v>31</v>
      </c>
      <c r="C29" s="8" t="s">
        <v>32</v>
      </c>
      <c r="D29" s="8" t="s">
        <v>33</v>
      </c>
      <c r="E29" s="8" t="s">
        <v>34</v>
      </c>
      <c r="F29" s="8" t="s">
        <v>35</v>
      </c>
      <c r="G29" s="8" t="s">
        <v>36</v>
      </c>
      <c r="H29" s="12"/>
      <c r="I29" s="12"/>
      <c r="J29" s="12"/>
    </row>
    <row r="30" spans="1:10" ht="13" x14ac:dyDescent="0.15">
      <c r="A30" s="12" t="s">
        <v>37</v>
      </c>
      <c r="B30" s="29"/>
      <c r="C30" s="29">
        <f t="shared" ref="C30:G30" si="10">B26</f>
        <v>75000</v>
      </c>
      <c r="D30" s="29">
        <f t="shared" si="10"/>
        <v>75000</v>
      </c>
      <c r="E30" s="29">
        <f t="shared" si="10"/>
        <v>75000</v>
      </c>
      <c r="F30" s="29">
        <f t="shared" si="10"/>
        <v>75000</v>
      </c>
      <c r="G30" s="29">
        <f t="shared" si="10"/>
        <v>75000</v>
      </c>
      <c r="H30" s="12"/>
      <c r="I30" s="12"/>
      <c r="J30" s="12"/>
    </row>
    <row r="31" spans="1:10" ht="13" x14ac:dyDescent="0.15">
      <c r="A31" s="12"/>
      <c r="B31" s="29"/>
      <c r="C31" s="29"/>
      <c r="D31" s="29"/>
      <c r="E31" s="29"/>
      <c r="F31" s="29"/>
      <c r="G31" s="29"/>
      <c r="H31" s="12"/>
      <c r="I31" s="12"/>
      <c r="J31" s="12"/>
    </row>
    <row r="32" spans="1:10" ht="13" x14ac:dyDescent="0.15">
      <c r="A32" s="12" t="s">
        <v>38</v>
      </c>
      <c r="B32" s="29">
        <v>-10000</v>
      </c>
      <c r="C32" s="29">
        <v>-5000</v>
      </c>
      <c r="D32" s="29">
        <v>-2000</v>
      </c>
      <c r="E32" s="29">
        <v>2000</v>
      </c>
      <c r="F32" s="29">
        <v>5000</v>
      </c>
      <c r="G32" s="29">
        <v>10000</v>
      </c>
      <c r="H32" s="12"/>
      <c r="I32" s="12"/>
      <c r="J32" s="12"/>
    </row>
    <row r="33" spans="1:10" ht="13" x14ac:dyDescent="0.15">
      <c r="A33" s="12"/>
      <c r="B33" s="29"/>
      <c r="C33" s="29"/>
      <c r="D33" s="29"/>
      <c r="E33" s="29"/>
      <c r="F33" s="29"/>
      <c r="G33" s="29"/>
      <c r="H33" s="12"/>
      <c r="I33" s="12"/>
      <c r="J33" s="12"/>
    </row>
    <row r="34" spans="1:10" ht="13" x14ac:dyDescent="0.15">
      <c r="A34" s="13" t="s">
        <v>39</v>
      </c>
      <c r="B34" s="30">
        <f>-B7</f>
        <v>-210000</v>
      </c>
      <c r="C34" s="30"/>
      <c r="D34" s="30"/>
      <c r="E34" s="30"/>
      <c r="F34" s="30"/>
      <c r="G34" s="30">
        <f>B37-B40</f>
        <v>38000</v>
      </c>
      <c r="H34" s="12"/>
      <c r="I34" s="12"/>
      <c r="J34" s="12"/>
    </row>
    <row r="35" spans="1:10" ht="13" x14ac:dyDescent="0.15">
      <c r="A35" s="12" t="s">
        <v>40</v>
      </c>
      <c r="B35" s="29">
        <f t="shared" ref="B35:G35" si="11">SUM(B30:B34)</f>
        <v>-220000</v>
      </c>
      <c r="C35" s="29">
        <f t="shared" si="11"/>
        <v>70000</v>
      </c>
      <c r="D35" s="29">
        <f t="shared" si="11"/>
        <v>73000</v>
      </c>
      <c r="E35" s="29">
        <f t="shared" si="11"/>
        <v>77000</v>
      </c>
      <c r="F35" s="29">
        <f t="shared" si="11"/>
        <v>80000</v>
      </c>
      <c r="G35" s="29">
        <f t="shared" si="11"/>
        <v>123000</v>
      </c>
      <c r="H35" s="12"/>
      <c r="I35" s="12"/>
      <c r="J35" s="12"/>
    </row>
    <row r="36" spans="1:10" ht="13" x14ac:dyDescent="0.15">
      <c r="A36" s="12"/>
      <c r="B36" s="33"/>
      <c r="C36" s="33"/>
      <c r="D36" s="33"/>
      <c r="E36" s="33"/>
      <c r="F36" s="33"/>
      <c r="G36" s="33"/>
      <c r="H36" s="12"/>
      <c r="I36" s="12"/>
      <c r="J36" s="12"/>
    </row>
    <row r="37" spans="1:10" ht="13" x14ac:dyDescent="0.15">
      <c r="A37" s="12" t="s">
        <v>41</v>
      </c>
      <c r="B37" s="29">
        <f>B11</f>
        <v>50000</v>
      </c>
      <c r="C37" s="29"/>
      <c r="D37" s="29"/>
      <c r="E37" s="29"/>
      <c r="F37" s="29"/>
      <c r="G37" s="29"/>
      <c r="H37" s="12"/>
      <c r="I37" s="12"/>
      <c r="J37" s="12"/>
    </row>
    <row r="38" spans="1:10" ht="13" x14ac:dyDescent="0.15">
      <c r="A38" s="13" t="s">
        <v>42</v>
      </c>
      <c r="B38" s="30">
        <f>B8</f>
        <v>10000</v>
      </c>
      <c r="C38" s="29"/>
      <c r="D38" s="29"/>
      <c r="E38" s="29"/>
      <c r="F38" s="29"/>
      <c r="G38" s="29"/>
      <c r="H38" s="12"/>
      <c r="I38" s="12"/>
      <c r="J38" s="12"/>
    </row>
    <row r="39" spans="1:10" ht="13" x14ac:dyDescent="0.15">
      <c r="A39" s="12" t="s">
        <v>43</v>
      </c>
      <c r="B39" s="29">
        <f>(B37-B38)</f>
        <v>40000</v>
      </c>
      <c r="C39" s="29"/>
      <c r="D39" s="29"/>
      <c r="E39" s="29"/>
      <c r="F39" s="29"/>
      <c r="G39" s="29"/>
      <c r="H39" s="12"/>
      <c r="I39" s="12"/>
      <c r="J39" s="12"/>
    </row>
    <row r="40" spans="1:10" ht="13" x14ac:dyDescent="0.15">
      <c r="A40" s="12" t="s">
        <v>26</v>
      </c>
      <c r="B40" s="29">
        <f>(B39*B12)</f>
        <v>12000</v>
      </c>
      <c r="C40" s="29"/>
      <c r="D40" s="29"/>
      <c r="E40" s="29"/>
      <c r="F40" s="29"/>
      <c r="G40" s="29"/>
      <c r="H40" s="12"/>
      <c r="I40" s="12"/>
      <c r="J40" s="12"/>
    </row>
    <row r="41" spans="1:10" ht="13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</row>
  </sheetData>
  <mergeCells count="2">
    <mergeCell ref="A28:G28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2CDB-3DA0-4E81-B25D-D7830513A071}">
  <dimension ref="A1:M41"/>
  <sheetViews>
    <sheetView zoomScale="90" zoomScaleNormal="90" workbookViewId="0">
      <selection activeCell="A28" sqref="A28:G28"/>
    </sheetView>
  </sheetViews>
  <sheetFormatPr baseColWidth="10" defaultColWidth="14.33203125" defaultRowHeight="13" x14ac:dyDescent="0.15"/>
  <cols>
    <col min="1" max="1" width="25.33203125" customWidth="1"/>
    <col min="8" max="8" width="7" customWidth="1"/>
    <col min="9" max="12" width="14.33203125" customWidth="1"/>
  </cols>
  <sheetData>
    <row r="1" spans="1:13" x14ac:dyDescent="0.15">
      <c r="A1" s="12"/>
      <c r="B1" s="12"/>
      <c r="C1" s="12"/>
      <c r="D1" s="12"/>
      <c r="E1" s="12"/>
      <c r="F1" s="12"/>
      <c r="G1" s="12"/>
      <c r="H1" s="12"/>
    </row>
    <row r="2" spans="1:13" ht="15.75" customHeight="1" x14ac:dyDescent="0.15">
      <c r="A2" s="46" t="s">
        <v>0</v>
      </c>
      <c r="B2" s="47"/>
      <c r="C2" s="12"/>
      <c r="D2" s="12"/>
      <c r="E2" s="12"/>
      <c r="F2" s="12"/>
      <c r="G2" s="12"/>
      <c r="H2" s="12"/>
      <c r="I2" s="12"/>
    </row>
    <row r="3" spans="1:13" ht="15.75" customHeight="1" x14ac:dyDescent="0.15">
      <c r="A3" s="1" t="s">
        <v>2</v>
      </c>
      <c r="B3" s="2">
        <v>0</v>
      </c>
      <c r="C3" s="12"/>
      <c r="D3" s="12"/>
      <c r="E3" s="12"/>
      <c r="F3" s="12"/>
      <c r="G3" s="12"/>
      <c r="H3" s="3" t="s">
        <v>1</v>
      </c>
      <c r="I3" s="34">
        <f t="array" ref="I3">NPV(B13,C35:G35)+B35</f>
        <v>53589.800916452194</v>
      </c>
    </row>
    <row r="4" spans="1:13" ht="15.75" customHeight="1" x14ac:dyDescent="0.15">
      <c r="A4" s="38" t="s">
        <v>3</v>
      </c>
      <c r="B4" s="39">
        <v>25</v>
      </c>
      <c r="C4" s="12"/>
      <c r="D4" s="12"/>
      <c r="E4" s="12"/>
      <c r="F4" s="12"/>
      <c r="G4" s="12"/>
      <c r="H4" s="3"/>
      <c r="I4" s="12"/>
    </row>
    <row r="5" spans="1:13" x14ac:dyDescent="0.15">
      <c r="A5" s="1" t="s">
        <v>5</v>
      </c>
      <c r="B5" s="32">
        <v>15</v>
      </c>
      <c r="C5" s="12"/>
      <c r="D5" s="12"/>
      <c r="E5" s="12"/>
      <c r="F5" s="12"/>
      <c r="G5" s="12"/>
      <c r="H5" s="3" t="s">
        <v>4</v>
      </c>
      <c r="I5" s="43">
        <f>IRR(B35:G35)</f>
        <v>0.24021660908656162</v>
      </c>
    </row>
    <row r="6" spans="1:13" x14ac:dyDescent="0.15">
      <c r="A6" s="1" t="s">
        <v>6</v>
      </c>
      <c r="B6" s="32">
        <v>10000</v>
      </c>
      <c r="C6" s="12"/>
      <c r="D6" s="12"/>
      <c r="E6" s="12"/>
      <c r="F6" s="12"/>
      <c r="G6" s="12"/>
      <c r="H6" s="12"/>
      <c r="I6" s="12"/>
    </row>
    <row r="7" spans="1:13" ht="15.75" customHeight="1" x14ac:dyDescent="0.15">
      <c r="A7" s="1" t="s">
        <v>7</v>
      </c>
      <c r="B7" s="32">
        <v>210000</v>
      </c>
      <c r="C7" s="12"/>
      <c r="D7" s="12"/>
      <c r="E7" s="12"/>
      <c r="F7" s="12"/>
      <c r="G7" s="12"/>
      <c r="H7" s="12"/>
      <c r="I7" s="12"/>
      <c r="J7" s="12"/>
    </row>
    <row r="8" spans="1:13" x14ac:dyDescent="0.15">
      <c r="A8" s="1" t="s">
        <v>8</v>
      </c>
      <c r="B8" s="32">
        <v>10000</v>
      </c>
      <c r="C8" s="12"/>
      <c r="D8" s="12"/>
      <c r="E8" s="12"/>
      <c r="F8" s="12"/>
      <c r="G8" s="12"/>
      <c r="H8" s="12"/>
      <c r="I8" s="12"/>
      <c r="J8" s="12"/>
    </row>
    <row r="9" spans="1:13" x14ac:dyDescent="0.15">
      <c r="A9" s="1" t="s">
        <v>9</v>
      </c>
      <c r="B9" s="5">
        <v>5</v>
      </c>
      <c r="C9" s="12"/>
      <c r="D9" s="12"/>
      <c r="E9" s="12"/>
      <c r="F9" s="12"/>
      <c r="G9" s="12"/>
      <c r="H9" s="48" t="s">
        <v>44</v>
      </c>
      <c r="I9" s="48"/>
      <c r="J9" s="48"/>
      <c r="K9" s="16"/>
      <c r="L9" s="16"/>
      <c r="M9" s="16"/>
    </row>
    <row r="10" spans="1:13" x14ac:dyDescent="0.15">
      <c r="A10" s="1" t="s">
        <v>10</v>
      </c>
      <c r="B10" s="32">
        <v>40000</v>
      </c>
      <c r="C10" s="12"/>
      <c r="D10" s="12"/>
      <c r="E10" s="12"/>
      <c r="F10" s="12"/>
      <c r="G10" s="12"/>
      <c r="H10" s="18" t="s">
        <v>1</v>
      </c>
      <c r="I10" s="18"/>
      <c r="J10" s="19">
        <f>I3</f>
        <v>53589.800916452194</v>
      </c>
      <c r="K10" s="18" t="s">
        <v>4</v>
      </c>
      <c r="L10" s="18"/>
      <c r="M10" s="40">
        <f>I5</f>
        <v>0.24021660908656162</v>
      </c>
    </row>
    <row r="11" spans="1:13" x14ac:dyDescent="0.15">
      <c r="A11" s="1" t="s">
        <v>11</v>
      </c>
      <c r="B11" s="32">
        <v>50000</v>
      </c>
      <c r="C11" s="12"/>
      <c r="D11" s="12"/>
      <c r="E11" s="12"/>
      <c r="F11" s="12"/>
      <c r="G11" s="12"/>
      <c r="H11" s="49" t="s">
        <v>3</v>
      </c>
      <c r="I11" s="20">
        <v>27</v>
      </c>
      <c r="J11" s="21">
        <f t="dataTable" ref="J11:J15" dt2D="0" dtr="0" r1="B4" ca="1"/>
        <v>100519.97228861175</v>
      </c>
      <c r="K11" s="49" t="s">
        <v>3</v>
      </c>
      <c r="L11" s="20">
        <v>27</v>
      </c>
      <c r="M11" s="41">
        <f t="dataTable" ref="M11:M15" dt2D="0" dtr="0" r1="B4"/>
        <v>0.31609451318650716</v>
      </c>
    </row>
    <row r="12" spans="1:13" x14ac:dyDescent="0.15">
      <c r="A12" s="1" t="s">
        <v>12</v>
      </c>
      <c r="B12" s="6">
        <v>0.3</v>
      </c>
      <c r="C12" s="12"/>
      <c r="D12" s="12"/>
      <c r="E12" s="12"/>
      <c r="F12" s="12"/>
      <c r="G12" s="12"/>
      <c r="H12" s="49"/>
      <c r="I12" s="20">
        <v>26</v>
      </c>
      <c r="J12" s="21">
        <v>77054.886602531944</v>
      </c>
      <c r="K12" s="49"/>
      <c r="L12" s="20">
        <v>26</v>
      </c>
      <c r="M12" s="41">
        <v>0.27846780187489073</v>
      </c>
    </row>
    <row r="13" spans="1:13" x14ac:dyDescent="0.15">
      <c r="A13" s="7" t="s">
        <v>13</v>
      </c>
      <c r="B13" s="6">
        <v>0.15</v>
      </c>
      <c r="C13" s="12"/>
      <c r="D13" s="12"/>
      <c r="E13" s="12"/>
      <c r="F13" s="12"/>
      <c r="G13" s="12"/>
      <c r="H13" s="49"/>
      <c r="I13" s="20">
        <v>25</v>
      </c>
      <c r="J13" s="21">
        <v>53589.800916452194</v>
      </c>
      <c r="K13" s="49"/>
      <c r="L13" s="20">
        <v>25</v>
      </c>
      <c r="M13" s="41">
        <v>0.24021660908656162</v>
      </c>
    </row>
    <row r="14" spans="1:13" x14ac:dyDescent="0.15">
      <c r="A14" s="12"/>
      <c r="B14" s="12"/>
      <c r="C14" s="12"/>
      <c r="D14" s="12"/>
      <c r="E14" s="12"/>
      <c r="F14" s="12"/>
      <c r="G14" s="12"/>
      <c r="H14" s="49"/>
      <c r="I14" s="20">
        <v>24</v>
      </c>
      <c r="J14" s="21">
        <v>30124.715230372327</v>
      </c>
      <c r="K14" s="49"/>
      <c r="L14" s="20">
        <v>24</v>
      </c>
      <c r="M14" s="41">
        <v>0.20125041880121208</v>
      </c>
    </row>
    <row r="15" spans="1:13" ht="15.75" customHeight="1" x14ac:dyDescent="0.15">
      <c r="A15" s="12"/>
      <c r="B15" s="8" t="s">
        <v>14</v>
      </c>
      <c r="C15" s="8" t="s">
        <v>15</v>
      </c>
      <c r="D15" s="8" t="s">
        <v>16</v>
      </c>
      <c r="E15" s="8" t="s">
        <v>17</v>
      </c>
      <c r="F15" s="8" t="s">
        <v>18</v>
      </c>
      <c r="G15" s="12"/>
      <c r="H15" s="50"/>
      <c r="I15" s="22">
        <v>23</v>
      </c>
      <c r="J15" s="23">
        <v>6659.6295442925475</v>
      </c>
      <c r="K15" s="50"/>
      <c r="L15" s="22">
        <v>23</v>
      </c>
      <c r="M15" s="42">
        <v>0.16146048619059461</v>
      </c>
    </row>
    <row r="16" spans="1:13" x14ac:dyDescent="0.15">
      <c r="A16" s="9" t="s">
        <v>19</v>
      </c>
      <c r="B16" s="10">
        <v>10000</v>
      </c>
      <c r="C16" s="10">
        <v>10000</v>
      </c>
      <c r="D16" s="10">
        <v>10000</v>
      </c>
      <c r="E16" s="10">
        <v>10000</v>
      </c>
      <c r="F16" s="11">
        <v>10000</v>
      </c>
      <c r="G16" s="12"/>
      <c r="H16" s="14"/>
      <c r="I16" s="14"/>
      <c r="J16" s="15"/>
      <c r="K16" s="14"/>
      <c r="L16" s="14"/>
      <c r="M16" s="14"/>
    </row>
    <row r="17" spans="1:13" x14ac:dyDescent="0.15">
      <c r="A17" s="12" t="s">
        <v>20</v>
      </c>
      <c r="B17" s="29">
        <f t="shared" ref="B17:F17" si="0">B16*$B$4</f>
        <v>250000</v>
      </c>
      <c r="C17" s="29">
        <f t="shared" si="0"/>
        <v>250000</v>
      </c>
      <c r="D17" s="29">
        <f t="shared" si="0"/>
        <v>250000</v>
      </c>
      <c r="E17" s="29">
        <f t="shared" si="0"/>
        <v>250000</v>
      </c>
      <c r="F17" s="29">
        <f t="shared" si="0"/>
        <v>250000</v>
      </c>
      <c r="G17" s="12"/>
      <c r="H17" s="14"/>
      <c r="I17" s="14"/>
      <c r="J17" s="15"/>
      <c r="K17" s="14"/>
      <c r="L17" s="14"/>
      <c r="M17" s="14"/>
    </row>
    <row r="18" spans="1:13" x14ac:dyDescent="0.15">
      <c r="A18" s="13" t="s">
        <v>21</v>
      </c>
      <c r="B18" s="30">
        <f t="shared" ref="B18:F18" si="1">B16*$B$5</f>
        <v>150000</v>
      </c>
      <c r="C18" s="30">
        <f t="shared" si="1"/>
        <v>150000</v>
      </c>
      <c r="D18" s="30">
        <f t="shared" si="1"/>
        <v>150000</v>
      </c>
      <c r="E18" s="30">
        <f t="shared" si="1"/>
        <v>150000</v>
      </c>
      <c r="F18" s="30">
        <f t="shared" si="1"/>
        <v>150000</v>
      </c>
      <c r="G18" s="12"/>
      <c r="H18" s="14"/>
      <c r="I18" s="14"/>
      <c r="J18" s="15"/>
      <c r="K18" s="14"/>
      <c r="L18" s="14"/>
      <c r="M18" s="14"/>
    </row>
    <row r="19" spans="1:13" x14ac:dyDescent="0.15">
      <c r="A19" s="12" t="s">
        <v>22</v>
      </c>
      <c r="B19" s="29">
        <f t="shared" ref="B19:F19" si="2">B17-B18</f>
        <v>100000</v>
      </c>
      <c r="C19" s="29">
        <f t="shared" si="2"/>
        <v>100000</v>
      </c>
      <c r="D19" s="29">
        <f t="shared" si="2"/>
        <v>100000</v>
      </c>
      <c r="E19" s="29">
        <f t="shared" si="2"/>
        <v>100000</v>
      </c>
      <c r="F19" s="29">
        <f t="shared" si="2"/>
        <v>100000</v>
      </c>
      <c r="G19" s="12"/>
      <c r="H19" s="14"/>
      <c r="I19" s="14"/>
      <c r="J19" s="15"/>
      <c r="K19" s="14"/>
      <c r="L19" s="14"/>
      <c r="M19" s="14"/>
    </row>
    <row r="20" spans="1:13" x14ac:dyDescent="0.15">
      <c r="A20" s="12" t="s">
        <v>23</v>
      </c>
      <c r="B20" s="29">
        <f t="shared" ref="B20:F20" si="3">$B$6</f>
        <v>10000</v>
      </c>
      <c r="C20" s="29">
        <f t="shared" si="3"/>
        <v>10000</v>
      </c>
      <c r="D20" s="29">
        <f t="shared" si="3"/>
        <v>10000</v>
      </c>
      <c r="E20" s="29">
        <f t="shared" si="3"/>
        <v>10000</v>
      </c>
      <c r="F20" s="29">
        <f t="shared" si="3"/>
        <v>10000</v>
      </c>
      <c r="G20" s="12"/>
      <c r="H20" s="18"/>
      <c r="I20" s="18"/>
      <c r="J20" s="53" t="s">
        <v>5</v>
      </c>
      <c r="K20" s="54"/>
      <c r="L20" s="54"/>
      <c r="M20" s="54"/>
    </row>
    <row r="21" spans="1:13" x14ac:dyDescent="0.15">
      <c r="A21" s="13" t="s">
        <v>24</v>
      </c>
      <c r="B21" s="30">
        <f t="shared" ref="B21:F21" si="4">$B$10</f>
        <v>40000</v>
      </c>
      <c r="C21" s="30">
        <f t="shared" si="4"/>
        <v>40000</v>
      </c>
      <c r="D21" s="30">
        <f t="shared" si="4"/>
        <v>40000</v>
      </c>
      <c r="E21" s="30">
        <f t="shared" si="4"/>
        <v>40000</v>
      </c>
      <c r="F21" s="30">
        <f t="shared" si="4"/>
        <v>40000</v>
      </c>
      <c r="G21" s="12"/>
      <c r="H21" s="20" t="s">
        <v>1</v>
      </c>
      <c r="I21" s="24">
        <f>I3</f>
        <v>53589.800916452194</v>
      </c>
      <c r="J21" s="20">
        <v>13</v>
      </c>
      <c r="K21" s="20">
        <v>14</v>
      </c>
      <c r="L21" s="20">
        <v>15</v>
      </c>
      <c r="M21" s="20">
        <v>16</v>
      </c>
    </row>
    <row r="22" spans="1:13" x14ac:dyDescent="0.15">
      <c r="A22" s="12" t="s">
        <v>25</v>
      </c>
      <c r="B22" s="29">
        <f t="shared" ref="B22:F22" si="5">B19-B20-B21</f>
        <v>50000</v>
      </c>
      <c r="C22" s="29">
        <f t="shared" si="5"/>
        <v>50000</v>
      </c>
      <c r="D22" s="29">
        <f t="shared" si="5"/>
        <v>50000</v>
      </c>
      <c r="E22" s="29">
        <f t="shared" si="5"/>
        <v>50000</v>
      </c>
      <c r="F22" s="29">
        <f t="shared" si="5"/>
        <v>50000</v>
      </c>
      <c r="G22" s="12"/>
      <c r="H22" s="49" t="s">
        <v>3</v>
      </c>
      <c r="I22" s="20">
        <v>27</v>
      </c>
      <c r="J22" s="25">
        <f t="dataTable" ref="J22:M26" dt2D="1" dtr="1" r1="B5" r2="B4" ca="1"/>
        <v>147450.14366077143</v>
      </c>
      <c r="K22" s="26">
        <v>123985.05797469162</v>
      </c>
      <c r="L22" s="26">
        <v>100519.97228861175</v>
      </c>
      <c r="M22" s="26">
        <v>77054.886602531944</v>
      </c>
    </row>
    <row r="23" spans="1:13" x14ac:dyDescent="0.15">
      <c r="A23" s="13" t="s">
        <v>26</v>
      </c>
      <c r="B23" s="30">
        <f t="shared" ref="B23:F23" si="6">B22*$B$12</f>
        <v>15000</v>
      </c>
      <c r="C23" s="30">
        <f t="shared" si="6"/>
        <v>15000</v>
      </c>
      <c r="D23" s="30">
        <f t="shared" si="6"/>
        <v>15000</v>
      </c>
      <c r="E23" s="30">
        <f t="shared" si="6"/>
        <v>15000</v>
      </c>
      <c r="F23" s="30">
        <f t="shared" si="6"/>
        <v>15000</v>
      </c>
      <c r="G23" s="12"/>
      <c r="H23" s="51"/>
      <c r="I23" s="20">
        <v>26</v>
      </c>
      <c r="J23" s="26">
        <v>123985.05797469162</v>
      </c>
      <c r="K23" s="26">
        <v>100519.97228861175</v>
      </c>
      <c r="L23" s="26">
        <v>77054.886602531944</v>
      </c>
      <c r="M23" s="26">
        <v>53589.800916452194</v>
      </c>
    </row>
    <row r="24" spans="1:13" x14ac:dyDescent="0.15">
      <c r="A24" s="12" t="s">
        <v>27</v>
      </c>
      <c r="B24" s="29">
        <f t="shared" ref="B24:F24" si="7">(B22-B23)</f>
        <v>35000</v>
      </c>
      <c r="C24" s="29">
        <f t="shared" si="7"/>
        <v>35000</v>
      </c>
      <c r="D24" s="29">
        <f t="shared" si="7"/>
        <v>35000</v>
      </c>
      <c r="E24" s="29">
        <f t="shared" si="7"/>
        <v>35000</v>
      </c>
      <c r="F24" s="29">
        <f t="shared" si="7"/>
        <v>35000</v>
      </c>
      <c r="G24" s="12"/>
      <c r="H24" s="51"/>
      <c r="I24" s="20">
        <v>25</v>
      </c>
      <c r="J24" s="26">
        <v>100519.97228861175</v>
      </c>
      <c r="K24" s="26">
        <v>77054.886602531944</v>
      </c>
      <c r="L24" s="26">
        <v>53589.800916452194</v>
      </c>
      <c r="M24" s="26">
        <v>30124.715230372327</v>
      </c>
    </row>
    <row r="25" spans="1:13" x14ac:dyDescent="0.15">
      <c r="A25" s="13" t="s">
        <v>28</v>
      </c>
      <c r="B25" s="30">
        <f t="shared" ref="B25:F25" si="8">B21</f>
        <v>40000</v>
      </c>
      <c r="C25" s="30">
        <f t="shared" si="8"/>
        <v>40000</v>
      </c>
      <c r="D25" s="30">
        <f t="shared" si="8"/>
        <v>40000</v>
      </c>
      <c r="E25" s="30">
        <f t="shared" si="8"/>
        <v>40000</v>
      </c>
      <c r="F25" s="30">
        <f t="shared" si="8"/>
        <v>40000</v>
      </c>
      <c r="G25" s="12"/>
      <c r="H25" s="51"/>
      <c r="I25" s="20">
        <v>24</v>
      </c>
      <c r="J25" s="26">
        <v>77054.886602531944</v>
      </c>
      <c r="K25" s="26">
        <v>53589.800916452194</v>
      </c>
      <c r="L25" s="26">
        <v>30124.715230372327</v>
      </c>
      <c r="M25" s="26">
        <v>6659.6295442925475</v>
      </c>
    </row>
    <row r="26" spans="1:13" x14ac:dyDescent="0.15">
      <c r="A26" s="12" t="s">
        <v>29</v>
      </c>
      <c r="B26" s="29">
        <f t="shared" ref="B26:F26" si="9">B24+B25</f>
        <v>75000</v>
      </c>
      <c r="C26" s="29">
        <f t="shared" si="9"/>
        <v>75000</v>
      </c>
      <c r="D26" s="29">
        <f t="shared" si="9"/>
        <v>75000</v>
      </c>
      <c r="E26" s="29">
        <f t="shared" si="9"/>
        <v>75000</v>
      </c>
      <c r="F26" s="29">
        <f t="shared" si="9"/>
        <v>75000</v>
      </c>
      <c r="G26" s="12"/>
      <c r="H26" s="52"/>
      <c r="I26" s="22">
        <v>23</v>
      </c>
      <c r="J26" s="27">
        <v>53589.800916452194</v>
      </c>
      <c r="K26" s="27">
        <v>30124.715230372327</v>
      </c>
      <c r="L26" s="27">
        <v>6659.6295442925475</v>
      </c>
      <c r="M26" s="27">
        <v>-16805.456141787319</v>
      </c>
    </row>
    <row r="27" spans="1:13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3" ht="15.75" customHeight="1" x14ac:dyDescent="0.15">
      <c r="A28" s="44" t="s">
        <v>30</v>
      </c>
      <c r="B28" s="45"/>
      <c r="C28" s="45"/>
      <c r="D28" s="45"/>
      <c r="E28" s="45"/>
      <c r="F28" s="45"/>
      <c r="G28" s="45"/>
      <c r="H28" s="12"/>
      <c r="I28" s="12"/>
      <c r="J28" s="12"/>
    </row>
    <row r="29" spans="1:13" ht="15.75" customHeight="1" x14ac:dyDescent="0.15">
      <c r="A29" s="12"/>
      <c r="B29" s="8" t="s">
        <v>31</v>
      </c>
      <c r="C29" s="8" t="s">
        <v>32</v>
      </c>
      <c r="D29" s="8" t="s">
        <v>33</v>
      </c>
      <c r="E29" s="8" t="s">
        <v>34</v>
      </c>
      <c r="F29" s="8" t="s">
        <v>35</v>
      </c>
      <c r="G29" s="8" t="s">
        <v>36</v>
      </c>
      <c r="H29" s="12"/>
      <c r="I29" s="12"/>
      <c r="J29" s="12"/>
    </row>
    <row r="30" spans="1:13" x14ac:dyDescent="0.15">
      <c r="A30" s="12" t="s">
        <v>37</v>
      </c>
      <c r="B30" s="29"/>
      <c r="C30" s="29">
        <f t="shared" ref="C30:G30" si="10">B26</f>
        <v>75000</v>
      </c>
      <c r="D30" s="29">
        <f t="shared" si="10"/>
        <v>75000</v>
      </c>
      <c r="E30" s="29">
        <f t="shared" si="10"/>
        <v>75000</v>
      </c>
      <c r="F30" s="29">
        <f t="shared" si="10"/>
        <v>75000</v>
      </c>
      <c r="G30" s="29">
        <f t="shared" si="10"/>
        <v>75000</v>
      </c>
      <c r="H30" s="12"/>
      <c r="I30" s="12"/>
      <c r="J30" s="12"/>
    </row>
    <row r="31" spans="1:13" x14ac:dyDescent="0.15">
      <c r="A31" s="12"/>
      <c r="B31" s="29"/>
      <c r="C31" s="29"/>
      <c r="D31" s="29"/>
      <c r="E31" s="29"/>
      <c r="F31" s="29"/>
      <c r="G31" s="29"/>
      <c r="H31" s="12"/>
      <c r="I31" s="12"/>
      <c r="J31" s="12"/>
    </row>
    <row r="32" spans="1:13" x14ac:dyDescent="0.15">
      <c r="A32" s="12" t="s">
        <v>38</v>
      </c>
      <c r="B32" s="29">
        <v>-10000</v>
      </c>
      <c r="C32" s="29">
        <v>-5000</v>
      </c>
      <c r="D32" s="29">
        <v>-2000</v>
      </c>
      <c r="E32" s="29">
        <v>2000</v>
      </c>
      <c r="F32" s="29">
        <v>5000</v>
      </c>
      <c r="G32" s="29">
        <v>10000</v>
      </c>
      <c r="H32" s="12"/>
      <c r="I32" s="12"/>
      <c r="J32" s="12"/>
    </row>
    <row r="33" spans="1:10" x14ac:dyDescent="0.15">
      <c r="A33" s="12"/>
      <c r="B33" s="29"/>
      <c r="C33" s="29"/>
      <c r="D33" s="29"/>
      <c r="E33" s="29"/>
      <c r="F33" s="29"/>
      <c r="G33" s="29"/>
      <c r="H33" s="12"/>
      <c r="I33" s="12"/>
      <c r="J33" s="12"/>
    </row>
    <row r="34" spans="1:10" x14ac:dyDescent="0.15">
      <c r="A34" s="13" t="s">
        <v>39</v>
      </c>
      <c r="B34" s="30">
        <f>-B7</f>
        <v>-210000</v>
      </c>
      <c r="C34" s="30"/>
      <c r="D34" s="30"/>
      <c r="E34" s="30"/>
      <c r="F34" s="30"/>
      <c r="G34" s="30">
        <f>B37-B40</f>
        <v>38000</v>
      </c>
      <c r="H34" s="12"/>
      <c r="I34" s="12"/>
      <c r="J34" s="12"/>
    </row>
    <row r="35" spans="1:10" x14ac:dyDescent="0.15">
      <c r="A35" s="12" t="s">
        <v>40</v>
      </c>
      <c r="B35" s="29">
        <f t="shared" ref="B35:G35" si="11">SUM(B30:B34)</f>
        <v>-220000</v>
      </c>
      <c r="C35" s="29">
        <f t="shared" si="11"/>
        <v>70000</v>
      </c>
      <c r="D35" s="29">
        <f t="shared" si="11"/>
        <v>73000</v>
      </c>
      <c r="E35" s="29">
        <f t="shared" si="11"/>
        <v>77000</v>
      </c>
      <c r="F35" s="29">
        <f t="shared" si="11"/>
        <v>80000</v>
      </c>
      <c r="G35" s="29">
        <f t="shared" si="11"/>
        <v>123000</v>
      </c>
      <c r="H35" s="12"/>
      <c r="I35" s="12"/>
      <c r="J35" s="12"/>
    </row>
    <row r="36" spans="1:10" x14ac:dyDescent="0.15">
      <c r="A36" s="12"/>
      <c r="B36" s="33"/>
      <c r="C36" s="33"/>
      <c r="D36" s="33"/>
      <c r="E36" s="33"/>
      <c r="F36" s="33"/>
      <c r="G36" s="33"/>
      <c r="H36" s="12"/>
      <c r="I36" s="12"/>
      <c r="J36" s="12"/>
    </row>
    <row r="37" spans="1:10" x14ac:dyDescent="0.15">
      <c r="A37" s="12" t="s">
        <v>41</v>
      </c>
      <c r="B37" s="29">
        <f>B11</f>
        <v>50000</v>
      </c>
      <c r="C37" s="29"/>
      <c r="D37" s="29"/>
      <c r="E37" s="29"/>
      <c r="F37" s="29"/>
      <c r="G37" s="29"/>
      <c r="H37" s="12"/>
      <c r="I37" s="12"/>
      <c r="J37" s="12"/>
    </row>
    <row r="38" spans="1:10" x14ac:dyDescent="0.15">
      <c r="A38" s="13" t="s">
        <v>42</v>
      </c>
      <c r="B38" s="30">
        <f>B8</f>
        <v>10000</v>
      </c>
      <c r="C38" s="29"/>
      <c r="D38" s="29"/>
      <c r="E38" s="29"/>
      <c r="F38" s="29"/>
      <c r="G38" s="29"/>
      <c r="H38" s="12"/>
      <c r="I38" s="12"/>
      <c r="J38" s="12"/>
    </row>
    <row r="39" spans="1:10" x14ac:dyDescent="0.15">
      <c r="A39" s="12" t="s">
        <v>43</v>
      </c>
      <c r="B39" s="29">
        <f>(B37-B38)</f>
        <v>40000</v>
      </c>
      <c r="C39" s="29"/>
      <c r="D39" s="29"/>
      <c r="E39" s="29"/>
      <c r="F39" s="29"/>
      <c r="G39" s="29"/>
      <c r="H39" s="12"/>
      <c r="I39" s="12"/>
      <c r="J39" s="12"/>
    </row>
    <row r="40" spans="1:10" x14ac:dyDescent="0.15">
      <c r="A40" s="12" t="s">
        <v>26</v>
      </c>
      <c r="B40" s="29">
        <f>(B39*B12)</f>
        <v>12000</v>
      </c>
      <c r="C40" s="29"/>
      <c r="D40" s="29"/>
      <c r="E40" s="29"/>
      <c r="F40" s="29"/>
      <c r="G40" s="29"/>
      <c r="H40" s="12"/>
      <c r="I40" s="12"/>
      <c r="J40" s="12"/>
    </row>
    <row r="41" spans="1:10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</row>
  </sheetData>
  <mergeCells count="7">
    <mergeCell ref="A2:B2"/>
    <mergeCell ref="A28:G28"/>
    <mergeCell ref="H9:J9"/>
    <mergeCell ref="H11:H15"/>
    <mergeCell ref="H22:H26"/>
    <mergeCell ref="J20:M20"/>
    <mergeCell ref="K11:K1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E8C6-9BFF-49CB-AE0C-1D641CE1994D}">
  <dimension ref="A1:J41"/>
  <sheetViews>
    <sheetView workbookViewId="0">
      <selection activeCell="I3" sqref="I3"/>
    </sheetView>
  </sheetViews>
  <sheetFormatPr baseColWidth="10" defaultColWidth="14.33203125" defaultRowHeight="13" x14ac:dyDescent="0.15"/>
  <cols>
    <col min="1" max="1" width="25.33203125" customWidth="1"/>
    <col min="8" max="8" width="7" customWidth="1"/>
  </cols>
  <sheetData>
    <row r="1" spans="1:10" x14ac:dyDescent="0.15">
      <c r="A1" s="12"/>
      <c r="B1" s="12"/>
      <c r="C1" s="12"/>
      <c r="D1" s="12"/>
      <c r="E1" s="12"/>
      <c r="F1" s="12"/>
      <c r="G1" s="12"/>
      <c r="H1" s="12"/>
    </row>
    <row r="2" spans="1:10" ht="15.75" customHeight="1" x14ac:dyDescent="0.15">
      <c r="A2" s="46" t="s">
        <v>0</v>
      </c>
      <c r="B2" s="47"/>
      <c r="C2" s="12"/>
      <c r="D2" s="12"/>
      <c r="E2" s="12"/>
      <c r="F2" s="12"/>
      <c r="G2" s="12"/>
      <c r="H2" s="12"/>
      <c r="I2" s="12"/>
    </row>
    <row r="3" spans="1:10" ht="15.75" customHeight="1" x14ac:dyDescent="0.15">
      <c r="A3" s="1" t="s">
        <v>2</v>
      </c>
      <c r="B3" s="28">
        <v>0.05</v>
      </c>
      <c r="C3" s="12"/>
      <c r="D3" s="12"/>
      <c r="E3" s="12"/>
      <c r="F3" s="12"/>
      <c r="G3" s="12"/>
      <c r="H3" s="3" t="s">
        <v>1</v>
      </c>
      <c r="I3" s="34">
        <f t="array" ref="I3">NPV(B13,C35:G35)+B35</f>
        <v>179438.7020704149</v>
      </c>
    </row>
    <row r="4" spans="1:10" ht="15.75" customHeight="1" x14ac:dyDescent="0.15">
      <c r="A4" s="1" t="s">
        <v>3</v>
      </c>
      <c r="B4" s="31">
        <v>27</v>
      </c>
      <c r="C4" s="12"/>
      <c r="D4" s="12"/>
      <c r="E4" s="12"/>
      <c r="F4" s="12"/>
      <c r="G4" s="12"/>
      <c r="H4" s="3"/>
      <c r="I4" s="12"/>
    </row>
    <row r="5" spans="1:10" x14ac:dyDescent="0.15">
      <c r="A5" s="1" t="s">
        <v>5</v>
      </c>
      <c r="B5" s="31">
        <v>13</v>
      </c>
      <c r="C5" s="12"/>
      <c r="D5" s="12"/>
      <c r="E5" s="12"/>
      <c r="F5" s="12"/>
      <c r="G5" s="12"/>
      <c r="H5" s="3" t="s">
        <v>4</v>
      </c>
      <c r="I5" s="4">
        <f>IRR(B35:G35)</f>
        <v>0.42825895225725175</v>
      </c>
    </row>
    <row r="6" spans="1:10" x14ac:dyDescent="0.15">
      <c r="A6" s="1" t="s">
        <v>6</v>
      </c>
      <c r="B6" s="31">
        <v>9000</v>
      </c>
      <c r="C6" s="12"/>
      <c r="D6" s="12"/>
      <c r="E6" s="12"/>
      <c r="F6" s="12"/>
      <c r="G6" s="12"/>
      <c r="H6" s="12"/>
      <c r="I6" s="12"/>
    </row>
    <row r="7" spans="1:10" ht="15.75" customHeight="1" x14ac:dyDescent="0.15">
      <c r="A7" s="1" t="s">
        <v>7</v>
      </c>
      <c r="B7" s="32">
        <v>210000</v>
      </c>
      <c r="C7" s="12"/>
      <c r="D7" s="12"/>
      <c r="E7" s="12"/>
      <c r="F7" s="12"/>
      <c r="G7" s="12"/>
      <c r="H7" s="12"/>
      <c r="I7" s="12"/>
      <c r="J7" s="12"/>
    </row>
    <row r="8" spans="1:10" x14ac:dyDescent="0.15">
      <c r="A8" s="1" t="s">
        <v>8</v>
      </c>
      <c r="B8" s="32">
        <v>10000</v>
      </c>
      <c r="C8" s="12"/>
      <c r="D8" s="12"/>
      <c r="E8" s="12"/>
      <c r="F8" s="12"/>
      <c r="G8" s="12"/>
    </row>
    <row r="9" spans="1:10" x14ac:dyDescent="0.15">
      <c r="A9" s="1" t="s">
        <v>9</v>
      </c>
      <c r="B9" s="5">
        <v>5</v>
      </c>
      <c r="C9" s="12"/>
      <c r="D9" s="12"/>
      <c r="E9" s="12"/>
      <c r="F9" s="12"/>
      <c r="G9" s="12"/>
    </row>
    <row r="10" spans="1:10" x14ac:dyDescent="0.15">
      <c r="A10" s="1" t="s">
        <v>10</v>
      </c>
      <c r="B10" s="32">
        <v>40000</v>
      </c>
      <c r="C10" s="12"/>
      <c r="D10" s="12"/>
      <c r="E10" s="12"/>
      <c r="F10" s="12"/>
      <c r="G10" s="12"/>
    </row>
    <row r="11" spans="1:10" x14ac:dyDescent="0.15">
      <c r="A11" s="1" t="s">
        <v>11</v>
      </c>
      <c r="B11" s="32">
        <v>50000</v>
      </c>
      <c r="C11" s="12"/>
      <c r="D11" s="12"/>
      <c r="E11" s="12"/>
      <c r="F11" s="12"/>
      <c r="G11" s="12"/>
    </row>
    <row r="12" spans="1:10" x14ac:dyDescent="0.15">
      <c r="A12" s="1" t="s">
        <v>12</v>
      </c>
      <c r="B12" s="6">
        <v>0.3</v>
      </c>
      <c r="C12" s="12"/>
      <c r="D12" s="12"/>
      <c r="E12" s="12"/>
      <c r="F12" s="12"/>
      <c r="G12" s="12"/>
    </row>
    <row r="13" spans="1:10" x14ac:dyDescent="0.15">
      <c r="A13" s="7" t="s">
        <v>13</v>
      </c>
      <c r="B13" s="6">
        <v>0.15</v>
      </c>
      <c r="C13" s="12"/>
      <c r="D13" s="12"/>
      <c r="E13" s="12"/>
      <c r="F13" s="12"/>
      <c r="G13" s="12"/>
    </row>
    <row r="14" spans="1:10" x14ac:dyDescent="0.15">
      <c r="A14" s="12"/>
      <c r="B14" s="12"/>
      <c r="C14" s="12"/>
      <c r="D14" s="12"/>
      <c r="E14" s="12"/>
      <c r="F14" s="12"/>
      <c r="G14" s="12"/>
    </row>
    <row r="15" spans="1:10" ht="15.75" customHeight="1" x14ac:dyDescent="0.15">
      <c r="A15" s="12"/>
      <c r="B15" s="8" t="s">
        <v>14</v>
      </c>
      <c r="C15" s="8" t="s">
        <v>15</v>
      </c>
      <c r="D15" s="8" t="s">
        <v>16</v>
      </c>
      <c r="E15" s="8" t="s">
        <v>17</v>
      </c>
      <c r="F15" s="8" t="s">
        <v>18</v>
      </c>
      <c r="G15" s="12"/>
    </row>
    <row r="16" spans="1:10" x14ac:dyDescent="0.15">
      <c r="A16" s="9" t="s">
        <v>19</v>
      </c>
      <c r="B16" s="10">
        <v>10000</v>
      </c>
      <c r="C16" s="10">
        <f>B16*(1+$B$3)</f>
        <v>10500</v>
      </c>
      <c r="D16" s="10">
        <f t="shared" ref="D16:F16" si="0">C16*(1+$B$3)</f>
        <v>11025</v>
      </c>
      <c r="E16" s="10">
        <f t="shared" si="0"/>
        <v>11576.25</v>
      </c>
      <c r="F16" s="10">
        <f t="shared" si="0"/>
        <v>12155.0625</v>
      </c>
      <c r="G16" s="12"/>
    </row>
    <row r="17" spans="1:10" x14ac:dyDescent="0.15">
      <c r="A17" s="12" t="s">
        <v>20</v>
      </c>
      <c r="B17" s="29">
        <f t="shared" ref="B17:F17" si="1">B16*$B$4</f>
        <v>270000</v>
      </c>
      <c r="C17" s="29">
        <f t="shared" si="1"/>
        <v>283500</v>
      </c>
      <c r="D17" s="29">
        <f t="shared" si="1"/>
        <v>297675</v>
      </c>
      <c r="E17" s="29">
        <f t="shared" si="1"/>
        <v>312558.75</v>
      </c>
      <c r="F17" s="29">
        <f t="shared" si="1"/>
        <v>328186.6875</v>
      </c>
      <c r="G17" s="12"/>
    </row>
    <row r="18" spans="1:10" x14ac:dyDescent="0.15">
      <c r="A18" s="13" t="s">
        <v>21</v>
      </c>
      <c r="B18" s="30">
        <f t="shared" ref="B18:F18" si="2">B16*$B$5</f>
        <v>130000</v>
      </c>
      <c r="C18" s="30">
        <f t="shared" si="2"/>
        <v>136500</v>
      </c>
      <c r="D18" s="30">
        <f t="shared" si="2"/>
        <v>143325</v>
      </c>
      <c r="E18" s="30">
        <f t="shared" si="2"/>
        <v>150491.25</v>
      </c>
      <c r="F18" s="30">
        <f t="shared" si="2"/>
        <v>158015.8125</v>
      </c>
      <c r="G18" s="12"/>
    </row>
    <row r="19" spans="1:10" x14ac:dyDescent="0.15">
      <c r="A19" s="12" t="s">
        <v>22</v>
      </c>
      <c r="B19" s="29">
        <f t="shared" ref="B19:F19" si="3">B17-B18</f>
        <v>140000</v>
      </c>
      <c r="C19" s="29">
        <f t="shared" si="3"/>
        <v>147000</v>
      </c>
      <c r="D19" s="29">
        <f t="shared" si="3"/>
        <v>154350</v>
      </c>
      <c r="E19" s="29">
        <f t="shared" si="3"/>
        <v>162067.5</v>
      </c>
      <c r="F19" s="29">
        <f t="shared" si="3"/>
        <v>170170.875</v>
      </c>
      <c r="G19" s="12"/>
    </row>
    <row r="20" spans="1:10" x14ac:dyDescent="0.15">
      <c r="A20" s="12" t="s">
        <v>23</v>
      </c>
      <c r="B20" s="29">
        <f t="shared" ref="B20:F20" si="4">$B$6</f>
        <v>9000</v>
      </c>
      <c r="C20" s="29">
        <f t="shared" si="4"/>
        <v>9000</v>
      </c>
      <c r="D20" s="29">
        <f t="shared" si="4"/>
        <v>9000</v>
      </c>
      <c r="E20" s="29">
        <f t="shared" si="4"/>
        <v>9000</v>
      </c>
      <c r="F20" s="29">
        <f t="shared" si="4"/>
        <v>9000</v>
      </c>
      <c r="G20" s="12"/>
    </row>
    <row r="21" spans="1:10" x14ac:dyDescent="0.15">
      <c r="A21" s="13" t="s">
        <v>24</v>
      </c>
      <c r="B21" s="30">
        <f t="shared" ref="B21:F21" si="5">$B$10</f>
        <v>40000</v>
      </c>
      <c r="C21" s="30">
        <f t="shared" si="5"/>
        <v>40000</v>
      </c>
      <c r="D21" s="30">
        <f t="shared" si="5"/>
        <v>40000</v>
      </c>
      <c r="E21" s="30">
        <f t="shared" si="5"/>
        <v>40000</v>
      </c>
      <c r="F21" s="30">
        <f t="shared" si="5"/>
        <v>40000</v>
      </c>
      <c r="G21" s="12"/>
    </row>
    <row r="22" spans="1:10" x14ac:dyDescent="0.15">
      <c r="A22" s="12" t="s">
        <v>25</v>
      </c>
      <c r="B22" s="29">
        <f t="shared" ref="B22:F22" si="6">B19-B20-B21</f>
        <v>91000</v>
      </c>
      <c r="C22" s="29">
        <f t="shared" si="6"/>
        <v>98000</v>
      </c>
      <c r="D22" s="29">
        <f t="shared" si="6"/>
        <v>105350</v>
      </c>
      <c r="E22" s="29">
        <f t="shared" si="6"/>
        <v>113067.5</v>
      </c>
      <c r="F22" s="29">
        <f t="shared" si="6"/>
        <v>121170.875</v>
      </c>
      <c r="G22" s="12"/>
    </row>
    <row r="23" spans="1:10" x14ac:dyDescent="0.15">
      <c r="A23" s="13" t="s">
        <v>26</v>
      </c>
      <c r="B23" s="30">
        <f t="shared" ref="B23:F23" si="7">B22*$B$12</f>
        <v>27300</v>
      </c>
      <c r="C23" s="30">
        <f t="shared" si="7"/>
        <v>29400</v>
      </c>
      <c r="D23" s="30">
        <f t="shared" si="7"/>
        <v>31605</v>
      </c>
      <c r="E23" s="30">
        <f t="shared" si="7"/>
        <v>33920.25</v>
      </c>
      <c r="F23" s="30">
        <f t="shared" si="7"/>
        <v>36351.262499999997</v>
      </c>
      <c r="G23" s="12"/>
    </row>
    <row r="24" spans="1:10" x14ac:dyDescent="0.15">
      <c r="A24" s="12" t="s">
        <v>27</v>
      </c>
      <c r="B24" s="29">
        <f t="shared" ref="B24:F24" si="8">(B22-B23)</f>
        <v>63700</v>
      </c>
      <c r="C24" s="29">
        <f t="shared" si="8"/>
        <v>68600</v>
      </c>
      <c r="D24" s="29">
        <f t="shared" si="8"/>
        <v>73745</v>
      </c>
      <c r="E24" s="29">
        <f t="shared" si="8"/>
        <v>79147.25</v>
      </c>
      <c r="F24" s="29">
        <f t="shared" si="8"/>
        <v>84819.612500000003</v>
      </c>
      <c r="G24" s="12"/>
    </row>
    <row r="25" spans="1:10" x14ac:dyDescent="0.15">
      <c r="A25" s="13" t="s">
        <v>28</v>
      </c>
      <c r="B25" s="30">
        <f t="shared" ref="B25:F25" si="9">B21</f>
        <v>40000</v>
      </c>
      <c r="C25" s="30">
        <f t="shared" si="9"/>
        <v>40000</v>
      </c>
      <c r="D25" s="30">
        <f t="shared" si="9"/>
        <v>40000</v>
      </c>
      <c r="E25" s="30">
        <f t="shared" si="9"/>
        <v>40000</v>
      </c>
      <c r="F25" s="30">
        <f t="shared" si="9"/>
        <v>40000</v>
      </c>
      <c r="G25" s="12"/>
    </row>
    <row r="26" spans="1:10" x14ac:dyDescent="0.15">
      <c r="A26" s="12" t="s">
        <v>29</v>
      </c>
      <c r="B26" s="29">
        <f t="shared" ref="B26:F26" si="10">B24+B25</f>
        <v>103700</v>
      </c>
      <c r="C26" s="29">
        <f t="shared" si="10"/>
        <v>108600</v>
      </c>
      <c r="D26" s="29">
        <f t="shared" si="10"/>
        <v>113745</v>
      </c>
      <c r="E26" s="29">
        <f t="shared" si="10"/>
        <v>119147.25</v>
      </c>
      <c r="F26" s="29">
        <f t="shared" si="10"/>
        <v>124819.6125</v>
      </c>
      <c r="G26" s="12"/>
    </row>
    <row r="27" spans="1:10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5.75" customHeight="1" x14ac:dyDescent="0.15">
      <c r="A28" s="44" t="s">
        <v>30</v>
      </c>
      <c r="B28" s="45"/>
      <c r="C28" s="45"/>
      <c r="D28" s="45"/>
      <c r="E28" s="45"/>
      <c r="F28" s="45"/>
      <c r="G28" s="45"/>
      <c r="H28" s="12"/>
      <c r="I28" s="12"/>
      <c r="J28" s="12"/>
    </row>
    <row r="29" spans="1:10" ht="15.75" customHeight="1" x14ac:dyDescent="0.15">
      <c r="A29" s="12"/>
      <c r="B29" s="8" t="s">
        <v>31</v>
      </c>
      <c r="C29" s="8" t="s">
        <v>32</v>
      </c>
      <c r="D29" s="8" t="s">
        <v>33</v>
      </c>
      <c r="E29" s="8" t="s">
        <v>34</v>
      </c>
      <c r="F29" s="8" t="s">
        <v>35</v>
      </c>
      <c r="G29" s="8" t="s">
        <v>36</v>
      </c>
      <c r="H29" s="12"/>
      <c r="I29" s="12"/>
      <c r="J29" s="12"/>
    </row>
    <row r="30" spans="1:10" x14ac:dyDescent="0.15">
      <c r="A30" s="12" t="s">
        <v>37</v>
      </c>
      <c r="B30" s="29"/>
      <c r="C30" s="29">
        <f t="shared" ref="C30:G30" si="11">B26</f>
        <v>103700</v>
      </c>
      <c r="D30" s="29">
        <f t="shared" si="11"/>
        <v>108600</v>
      </c>
      <c r="E30" s="29">
        <f t="shared" si="11"/>
        <v>113745</v>
      </c>
      <c r="F30" s="29">
        <f t="shared" si="11"/>
        <v>119147.25</v>
      </c>
      <c r="G30" s="29">
        <f t="shared" si="11"/>
        <v>124819.6125</v>
      </c>
      <c r="H30" s="12"/>
      <c r="I30" s="12"/>
      <c r="J30" s="12"/>
    </row>
    <row r="31" spans="1:10" x14ac:dyDescent="0.15">
      <c r="A31" s="12"/>
      <c r="B31" s="29"/>
      <c r="C31" s="29"/>
      <c r="D31" s="29"/>
      <c r="E31" s="29"/>
      <c r="F31" s="29"/>
      <c r="G31" s="29"/>
      <c r="H31" s="12"/>
      <c r="I31" s="12"/>
      <c r="J31" s="12"/>
    </row>
    <row r="32" spans="1:10" x14ac:dyDescent="0.15">
      <c r="A32" s="12" t="s">
        <v>38</v>
      </c>
      <c r="B32" s="29">
        <v>-10000</v>
      </c>
      <c r="C32" s="29">
        <v>-5000</v>
      </c>
      <c r="D32" s="29">
        <v>-2000</v>
      </c>
      <c r="E32" s="29">
        <v>2000</v>
      </c>
      <c r="F32" s="29">
        <v>5000</v>
      </c>
      <c r="G32" s="29">
        <v>10000</v>
      </c>
      <c r="H32" s="12"/>
      <c r="I32" s="12"/>
      <c r="J32" s="12"/>
    </row>
    <row r="33" spans="1:10" x14ac:dyDescent="0.15">
      <c r="A33" s="12"/>
      <c r="B33" s="29"/>
      <c r="C33" s="29"/>
      <c r="D33" s="29"/>
      <c r="E33" s="29"/>
      <c r="F33" s="29"/>
      <c r="G33" s="29"/>
      <c r="H33" s="12"/>
      <c r="I33" s="12"/>
      <c r="J33" s="12"/>
    </row>
    <row r="34" spans="1:10" x14ac:dyDescent="0.15">
      <c r="A34" s="13" t="s">
        <v>39</v>
      </c>
      <c r="B34" s="30">
        <f>-B7</f>
        <v>-210000</v>
      </c>
      <c r="C34" s="30"/>
      <c r="D34" s="30"/>
      <c r="E34" s="30"/>
      <c r="F34" s="30"/>
      <c r="G34" s="30">
        <f>B37-B40</f>
        <v>38000</v>
      </c>
      <c r="H34" s="12"/>
      <c r="I34" s="12"/>
      <c r="J34" s="12"/>
    </row>
    <row r="35" spans="1:10" x14ac:dyDescent="0.15">
      <c r="A35" s="12" t="s">
        <v>40</v>
      </c>
      <c r="B35" s="29">
        <f t="shared" ref="B35:G35" si="12">SUM(B30:B34)</f>
        <v>-220000</v>
      </c>
      <c r="C35" s="29">
        <f t="shared" si="12"/>
        <v>98700</v>
      </c>
      <c r="D35" s="29">
        <f t="shared" si="12"/>
        <v>106600</v>
      </c>
      <c r="E35" s="29">
        <f t="shared" si="12"/>
        <v>115745</v>
      </c>
      <c r="F35" s="29">
        <f t="shared" si="12"/>
        <v>124147.25</v>
      </c>
      <c r="G35" s="29">
        <f t="shared" si="12"/>
        <v>172819.61249999999</v>
      </c>
      <c r="H35" s="12"/>
      <c r="I35" s="12"/>
      <c r="J35" s="12"/>
    </row>
    <row r="36" spans="1:10" x14ac:dyDescent="0.15">
      <c r="A36" s="12"/>
      <c r="B36" s="33"/>
      <c r="C36" s="33"/>
      <c r="D36" s="33"/>
      <c r="E36" s="33"/>
      <c r="F36" s="33"/>
      <c r="G36" s="33"/>
      <c r="H36" s="12"/>
      <c r="I36" s="12"/>
      <c r="J36" s="12"/>
    </row>
    <row r="37" spans="1:10" x14ac:dyDescent="0.15">
      <c r="A37" s="12" t="s">
        <v>41</v>
      </c>
      <c r="B37" s="29">
        <f>B11</f>
        <v>50000</v>
      </c>
      <c r="C37" s="29"/>
      <c r="D37" s="29"/>
      <c r="E37" s="29"/>
      <c r="F37" s="29"/>
      <c r="G37" s="29"/>
      <c r="H37" s="12"/>
      <c r="I37" s="12"/>
      <c r="J37" s="12"/>
    </row>
    <row r="38" spans="1:10" x14ac:dyDescent="0.15">
      <c r="A38" s="13" t="s">
        <v>42</v>
      </c>
      <c r="B38" s="30">
        <f>B8</f>
        <v>10000</v>
      </c>
      <c r="C38" s="29"/>
      <c r="D38" s="29"/>
      <c r="E38" s="29"/>
      <c r="F38" s="29"/>
      <c r="G38" s="29"/>
      <c r="H38" s="12"/>
      <c r="I38" s="12"/>
      <c r="J38" s="12"/>
    </row>
    <row r="39" spans="1:10" x14ac:dyDescent="0.15">
      <c r="A39" s="12" t="s">
        <v>43</v>
      </c>
      <c r="B39" s="29">
        <f>(B37-B38)</f>
        <v>40000</v>
      </c>
      <c r="C39" s="29"/>
      <c r="D39" s="29"/>
      <c r="E39" s="29"/>
      <c r="F39" s="29"/>
      <c r="G39" s="29"/>
      <c r="H39" s="12"/>
      <c r="I39" s="12"/>
      <c r="J39" s="12"/>
    </row>
    <row r="40" spans="1:10" x14ac:dyDescent="0.15">
      <c r="A40" s="12" t="s">
        <v>26</v>
      </c>
      <c r="B40" s="29">
        <f>(B39*B12)</f>
        <v>12000</v>
      </c>
      <c r="C40" s="29"/>
      <c r="D40" s="29"/>
      <c r="E40" s="29"/>
      <c r="F40" s="29"/>
      <c r="G40" s="29"/>
      <c r="H40" s="12"/>
      <c r="I40" s="12"/>
      <c r="J40" s="12"/>
    </row>
    <row r="41" spans="1:10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</row>
  </sheetData>
  <mergeCells count="2">
    <mergeCell ref="A28:G28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F79F-E2F1-4B41-A750-0162B7834DA4}">
  <dimension ref="A1:M41"/>
  <sheetViews>
    <sheetView workbookViewId="0">
      <selection activeCell="G7" sqref="G7"/>
    </sheetView>
  </sheetViews>
  <sheetFormatPr baseColWidth="10" defaultColWidth="14.33203125" defaultRowHeight="13" x14ac:dyDescent="0.15"/>
  <cols>
    <col min="1" max="1" width="25.33203125" customWidth="1"/>
    <col min="8" max="8" width="7" customWidth="1"/>
  </cols>
  <sheetData>
    <row r="1" spans="1:13" x14ac:dyDescent="0.15">
      <c r="A1" s="12"/>
      <c r="B1" s="12"/>
      <c r="C1" s="12"/>
      <c r="D1" s="12"/>
      <c r="E1" s="12"/>
      <c r="F1" s="12"/>
      <c r="G1" s="12"/>
      <c r="H1" s="12"/>
    </row>
    <row r="2" spans="1:13" ht="15.75" customHeight="1" x14ac:dyDescent="0.15">
      <c r="A2" s="46" t="s">
        <v>0</v>
      </c>
      <c r="B2" s="47"/>
      <c r="C2" s="12"/>
      <c r="D2" s="12"/>
      <c r="E2" s="12"/>
      <c r="F2" s="12"/>
      <c r="G2" s="12"/>
      <c r="H2" s="12"/>
      <c r="I2" s="12"/>
    </row>
    <row r="3" spans="1:13" ht="15.75" customHeight="1" x14ac:dyDescent="0.15">
      <c r="A3" s="1" t="s">
        <v>2</v>
      </c>
      <c r="B3" s="36">
        <v>-0.1</v>
      </c>
      <c r="C3" s="12"/>
      <c r="D3" s="12"/>
      <c r="E3" s="12"/>
      <c r="F3" s="12"/>
      <c r="G3" s="12"/>
      <c r="H3" s="3" t="s">
        <v>1</v>
      </c>
      <c r="I3" s="34">
        <f t="array" ref="I3">NPV(B13,C35:G35)+B35</f>
        <v>-67075.158673178201</v>
      </c>
    </row>
    <row r="4" spans="1:13" ht="15.75" customHeight="1" x14ac:dyDescent="0.15">
      <c r="A4" s="1" t="s">
        <v>3</v>
      </c>
      <c r="B4" s="37">
        <v>22</v>
      </c>
      <c r="C4" s="12"/>
      <c r="D4" s="12"/>
      <c r="E4" s="12"/>
      <c r="F4" s="12"/>
      <c r="G4" s="12"/>
      <c r="H4" s="3"/>
      <c r="I4" s="12"/>
    </row>
    <row r="5" spans="1:13" x14ac:dyDescent="0.15">
      <c r="A5" s="1" t="s">
        <v>5</v>
      </c>
      <c r="B5" s="37">
        <v>16</v>
      </c>
      <c r="C5" s="12"/>
      <c r="D5" s="12"/>
      <c r="E5" s="12"/>
      <c r="F5" s="12"/>
      <c r="G5" s="12"/>
      <c r="H5" s="3" t="s">
        <v>4</v>
      </c>
      <c r="I5" s="4">
        <f>IRR(B35:G35)</f>
        <v>2.4136064089474552E-2</v>
      </c>
    </row>
    <row r="6" spans="1:13" x14ac:dyDescent="0.15">
      <c r="A6" s="1" t="s">
        <v>6</v>
      </c>
      <c r="B6" s="37">
        <v>12000</v>
      </c>
      <c r="C6" s="12"/>
      <c r="D6" s="12"/>
      <c r="E6" s="12"/>
      <c r="F6" s="12"/>
      <c r="G6" s="12"/>
      <c r="H6" s="12"/>
      <c r="I6" s="12"/>
    </row>
    <row r="7" spans="1:13" ht="15.75" customHeight="1" x14ac:dyDescent="0.15">
      <c r="A7" s="1" t="s">
        <v>7</v>
      </c>
      <c r="B7" s="32">
        <v>210000</v>
      </c>
      <c r="C7" s="12"/>
      <c r="D7" s="12"/>
      <c r="E7" s="12"/>
      <c r="F7" s="12"/>
      <c r="G7" s="12"/>
      <c r="H7" s="12"/>
      <c r="I7" s="12"/>
      <c r="J7" s="12"/>
    </row>
    <row r="8" spans="1:13" x14ac:dyDescent="0.15">
      <c r="A8" s="1" t="s">
        <v>8</v>
      </c>
      <c r="B8" s="32">
        <v>10000</v>
      </c>
      <c r="C8" s="12"/>
      <c r="D8" s="12"/>
      <c r="E8" s="12"/>
      <c r="F8" s="12"/>
      <c r="G8" s="12"/>
      <c r="H8" s="12"/>
      <c r="I8" s="12"/>
      <c r="J8" s="12"/>
    </row>
    <row r="9" spans="1:13" x14ac:dyDescent="0.15">
      <c r="A9" s="1" t="s">
        <v>9</v>
      </c>
      <c r="B9" s="5">
        <v>5</v>
      </c>
      <c r="C9" s="12"/>
      <c r="D9" s="12"/>
      <c r="E9" s="12"/>
      <c r="F9" s="12"/>
      <c r="G9" s="12"/>
      <c r="H9" s="48" t="s">
        <v>44</v>
      </c>
      <c r="I9" s="48"/>
      <c r="J9" s="48"/>
      <c r="K9" s="16"/>
      <c r="L9" s="16"/>
      <c r="M9" s="16"/>
    </row>
    <row r="10" spans="1:13" x14ac:dyDescent="0.15">
      <c r="A10" s="1" t="s">
        <v>10</v>
      </c>
      <c r="B10" s="32">
        <v>40000</v>
      </c>
      <c r="C10" s="12"/>
      <c r="D10" s="12"/>
      <c r="E10" s="12"/>
      <c r="F10" s="12"/>
      <c r="G10" s="12"/>
      <c r="H10" s="18" t="s">
        <v>1</v>
      </c>
      <c r="I10" s="18"/>
      <c r="J10" s="19">
        <f>I3</f>
        <v>-67075.158673178201</v>
      </c>
      <c r="K10" s="14"/>
      <c r="L10" s="14"/>
      <c r="M10" s="14"/>
    </row>
    <row r="11" spans="1:13" x14ac:dyDescent="0.15">
      <c r="A11" s="1" t="s">
        <v>11</v>
      </c>
      <c r="B11" s="32">
        <v>50000</v>
      </c>
      <c r="C11" s="12"/>
      <c r="D11" s="12"/>
      <c r="E11" s="12"/>
      <c r="F11" s="12"/>
      <c r="G11" s="12"/>
      <c r="H11" s="49" t="s">
        <v>3</v>
      </c>
      <c r="I11" s="20">
        <v>20</v>
      </c>
      <c r="J11" s="21">
        <f t="dataTable" ref="J11:J15" dt2D="0" dtr="0" r1="B4" ca="1"/>
        <v>-106634.79680930612</v>
      </c>
      <c r="K11" s="14"/>
      <c r="L11" s="14"/>
      <c r="M11" s="14"/>
    </row>
    <row r="12" spans="1:13" x14ac:dyDescent="0.15">
      <c r="A12" s="1" t="s">
        <v>12</v>
      </c>
      <c r="B12" s="6">
        <v>0.3</v>
      </c>
      <c r="C12" s="12"/>
      <c r="D12" s="12"/>
      <c r="E12" s="12"/>
      <c r="F12" s="12"/>
      <c r="G12" s="12"/>
      <c r="H12" s="49"/>
      <c r="I12" s="20">
        <v>21</v>
      </c>
      <c r="J12" s="21">
        <v>-86854.977741242154</v>
      </c>
      <c r="K12" s="14"/>
      <c r="L12" s="14"/>
      <c r="M12" s="14"/>
    </row>
    <row r="13" spans="1:13" x14ac:dyDescent="0.15">
      <c r="A13" s="7" t="s">
        <v>13</v>
      </c>
      <c r="B13" s="6">
        <v>0.15</v>
      </c>
      <c r="C13" s="12"/>
      <c r="D13" s="12"/>
      <c r="E13" s="12"/>
      <c r="F13" s="12"/>
      <c r="G13" s="12"/>
      <c r="H13" s="49"/>
      <c r="I13" s="20">
        <v>22</v>
      </c>
      <c r="J13" s="21">
        <v>-67075.158673178201</v>
      </c>
      <c r="K13" s="14"/>
      <c r="L13" s="14"/>
      <c r="M13" s="14"/>
    </row>
    <row r="14" spans="1:13" x14ac:dyDescent="0.15">
      <c r="A14" s="12"/>
      <c r="B14" s="12"/>
      <c r="C14" s="12"/>
      <c r="D14" s="12"/>
      <c r="E14" s="12"/>
      <c r="F14" s="12"/>
      <c r="G14" s="12"/>
      <c r="H14" s="49"/>
      <c r="I14" s="20">
        <v>23</v>
      </c>
      <c r="J14" s="21">
        <v>-47295.339605114219</v>
      </c>
      <c r="K14" s="14"/>
      <c r="L14" s="14"/>
      <c r="M14" s="14"/>
    </row>
    <row r="15" spans="1:13" ht="15.75" customHeight="1" x14ac:dyDescent="0.15">
      <c r="A15" s="12"/>
      <c r="B15" s="8" t="s">
        <v>14</v>
      </c>
      <c r="C15" s="8" t="s">
        <v>15</v>
      </c>
      <c r="D15" s="8" t="s">
        <v>16</v>
      </c>
      <c r="E15" s="8" t="s">
        <v>17</v>
      </c>
      <c r="F15" s="8" t="s">
        <v>18</v>
      </c>
      <c r="G15" s="12"/>
      <c r="H15" s="50"/>
      <c r="I15" s="22">
        <v>24</v>
      </c>
      <c r="J15" s="23">
        <v>-27515.520537050266</v>
      </c>
      <c r="K15" s="14"/>
      <c r="L15" s="14"/>
      <c r="M15" s="14"/>
    </row>
    <row r="16" spans="1:13" x14ac:dyDescent="0.15">
      <c r="A16" s="9" t="s">
        <v>19</v>
      </c>
      <c r="B16" s="35">
        <v>10000</v>
      </c>
      <c r="C16" s="35">
        <f>(B16*(1+$B$3))</f>
        <v>9000</v>
      </c>
      <c r="D16" s="35">
        <f t="shared" ref="D16:F16" si="0">(C16*(1+$B$3))</f>
        <v>8100</v>
      </c>
      <c r="E16" s="35">
        <f t="shared" si="0"/>
        <v>7290</v>
      </c>
      <c r="F16" s="35">
        <f t="shared" si="0"/>
        <v>6561</v>
      </c>
      <c r="G16" s="12"/>
      <c r="H16" s="14"/>
      <c r="I16" s="14"/>
      <c r="J16" s="15"/>
      <c r="K16" s="14"/>
      <c r="L16" s="14"/>
      <c r="M16" s="14"/>
    </row>
    <row r="17" spans="1:13" x14ac:dyDescent="0.15">
      <c r="A17" s="12" t="s">
        <v>20</v>
      </c>
      <c r="B17" s="29">
        <f t="shared" ref="B17:F17" si="1">B16*$B$4</f>
        <v>220000</v>
      </c>
      <c r="C17" s="29">
        <f t="shared" si="1"/>
        <v>198000</v>
      </c>
      <c r="D17" s="29">
        <f t="shared" si="1"/>
        <v>178200</v>
      </c>
      <c r="E17" s="29">
        <f t="shared" si="1"/>
        <v>160380</v>
      </c>
      <c r="F17" s="29">
        <f t="shared" si="1"/>
        <v>144342</v>
      </c>
      <c r="G17" s="12"/>
      <c r="H17" s="14"/>
      <c r="I17" s="14"/>
      <c r="J17" s="15"/>
      <c r="K17" s="14"/>
      <c r="L17" s="14"/>
      <c r="M17" s="14"/>
    </row>
    <row r="18" spans="1:13" x14ac:dyDescent="0.15">
      <c r="A18" s="13" t="s">
        <v>21</v>
      </c>
      <c r="B18" s="30">
        <f t="shared" ref="B18:F18" si="2">B16*$B$5</f>
        <v>160000</v>
      </c>
      <c r="C18" s="30">
        <f t="shared" si="2"/>
        <v>144000</v>
      </c>
      <c r="D18" s="30">
        <f t="shared" si="2"/>
        <v>129600</v>
      </c>
      <c r="E18" s="30">
        <f t="shared" si="2"/>
        <v>116640</v>
      </c>
      <c r="F18" s="30">
        <f t="shared" si="2"/>
        <v>104976</v>
      </c>
      <c r="G18" s="12"/>
      <c r="H18" s="14"/>
      <c r="I18" s="14"/>
      <c r="J18" s="15"/>
      <c r="K18" s="14"/>
      <c r="L18" s="14"/>
      <c r="M18" s="14"/>
    </row>
    <row r="19" spans="1:13" x14ac:dyDescent="0.15">
      <c r="A19" s="12" t="s">
        <v>22</v>
      </c>
      <c r="B19" s="29">
        <f t="shared" ref="B19:F19" si="3">B17-B18</f>
        <v>60000</v>
      </c>
      <c r="C19" s="29">
        <f t="shared" si="3"/>
        <v>54000</v>
      </c>
      <c r="D19" s="29">
        <f t="shared" si="3"/>
        <v>48600</v>
      </c>
      <c r="E19" s="29">
        <f t="shared" si="3"/>
        <v>43740</v>
      </c>
      <c r="F19" s="29">
        <f t="shared" si="3"/>
        <v>39366</v>
      </c>
      <c r="G19" s="12"/>
      <c r="H19" s="14"/>
      <c r="I19" s="14"/>
      <c r="J19" s="15"/>
      <c r="K19" s="14"/>
      <c r="L19" s="14"/>
      <c r="M19" s="14"/>
    </row>
    <row r="20" spans="1:13" x14ac:dyDescent="0.15">
      <c r="A20" s="12" t="s">
        <v>23</v>
      </c>
      <c r="B20" s="29">
        <f t="shared" ref="B20:F20" si="4">$B$6</f>
        <v>12000</v>
      </c>
      <c r="C20" s="29">
        <f t="shared" si="4"/>
        <v>12000</v>
      </c>
      <c r="D20" s="29">
        <f t="shared" si="4"/>
        <v>12000</v>
      </c>
      <c r="E20" s="29">
        <f t="shared" si="4"/>
        <v>12000</v>
      </c>
      <c r="F20" s="29">
        <f t="shared" si="4"/>
        <v>12000</v>
      </c>
      <c r="G20" s="12"/>
      <c r="H20" s="18"/>
      <c r="I20" s="18"/>
      <c r="J20" s="53" t="s">
        <v>5</v>
      </c>
      <c r="K20" s="54"/>
      <c r="L20" s="54"/>
      <c r="M20" s="54"/>
    </row>
    <row r="21" spans="1:13" x14ac:dyDescent="0.15">
      <c r="A21" s="13" t="s">
        <v>24</v>
      </c>
      <c r="B21" s="30">
        <f t="shared" ref="B21:F21" si="5">$B$10</f>
        <v>40000</v>
      </c>
      <c r="C21" s="30">
        <f t="shared" si="5"/>
        <v>40000</v>
      </c>
      <c r="D21" s="30">
        <f t="shared" si="5"/>
        <v>40000</v>
      </c>
      <c r="E21" s="30">
        <f t="shared" si="5"/>
        <v>40000</v>
      </c>
      <c r="F21" s="30">
        <f t="shared" si="5"/>
        <v>40000</v>
      </c>
      <c r="G21" s="12"/>
      <c r="H21" s="20" t="s">
        <v>1</v>
      </c>
      <c r="I21" s="24">
        <f>I3</f>
        <v>-67075.158673178201</v>
      </c>
      <c r="J21" s="20">
        <v>14</v>
      </c>
      <c r="K21" s="20">
        <v>15</v>
      </c>
      <c r="L21" s="20">
        <v>16</v>
      </c>
      <c r="M21" s="20">
        <v>17</v>
      </c>
    </row>
    <row r="22" spans="1:13" x14ac:dyDescent="0.15">
      <c r="A22" s="12" t="s">
        <v>25</v>
      </c>
      <c r="B22" s="29">
        <f t="shared" ref="B22:F22" si="6">B19-B20-B21</f>
        <v>8000</v>
      </c>
      <c r="C22" s="29">
        <f t="shared" si="6"/>
        <v>2000</v>
      </c>
      <c r="D22" s="29">
        <f t="shared" si="6"/>
        <v>-3400</v>
      </c>
      <c r="E22" s="29">
        <f t="shared" si="6"/>
        <v>-8260</v>
      </c>
      <c r="F22" s="29">
        <f t="shared" si="6"/>
        <v>-12634</v>
      </c>
      <c r="G22" s="12"/>
      <c r="H22" s="49" t="s">
        <v>3</v>
      </c>
      <c r="I22" s="20">
        <v>20</v>
      </c>
      <c r="J22" s="26">
        <f t="dataTable" ref="J22:M26" dt2D="1" dtr="1" r1="B5" r2="B4"/>
        <v>-67075.158673178201</v>
      </c>
      <c r="K22" s="26">
        <v>-86854.977741242154</v>
      </c>
      <c r="L22" s="26">
        <v>-106634.79680930612</v>
      </c>
      <c r="M22" s="26">
        <v>-126414.61587737009</v>
      </c>
    </row>
    <row r="23" spans="1:13" x14ac:dyDescent="0.15">
      <c r="A23" s="13" t="s">
        <v>26</v>
      </c>
      <c r="B23" s="30">
        <f t="shared" ref="B23:F23" si="7">B22*$B$12</f>
        <v>2400</v>
      </c>
      <c r="C23" s="30">
        <f t="shared" si="7"/>
        <v>600</v>
      </c>
      <c r="D23" s="30">
        <f t="shared" si="7"/>
        <v>-1020</v>
      </c>
      <c r="E23" s="30">
        <f t="shared" si="7"/>
        <v>-2478</v>
      </c>
      <c r="F23" s="30">
        <f t="shared" si="7"/>
        <v>-3790.2</v>
      </c>
      <c r="G23" s="12"/>
      <c r="H23" s="51"/>
      <c r="I23" s="20">
        <v>21</v>
      </c>
      <c r="J23" s="26">
        <v>-47295.339605114219</v>
      </c>
      <c r="K23" s="26">
        <v>-67075.158673178201</v>
      </c>
      <c r="L23" s="26">
        <v>-86854.977741242154</v>
      </c>
      <c r="M23" s="26">
        <v>-106634.79680930612</v>
      </c>
    </row>
    <row r="24" spans="1:13" x14ac:dyDescent="0.15">
      <c r="A24" s="12" t="s">
        <v>27</v>
      </c>
      <c r="B24" s="29">
        <f t="shared" ref="B24:F24" si="8">(B22-B23)</f>
        <v>5600</v>
      </c>
      <c r="C24" s="29">
        <f t="shared" si="8"/>
        <v>1400</v>
      </c>
      <c r="D24" s="29">
        <f t="shared" si="8"/>
        <v>-2380</v>
      </c>
      <c r="E24" s="29">
        <f t="shared" si="8"/>
        <v>-5782</v>
      </c>
      <c r="F24" s="29">
        <f t="shared" si="8"/>
        <v>-8843.7999999999993</v>
      </c>
      <c r="G24" s="12"/>
      <c r="H24" s="51"/>
      <c r="I24" s="20">
        <v>22</v>
      </c>
      <c r="J24" s="26">
        <v>-27515.520537050266</v>
      </c>
      <c r="K24" s="26">
        <v>-47295.339605114219</v>
      </c>
      <c r="L24" s="26">
        <v>-67075.158673178201</v>
      </c>
      <c r="M24" s="26">
        <v>-86854.977741242154</v>
      </c>
    </row>
    <row r="25" spans="1:13" x14ac:dyDescent="0.15">
      <c r="A25" s="13" t="s">
        <v>28</v>
      </c>
      <c r="B25" s="30">
        <f t="shared" ref="B25:F25" si="9">B21</f>
        <v>40000</v>
      </c>
      <c r="C25" s="30">
        <f t="shared" si="9"/>
        <v>40000</v>
      </c>
      <c r="D25" s="30">
        <f t="shared" si="9"/>
        <v>40000</v>
      </c>
      <c r="E25" s="30">
        <f t="shared" si="9"/>
        <v>40000</v>
      </c>
      <c r="F25" s="30">
        <f t="shared" si="9"/>
        <v>40000</v>
      </c>
      <c r="G25" s="12"/>
      <c r="H25" s="51"/>
      <c r="I25" s="20">
        <v>23</v>
      </c>
      <c r="J25" s="26">
        <v>-7735.7014689863136</v>
      </c>
      <c r="K25" s="26">
        <v>-27515.520537050266</v>
      </c>
      <c r="L25" s="26">
        <v>-47295.339605114219</v>
      </c>
      <c r="M25" s="26">
        <v>-67075.158673178201</v>
      </c>
    </row>
    <row r="26" spans="1:13" x14ac:dyDescent="0.15">
      <c r="A26" s="12" t="s">
        <v>29</v>
      </c>
      <c r="B26" s="29">
        <f t="shared" ref="B26:F26" si="10">B24+B25</f>
        <v>45600</v>
      </c>
      <c r="C26" s="29">
        <f t="shared" si="10"/>
        <v>41400</v>
      </c>
      <c r="D26" s="29">
        <f t="shared" si="10"/>
        <v>37620</v>
      </c>
      <c r="E26" s="29">
        <f t="shared" si="10"/>
        <v>34218</v>
      </c>
      <c r="F26" s="29">
        <f t="shared" si="10"/>
        <v>31156.2</v>
      </c>
      <c r="G26" s="12"/>
      <c r="H26" s="52"/>
      <c r="I26" s="22">
        <v>24</v>
      </c>
      <c r="J26" s="27">
        <v>12044.117599077668</v>
      </c>
      <c r="K26" s="27">
        <v>-7735.7014689863136</v>
      </c>
      <c r="L26" s="27">
        <v>-27515.520537050266</v>
      </c>
      <c r="M26" s="27">
        <v>-47295.339605114219</v>
      </c>
    </row>
    <row r="27" spans="1:13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3" ht="15.75" customHeight="1" x14ac:dyDescent="0.15">
      <c r="A28" s="44" t="s">
        <v>30</v>
      </c>
      <c r="B28" s="45"/>
      <c r="C28" s="45"/>
      <c r="D28" s="45"/>
      <c r="E28" s="45"/>
      <c r="F28" s="45"/>
      <c r="G28" s="45"/>
      <c r="H28" s="12"/>
      <c r="I28" s="12"/>
      <c r="J28" s="12"/>
    </row>
    <row r="29" spans="1:13" ht="15.75" customHeight="1" x14ac:dyDescent="0.15">
      <c r="A29" s="12"/>
      <c r="B29" s="8" t="s">
        <v>31</v>
      </c>
      <c r="C29" s="8" t="s">
        <v>32</v>
      </c>
      <c r="D29" s="8" t="s">
        <v>33</v>
      </c>
      <c r="E29" s="8" t="s">
        <v>34</v>
      </c>
      <c r="F29" s="8" t="s">
        <v>35</v>
      </c>
      <c r="G29" s="8" t="s">
        <v>36</v>
      </c>
      <c r="H29" s="12"/>
      <c r="I29" s="12"/>
      <c r="J29" s="12"/>
    </row>
    <row r="30" spans="1:13" x14ac:dyDescent="0.15">
      <c r="A30" s="12" t="s">
        <v>37</v>
      </c>
      <c r="B30" s="29"/>
      <c r="C30" s="29">
        <f t="shared" ref="C30:G30" si="11">B26</f>
        <v>45600</v>
      </c>
      <c r="D30" s="29">
        <f t="shared" si="11"/>
        <v>41400</v>
      </c>
      <c r="E30" s="29">
        <f t="shared" si="11"/>
        <v>37620</v>
      </c>
      <c r="F30" s="29">
        <f t="shared" si="11"/>
        <v>34218</v>
      </c>
      <c r="G30" s="29">
        <f t="shared" si="11"/>
        <v>31156.2</v>
      </c>
      <c r="H30" s="12"/>
      <c r="I30" s="12"/>
      <c r="J30" s="12"/>
    </row>
    <row r="31" spans="1:13" x14ac:dyDescent="0.15">
      <c r="A31" s="12"/>
      <c r="B31" s="29"/>
      <c r="C31" s="29"/>
      <c r="D31" s="29"/>
      <c r="E31" s="29"/>
      <c r="F31" s="29"/>
      <c r="G31" s="29"/>
      <c r="H31" s="12"/>
      <c r="I31" s="12"/>
      <c r="J31" s="12"/>
    </row>
    <row r="32" spans="1:13" x14ac:dyDescent="0.15">
      <c r="A32" s="12" t="s">
        <v>38</v>
      </c>
      <c r="B32" s="29">
        <v>-10000</v>
      </c>
      <c r="C32" s="29">
        <v>-5000</v>
      </c>
      <c r="D32" s="29">
        <v>-2000</v>
      </c>
      <c r="E32" s="29">
        <v>2000</v>
      </c>
      <c r="F32" s="29">
        <v>5000</v>
      </c>
      <c r="G32" s="29">
        <v>10000</v>
      </c>
      <c r="H32" s="12"/>
      <c r="I32" s="12"/>
      <c r="J32" s="12"/>
    </row>
    <row r="33" spans="1:10" x14ac:dyDescent="0.15">
      <c r="A33" s="12"/>
      <c r="B33" s="29"/>
      <c r="C33" s="29"/>
      <c r="D33" s="29"/>
      <c r="E33" s="29"/>
      <c r="F33" s="29"/>
      <c r="G33" s="29"/>
      <c r="H33" s="12"/>
      <c r="I33" s="12"/>
      <c r="J33" s="12"/>
    </row>
    <row r="34" spans="1:10" x14ac:dyDescent="0.15">
      <c r="A34" s="13" t="s">
        <v>39</v>
      </c>
      <c r="B34" s="30">
        <f>-B7</f>
        <v>-210000</v>
      </c>
      <c r="C34" s="30"/>
      <c r="D34" s="30"/>
      <c r="E34" s="30"/>
      <c r="F34" s="30"/>
      <c r="G34" s="30">
        <f>B37-B40</f>
        <v>38000</v>
      </c>
      <c r="H34" s="12"/>
      <c r="I34" s="12"/>
      <c r="J34" s="12"/>
    </row>
    <row r="35" spans="1:10" x14ac:dyDescent="0.15">
      <c r="A35" s="12" t="s">
        <v>40</v>
      </c>
      <c r="B35" s="29">
        <f t="shared" ref="B35:G35" si="12">SUM(B30:B34)</f>
        <v>-220000</v>
      </c>
      <c r="C35" s="29">
        <f t="shared" si="12"/>
        <v>40600</v>
      </c>
      <c r="D35" s="29">
        <f t="shared" si="12"/>
        <v>39400</v>
      </c>
      <c r="E35" s="29">
        <f t="shared" si="12"/>
        <v>39620</v>
      </c>
      <c r="F35" s="29">
        <f t="shared" si="12"/>
        <v>39218</v>
      </c>
      <c r="G35" s="29">
        <f t="shared" si="12"/>
        <v>79156.2</v>
      </c>
      <c r="H35" s="12"/>
      <c r="I35" s="12"/>
      <c r="J35" s="12"/>
    </row>
    <row r="36" spans="1:10" x14ac:dyDescent="0.15">
      <c r="A36" s="12"/>
      <c r="B36" s="33"/>
      <c r="C36" s="33"/>
      <c r="D36" s="33"/>
      <c r="E36" s="33"/>
      <c r="F36" s="33"/>
      <c r="G36" s="33"/>
      <c r="H36" s="12"/>
      <c r="I36" s="12"/>
      <c r="J36" s="12"/>
    </row>
    <row r="37" spans="1:10" x14ac:dyDescent="0.15">
      <c r="A37" s="12" t="s">
        <v>41</v>
      </c>
      <c r="B37" s="29">
        <f>B11</f>
        <v>50000</v>
      </c>
      <c r="C37" s="29"/>
      <c r="D37" s="29"/>
      <c r="E37" s="29"/>
      <c r="F37" s="29"/>
      <c r="G37" s="29"/>
      <c r="H37" s="12"/>
      <c r="I37" s="12"/>
      <c r="J37" s="12"/>
    </row>
    <row r="38" spans="1:10" x14ac:dyDescent="0.15">
      <c r="A38" s="13" t="s">
        <v>42</v>
      </c>
      <c r="B38" s="30">
        <f>B8</f>
        <v>10000</v>
      </c>
      <c r="C38" s="29"/>
      <c r="D38" s="29"/>
      <c r="E38" s="29"/>
      <c r="F38" s="29"/>
      <c r="G38" s="29"/>
      <c r="H38" s="12"/>
      <c r="I38" s="12"/>
      <c r="J38" s="12"/>
    </row>
    <row r="39" spans="1:10" x14ac:dyDescent="0.15">
      <c r="A39" s="12" t="s">
        <v>43</v>
      </c>
      <c r="B39" s="29">
        <f>(B37-B38)</f>
        <v>40000</v>
      </c>
      <c r="C39" s="29"/>
      <c r="D39" s="29"/>
      <c r="E39" s="29"/>
      <c r="F39" s="29"/>
      <c r="G39" s="29"/>
      <c r="H39" s="12"/>
      <c r="I39" s="12"/>
      <c r="J39" s="12"/>
    </row>
    <row r="40" spans="1:10" x14ac:dyDescent="0.15">
      <c r="A40" s="12" t="s">
        <v>26</v>
      </c>
      <c r="B40" s="29">
        <f>(B39*B12)</f>
        <v>12000</v>
      </c>
      <c r="C40" s="29"/>
      <c r="D40" s="29"/>
      <c r="E40" s="29"/>
      <c r="F40" s="29"/>
      <c r="G40" s="29"/>
      <c r="H40" s="12"/>
      <c r="I40" s="12"/>
      <c r="J40" s="12"/>
    </row>
    <row r="41" spans="1:10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</row>
  </sheetData>
  <mergeCells count="6">
    <mergeCell ref="A28:G28"/>
    <mergeCell ref="A2:B2"/>
    <mergeCell ref="H9:J9"/>
    <mergeCell ref="H11:H15"/>
    <mergeCell ref="J20:M20"/>
    <mergeCell ref="H22:H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2FCB-8252-40FA-A96B-AF9EDCB7ABDC}">
  <dimension ref="A1:L41"/>
  <sheetViews>
    <sheetView tabSelected="1" topLeftCell="A5" workbookViewId="0">
      <selection activeCell="I10" sqref="I10"/>
    </sheetView>
  </sheetViews>
  <sheetFormatPr baseColWidth="10" defaultColWidth="14.33203125" defaultRowHeight="13" x14ac:dyDescent="0.15"/>
  <cols>
    <col min="1" max="1" width="25.33203125" customWidth="1"/>
    <col min="8" max="8" width="17" customWidth="1"/>
  </cols>
  <sheetData>
    <row r="1" spans="1:12" x14ac:dyDescent="0.15">
      <c r="A1" s="12"/>
      <c r="B1" s="12"/>
      <c r="C1" s="12"/>
      <c r="D1" s="12"/>
      <c r="E1" s="12"/>
      <c r="F1" s="12"/>
      <c r="G1" s="12"/>
      <c r="H1" s="12"/>
    </row>
    <row r="2" spans="1:12" ht="15.75" customHeight="1" x14ac:dyDescent="0.15">
      <c r="A2" s="46" t="s">
        <v>0</v>
      </c>
      <c r="B2" s="47"/>
      <c r="C2" s="12"/>
      <c r="D2" s="12"/>
      <c r="E2" s="12"/>
      <c r="F2" s="12"/>
      <c r="G2" s="12"/>
      <c r="H2" s="12"/>
      <c r="I2" s="12"/>
    </row>
    <row r="3" spans="1:12" ht="15.75" customHeight="1" x14ac:dyDescent="0.15">
      <c r="A3" s="1" t="s">
        <v>2</v>
      </c>
      <c r="B3" s="2">
        <v>0</v>
      </c>
      <c r="C3" s="12"/>
      <c r="D3" s="12"/>
      <c r="E3" s="12"/>
      <c r="F3" s="12"/>
      <c r="G3" s="12"/>
      <c r="H3" s="3" t="s">
        <v>1</v>
      </c>
      <c r="I3" s="34">
        <f t="array" ref="I3">NPV(B13,C35:G35)+B35</f>
        <v>53589.800916452194</v>
      </c>
    </row>
    <row r="4" spans="1:12" ht="15.75" customHeight="1" x14ac:dyDescent="0.15">
      <c r="A4" s="1" t="s">
        <v>3</v>
      </c>
      <c r="B4" s="32">
        <v>25</v>
      </c>
      <c r="C4" s="12"/>
      <c r="D4" s="12"/>
      <c r="E4" s="12"/>
      <c r="F4" s="12"/>
      <c r="G4" s="12"/>
      <c r="H4" s="3"/>
      <c r="I4" s="12"/>
    </row>
    <row r="5" spans="1:12" x14ac:dyDescent="0.15">
      <c r="A5" s="1" t="s">
        <v>5</v>
      </c>
      <c r="B5" s="32">
        <v>15</v>
      </c>
      <c r="C5" s="12"/>
      <c r="D5" s="12"/>
      <c r="E5" s="12"/>
      <c r="F5" s="12"/>
      <c r="G5" s="12"/>
      <c r="H5" s="3" t="s">
        <v>4</v>
      </c>
      <c r="I5" s="4">
        <f>IRR(B35:G35)</f>
        <v>0.24021660908656162</v>
      </c>
    </row>
    <row r="6" spans="1:12" x14ac:dyDescent="0.15">
      <c r="A6" s="1" t="s">
        <v>6</v>
      </c>
      <c r="B6" s="32">
        <v>10000</v>
      </c>
      <c r="C6" s="12"/>
      <c r="D6" s="12"/>
      <c r="E6" s="12"/>
      <c r="F6" s="12"/>
      <c r="G6" s="12"/>
      <c r="H6" s="12"/>
      <c r="I6" s="12"/>
    </row>
    <row r="7" spans="1:12" ht="15.75" customHeight="1" x14ac:dyDescent="0.15">
      <c r="A7" s="1" t="s">
        <v>7</v>
      </c>
      <c r="B7" s="32">
        <v>210000</v>
      </c>
      <c r="C7" s="12"/>
      <c r="D7" s="12"/>
      <c r="E7" s="12"/>
      <c r="F7" s="12"/>
      <c r="G7" s="12"/>
    </row>
    <row r="8" spans="1:12" x14ac:dyDescent="0.15">
      <c r="A8" s="1" t="s">
        <v>8</v>
      </c>
      <c r="B8" s="32">
        <v>10000</v>
      </c>
      <c r="C8" s="12"/>
      <c r="D8" s="12"/>
      <c r="E8" s="12"/>
      <c r="F8" s="12"/>
      <c r="G8" s="12"/>
    </row>
    <row r="9" spans="1:12" x14ac:dyDescent="0.15">
      <c r="A9" s="1" t="s">
        <v>9</v>
      </c>
      <c r="B9" s="5">
        <v>5</v>
      </c>
      <c r="C9" s="12"/>
      <c r="D9" s="12"/>
      <c r="E9" s="12"/>
      <c r="F9" s="12"/>
      <c r="G9" s="12"/>
      <c r="I9" s="17" t="s">
        <v>19</v>
      </c>
      <c r="J9" s="17"/>
      <c r="K9" s="17"/>
      <c r="L9" s="17"/>
    </row>
    <row r="10" spans="1:12" x14ac:dyDescent="0.15">
      <c r="A10" s="1" t="s">
        <v>10</v>
      </c>
      <c r="B10" s="32">
        <v>40000</v>
      </c>
      <c r="C10" s="12"/>
      <c r="D10" s="12"/>
      <c r="E10" s="12"/>
      <c r="F10" s="12"/>
      <c r="G10" s="12"/>
      <c r="H10" s="17" t="s">
        <v>45</v>
      </c>
      <c r="I10" s="17">
        <v>5000</v>
      </c>
    </row>
    <row r="11" spans="1:12" x14ac:dyDescent="0.15">
      <c r="A11" s="1" t="s">
        <v>11</v>
      </c>
      <c r="B11" s="32">
        <v>50000</v>
      </c>
      <c r="C11" s="12"/>
      <c r="D11" s="12"/>
      <c r="E11" s="12"/>
      <c r="F11" s="12"/>
      <c r="G11" s="12"/>
    </row>
    <row r="12" spans="1:12" x14ac:dyDescent="0.15">
      <c r="A12" s="1" t="s">
        <v>12</v>
      </c>
      <c r="B12" s="6">
        <v>0.3</v>
      </c>
      <c r="C12" s="12"/>
      <c r="D12" s="12"/>
      <c r="E12" s="12"/>
      <c r="F12" s="12"/>
      <c r="G12" s="12"/>
      <c r="H12" s="17" t="s">
        <v>46</v>
      </c>
      <c r="I12">
        <v>7716</v>
      </c>
    </row>
    <row r="13" spans="1:12" x14ac:dyDescent="0.15">
      <c r="A13" s="7" t="s">
        <v>13</v>
      </c>
      <c r="B13" s="6">
        <v>0.15</v>
      </c>
      <c r="C13" s="12"/>
      <c r="D13" s="12"/>
      <c r="E13" s="12"/>
      <c r="F13" s="12"/>
      <c r="G13" s="12"/>
    </row>
    <row r="14" spans="1:12" x14ac:dyDescent="0.15">
      <c r="A14" s="12"/>
      <c r="B14" s="12"/>
      <c r="C14" s="12"/>
      <c r="D14" s="12"/>
      <c r="E14" s="12"/>
      <c r="F14" s="12"/>
      <c r="G14" s="12"/>
    </row>
    <row r="15" spans="1:12" ht="15.75" customHeight="1" x14ac:dyDescent="0.15">
      <c r="A15" s="12"/>
      <c r="B15" s="8" t="s">
        <v>14</v>
      </c>
      <c r="C15" s="8" t="s">
        <v>15</v>
      </c>
      <c r="D15" s="8" t="s">
        <v>16</v>
      </c>
      <c r="E15" s="8" t="s">
        <v>17</v>
      </c>
      <c r="F15" s="8" t="s">
        <v>18</v>
      </c>
      <c r="G15" s="12"/>
    </row>
    <row r="16" spans="1:12" x14ac:dyDescent="0.15">
      <c r="A16" s="9" t="s">
        <v>19</v>
      </c>
      <c r="B16" s="10">
        <v>10000</v>
      </c>
      <c r="C16" s="10">
        <f>B16*(1+$B$3)</f>
        <v>10000</v>
      </c>
      <c r="D16" s="10">
        <f t="shared" ref="D16:F16" si="0">C16*(1+$B$3)</f>
        <v>10000</v>
      </c>
      <c r="E16" s="10">
        <f t="shared" si="0"/>
        <v>10000</v>
      </c>
      <c r="F16" s="10">
        <f t="shared" si="0"/>
        <v>10000</v>
      </c>
      <c r="G16" s="12"/>
    </row>
    <row r="17" spans="1:10" x14ac:dyDescent="0.15">
      <c r="A17" s="12" t="s">
        <v>20</v>
      </c>
      <c r="B17" s="29">
        <f t="shared" ref="B17:F17" si="1">B16*$B$4</f>
        <v>250000</v>
      </c>
      <c r="C17" s="29">
        <f t="shared" si="1"/>
        <v>250000</v>
      </c>
      <c r="D17" s="29">
        <f t="shared" si="1"/>
        <v>250000</v>
      </c>
      <c r="E17" s="29">
        <f t="shared" si="1"/>
        <v>250000</v>
      </c>
      <c r="F17" s="29">
        <f t="shared" si="1"/>
        <v>250000</v>
      </c>
      <c r="G17" s="12"/>
    </row>
    <row r="18" spans="1:10" x14ac:dyDescent="0.15">
      <c r="A18" s="13" t="s">
        <v>21</v>
      </c>
      <c r="B18" s="30">
        <f t="shared" ref="B18:F18" si="2">B16*$B$5</f>
        <v>150000</v>
      </c>
      <c r="C18" s="30">
        <f t="shared" si="2"/>
        <v>150000</v>
      </c>
      <c r="D18" s="30">
        <f t="shared" si="2"/>
        <v>150000</v>
      </c>
      <c r="E18" s="30">
        <f t="shared" si="2"/>
        <v>150000</v>
      </c>
      <c r="F18" s="30">
        <f t="shared" si="2"/>
        <v>150000</v>
      </c>
      <c r="G18" s="12"/>
    </row>
    <row r="19" spans="1:10" x14ac:dyDescent="0.15">
      <c r="A19" s="12" t="s">
        <v>22</v>
      </c>
      <c r="B19" s="29">
        <f t="shared" ref="B19:F19" si="3">B17-B18</f>
        <v>100000</v>
      </c>
      <c r="C19" s="29">
        <f t="shared" si="3"/>
        <v>100000</v>
      </c>
      <c r="D19" s="29">
        <f t="shared" si="3"/>
        <v>100000</v>
      </c>
      <c r="E19" s="29">
        <f t="shared" si="3"/>
        <v>100000</v>
      </c>
      <c r="F19" s="29">
        <f t="shared" si="3"/>
        <v>100000</v>
      </c>
      <c r="G19" s="12"/>
    </row>
    <row r="20" spans="1:10" x14ac:dyDescent="0.15">
      <c r="A20" s="12" t="s">
        <v>23</v>
      </c>
      <c r="B20" s="29">
        <f t="shared" ref="B20:F20" si="4">$B$6</f>
        <v>10000</v>
      </c>
      <c r="C20" s="29">
        <f t="shared" si="4"/>
        <v>10000</v>
      </c>
      <c r="D20" s="29">
        <f t="shared" si="4"/>
        <v>10000</v>
      </c>
      <c r="E20" s="29">
        <f t="shared" si="4"/>
        <v>10000</v>
      </c>
      <c r="F20" s="29">
        <f t="shared" si="4"/>
        <v>10000</v>
      </c>
      <c r="G20" s="12"/>
    </row>
    <row r="21" spans="1:10" x14ac:dyDescent="0.15">
      <c r="A21" s="13" t="s">
        <v>24</v>
      </c>
      <c r="B21" s="30">
        <f t="shared" ref="B21:F21" si="5">$B$10</f>
        <v>40000</v>
      </c>
      <c r="C21" s="30">
        <f t="shared" si="5"/>
        <v>40000</v>
      </c>
      <c r="D21" s="30">
        <f t="shared" si="5"/>
        <v>40000</v>
      </c>
      <c r="E21" s="30">
        <f t="shared" si="5"/>
        <v>40000</v>
      </c>
      <c r="F21" s="30">
        <f t="shared" si="5"/>
        <v>40000</v>
      </c>
      <c r="G21" s="12"/>
    </row>
    <row r="22" spans="1:10" x14ac:dyDescent="0.15">
      <c r="A22" s="12" t="s">
        <v>25</v>
      </c>
      <c r="B22" s="29">
        <f t="shared" ref="B22:F22" si="6">B19-B20-B21</f>
        <v>50000</v>
      </c>
      <c r="C22" s="29">
        <f t="shared" si="6"/>
        <v>50000</v>
      </c>
      <c r="D22" s="29">
        <f t="shared" si="6"/>
        <v>50000</v>
      </c>
      <c r="E22" s="29">
        <f t="shared" si="6"/>
        <v>50000</v>
      </c>
      <c r="F22" s="29">
        <f t="shared" si="6"/>
        <v>50000</v>
      </c>
      <c r="G22" s="12"/>
    </row>
    <row r="23" spans="1:10" x14ac:dyDescent="0.15">
      <c r="A23" s="13" t="s">
        <v>26</v>
      </c>
      <c r="B23" s="30">
        <f t="shared" ref="B23:F23" si="7">B22*$B$12</f>
        <v>15000</v>
      </c>
      <c r="C23" s="30">
        <f t="shared" si="7"/>
        <v>15000</v>
      </c>
      <c r="D23" s="30">
        <f t="shared" si="7"/>
        <v>15000</v>
      </c>
      <c r="E23" s="30">
        <f t="shared" si="7"/>
        <v>15000</v>
      </c>
      <c r="F23" s="30">
        <f t="shared" si="7"/>
        <v>15000</v>
      </c>
      <c r="G23" s="12"/>
    </row>
    <row r="24" spans="1:10" x14ac:dyDescent="0.15">
      <c r="A24" s="12" t="s">
        <v>27</v>
      </c>
      <c r="B24" s="29">
        <f t="shared" ref="B24:F24" si="8">(B22-B23)</f>
        <v>35000</v>
      </c>
      <c r="C24" s="29">
        <f t="shared" si="8"/>
        <v>35000</v>
      </c>
      <c r="D24" s="29">
        <f t="shared" si="8"/>
        <v>35000</v>
      </c>
      <c r="E24" s="29">
        <f t="shared" si="8"/>
        <v>35000</v>
      </c>
      <c r="F24" s="29">
        <f t="shared" si="8"/>
        <v>35000</v>
      </c>
      <c r="G24" s="12"/>
    </row>
    <row r="25" spans="1:10" x14ac:dyDescent="0.15">
      <c r="A25" s="13" t="s">
        <v>28</v>
      </c>
      <c r="B25" s="30">
        <f t="shared" ref="B25:F25" si="9">B21</f>
        <v>40000</v>
      </c>
      <c r="C25" s="30">
        <f t="shared" si="9"/>
        <v>40000</v>
      </c>
      <c r="D25" s="30">
        <f t="shared" si="9"/>
        <v>40000</v>
      </c>
      <c r="E25" s="30">
        <f t="shared" si="9"/>
        <v>40000</v>
      </c>
      <c r="F25" s="30">
        <f t="shared" si="9"/>
        <v>40000</v>
      </c>
      <c r="G25" s="12"/>
    </row>
    <row r="26" spans="1:10" x14ac:dyDescent="0.15">
      <c r="A26" s="12" t="s">
        <v>29</v>
      </c>
      <c r="B26" s="29">
        <f t="shared" ref="B26:F26" si="10">B24+B25</f>
        <v>75000</v>
      </c>
      <c r="C26" s="29">
        <f t="shared" si="10"/>
        <v>75000</v>
      </c>
      <c r="D26" s="29">
        <f t="shared" si="10"/>
        <v>75000</v>
      </c>
      <c r="E26" s="29">
        <f t="shared" si="10"/>
        <v>75000</v>
      </c>
      <c r="F26" s="29">
        <f t="shared" si="10"/>
        <v>75000</v>
      </c>
      <c r="G26" s="12"/>
    </row>
    <row r="27" spans="1:10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5.75" customHeight="1" x14ac:dyDescent="0.15">
      <c r="A28" s="44" t="s">
        <v>30</v>
      </c>
      <c r="B28" s="45"/>
      <c r="C28" s="45"/>
      <c r="D28" s="45"/>
      <c r="E28" s="45"/>
      <c r="F28" s="45"/>
      <c r="G28" s="45"/>
      <c r="H28" s="12"/>
      <c r="I28" s="12"/>
      <c r="J28" s="12"/>
    </row>
    <row r="29" spans="1:10" ht="15.75" customHeight="1" x14ac:dyDescent="0.15">
      <c r="A29" s="12"/>
      <c r="B29" s="8" t="s">
        <v>31</v>
      </c>
      <c r="C29" s="8" t="s">
        <v>32</v>
      </c>
      <c r="D29" s="8" t="s">
        <v>33</v>
      </c>
      <c r="E29" s="8" t="s">
        <v>34</v>
      </c>
      <c r="F29" s="8" t="s">
        <v>35</v>
      </c>
      <c r="G29" s="8" t="s">
        <v>36</v>
      </c>
      <c r="H29" s="12"/>
      <c r="I29" s="12"/>
      <c r="J29" s="12"/>
    </row>
    <row r="30" spans="1:10" x14ac:dyDescent="0.15">
      <c r="A30" s="12" t="s">
        <v>37</v>
      </c>
      <c r="B30" s="29"/>
      <c r="C30" s="29">
        <f t="shared" ref="C30:G30" si="11">B26</f>
        <v>75000</v>
      </c>
      <c r="D30" s="29">
        <f t="shared" si="11"/>
        <v>75000</v>
      </c>
      <c r="E30" s="29">
        <f t="shared" si="11"/>
        <v>75000</v>
      </c>
      <c r="F30" s="29">
        <f t="shared" si="11"/>
        <v>75000</v>
      </c>
      <c r="G30" s="29">
        <f t="shared" si="11"/>
        <v>75000</v>
      </c>
      <c r="H30" s="12"/>
      <c r="I30" s="12"/>
      <c r="J30" s="12"/>
    </row>
    <row r="31" spans="1:10" x14ac:dyDescent="0.15">
      <c r="A31" s="12"/>
      <c r="B31" s="29"/>
      <c r="C31" s="29"/>
      <c r="D31" s="29"/>
      <c r="E31" s="29"/>
      <c r="F31" s="29"/>
      <c r="G31" s="29"/>
      <c r="H31" s="12"/>
      <c r="I31" s="12"/>
      <c r="J31" s="12"/>
    </row>
    <row r="32" spans="1:10" x14ac:dyDescent="0.15">
      <c r="A32" s="12" t="s">
        <v>38</v>
      </c>
      <c r="B32" s="29">
        <v>-10000</v>
      </c>
      <c r="C32" s="29">
        <v>-5000</v>
      </c>
      <c r="D32" s="29">
        <v>-2000</v>
      </c>
      <c r="E32" s="29">
        <v>2000</v>
      </c>
      <c r="F32" s="29">
        <v>5000</v>
      </c>
      <c r="G32" s="29">
        <v>10000</v>
      </c>
      <c r="H32" s="12"/>
      <c r="I32" s="12"/>
      <c r="J32" s="12"/>
    </row>
    <row r="33" spans="1:10" x14ac:dyDescent="0.15">
      <c r="A33" s="12"/>
      <c r="B33" s="29"/>
      <c r="C33" s="29"/>
      <c r="D33" s="29"/>
      <c r="E33" s="29"/>
      <c r="F33" s="29"/>
      <c r="G33" s="29"/>
      <c r="H33" s="12"/>
      <c r="I33" s="12"/>
      <c r="J33" s="12"/>
    </row>
    <row r="34" spans="1:10" x14ac:dyDescent="0.15">
      <c r="A34" s="13" t="s">
        <v>39</v>
      </c>
      <c r="B34" s="30">
        <f>-B7</f>
        <v>-210000</v>
      </c>
      <c r="C34" s="30"/>
      <c r="D34" s="30"/>
      <c r="E34" s="30"/>
      <c r="F34" s="30"/>
      <c r="G34" s="30">
        <f>B37-B40</f>
        <v>38000</v>
      </c>
      <c r="H34" s="12"/>
      <c r="I34" s="12"/>
      <c r="J34" s="12"/>
    </row>
    <row r="35" spans="1:10" x14ac:dyDescent="0.15">
      <c r="A35" s="12" t="s">
        <v>40</v>
      </c>
      <c r="B35" s="29">
        <f t="shared" ref="B35:G35" si="12">SUM(B30:B34)</f>
        <v>-220000</v>
      </c>
      <c r="C35" s="29">
        <f t="shared" si="12"/>
        <v>70000</v>
      </c>
      <c r="D35" s="29">
        <f t="shared" si="12"/>
        <v>73000</v>
      </c>
      <c r="E35" s="29">
        <f t="shared" si="12"/>
        <v>77000</v>
      </c>
      <c r="F35" s="29">
        <f t="shared" si="12"/>
        <v>80000</v>
      </c>
      <c r="G35" s="29">
        <f t="shared" si="12"/>
        <v>123000</v>
      </c>
      <c r="H35" s="12"/>
      <c r="I35" s="12"/>
      <c r="J35" s="12"/>
    </row>
    <row r="36" spans="1:10" x14ac:dyDescent="0.15">
      <c r="A36" s="12"/>
      <c r="B36" s="33"/>
      <c r="C36" s="33"/>
      <c r="D36" s="33"/>
      <c r="E36" s="33"/>
      <c r="F36" s="33"/>
      <c r="G36" s="33"/>
      <c r="H36" s="12"/>
      <c r="I36" s="12"/>
      <c r="J36" s="12"/>
    </row>
    <row r="37" spans="1:10" x14ac:dyDescent="0.15">
      <c r="A37" s="12" t="s">
        <v>41</v>
      </c>
      <c r="B37" s="29">
        <f>B11</f>
        <v>50000</v>
      </c>
      <c r="C37" s="29"/>
      <c r="D37" s="29"/>
      <c r="E37" s="29"/>
      <c r="F37" s="29"/>
      <c r="G37" s="29"/>
      <c r="H37" s="12"/>
      <c r="I37" s="12"/>
      <c r="J37" s="12"/>
    </row>
    <row r="38" spans="1:10" x14ac:dyDescent="0.15">
      <c r="A38" s="13" t="s">
        <v>42</v>
      </c>
      <c r="B38" s="30">
        <f>B8</f>
        <v>10000</v>
      </c>
      <c r="C38" s="29"/>
      <c r="D38" s="29"/>
      <c r="E38" s="29"/>
      <c r="F38" s="29"/>
      <c r="G38" s="29"/>
      <c r="H38" s="12"/>
      <c r="I38" s="12"/>
      <c r="J38" s="12"/>
    </row>
    <row r="39" spans="1:10" x14ac:dyDescent="0.15">
      <c r="A39" s="12" t="s">
        <v>43</v>
      </c>
      <c r="B39" s="29">
        <f>(B37-B38)</f>
        <v>40000</v>
      </c>
      <c r="C39" s="29"/>
      <c r="D39" s="29"/>
      <c r="E39" s="29"/>
      <c r="F39" s="29"/>
      <c r="G39" s="29"/>
      <c r="H39" s="12"/>
      <c r="I39" s="12"/>
      <c r="J39" s="12"/>
    </row>
    <row r="40" spans="1:10" x14ac:dyDescent="0.15">
      <c r="A40" s="12" t="s">
        <v>26</v>
      </c>
      <c r="B40" s="29">
        <f>(B39*B12)</f>
        <v>12000</v>
      </c>
      <c r="C40" s="29"/>
      <c r="D40" s="29"/>
      <c r="E40" s="29"/>
      <c r="F40" s="29"/>
      <c r="G40" s="29"/>
      <c r="H40" s="12"/>
      <c r="I40" s="12"/>
      <c r="J40" s="12"/>
    </row>
    <row r="41" spans="1:10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</row>
  </sheetData>
  <mergeCells count="2">
    <mergeCell ref="A2:B2"/>
    <mergeCell ref="A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Case</vt:lpstr>
      <vt:lpstr>Sensitivity Analysis</vt:lpstr>
      <vt:lpstr>Scenario 1</vt:lpstr>
      <vt:lpstr>Scenario 2</vt:lpstr>
      <vt:lpstr>BreakEven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Dobos</cp:lastModifiedBy>
  <dcterms:modified xsi:type="dcterms:W3CDTF">2021-05-08T17:37:18Z</dcterms:modified>
</cp:coreProperties>
</file>