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osep\ThriveAI\"/>
    </mc:Choice>
  </mc:AlternateContent>
  <xr:revisionPtr revIDLastSave="0" documentId="8_{E32A3EAC-D333-4D92-8776-4E92B404937A}" xr6:coauthVersionLast="47" xr6:coauthVersionMax="47" xr10:uidLastSave="{00000000-0000-0000-0000-000000000000}"/>
  <bookViews>
    <workbookView xWindow="-120" yWindow="-120" windowWidth="24240" windowHeight="13020" activeTab="1" xr2:uid="{568EF31D-8985-4852-83DE-9C10A9DD644C}"/>
  </bookViews>
  <sheets>
    <sheet name="Invoice #1 Jan" sheetId="15" r:id="rId1"/>
    <sheet name="Invoice #2 Feb" sheetId="12" r:id="rId2"/>
    <sheet name="Invoice #1 Jan " sheetId="2" state="hidden" r:id="rId3"/>
    <sheet name="Breakout Hours" sheetId="1" r:id="rId4"/>
    <sheet name="Expense" sheetId="11" r:id="rId5"/>
    <sheet name="Jan by Resource" sheetId="14" r:id="rId6"/>
    <sheet name="Feb by Resource" sheetId="13" r:id="rId7"/>
  </sheets>
  <definedNames>
    <definedName name="_xlnm._FilterDatabase" localSheetId="3" hidden="1">'Breakout Hours'!$B$1:$BV$1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5" l="1"/>
  <c r="B6" i="15"/>
  <c r="C5" i="15"/>
  <c r="C6" i="15" s="1"/>
  <c r="E6" i="15" s="1"/>
  <c r="E5" i="15" l="1"/>
  <c r="K6" i="14" l="1"/>
  <c r="K7" i="14" s="1"/>
  <c r="J6" i="14"/>
  <c r="J7" i="14" s="1"/>
  <c r="H6" i="14"/>
  <c r="H7" i="14" s="1"/>
  <c r="G6" i="14"/>
  <c r="F6" i="14"/>
  <c r="F7" i="14" s="1"/>
  <c r="E6" i="14"/>
  <c r="E7" i="14" s="1"/>
  <c r="E8" i="14" s="1"/>
  <c r="D6" i="14"/>
  <c r="D7" i="14" s="1"/>
  <c r="C6" i="14"/>
  <c r="C8" i="14" s="1"/>
  <c r="G8" i="13"/>
  <c r="F8" i="13"/>
  <c r="E8" i="13"/>
  <c r="D8" i="13"/>
  <c r="C8" i="13"/>
  <c r="I7" i="13"/>
  <c r="H7" i="13"/>
  <c r="H6" i="13"/>
  <c r="C6" i="13"/>
  <c r="C7" i="13" s="1"/>
  <c r="D6" i="13"/>
  <c r="D7" i="13" s="1"/>
  <c r="E6" i="13"/>
  <c r="E7" i="13" s="1"/>
  <c r="F6" i="13"/>
  <c r="F7" i="13" s="1"/>
  <c r="G6" i="13"/>
  <c r="G7" i="13" s="1"/>
  <c r="J6" i="13"/>
  <c r="J7" i="13" s="1"/>
  <c r="K6" i="13"/>
  <c r="K7" i="13" s="1"/>
  <c r="C39" i="1"/>
  <c r="E6" i="12"/>
  <c r="E5" i="12"/>
  <c r="D6" i="12"/>
  <c r="B6" i="12"/>
  <c r="G8" i="14" l="1"/>
  <c r="I6" i="14"/>
  <c r="D8" i="14"/>
  <c r="C7" i="14"/>
  <c r="F8" i="14"/>
  <c r="G7" i="14"/>
  <c r="C5" i="12"/>
  <c r="C12" i="11"/>
  <c r="E6" i="2"/>
  <c r="C7" i="11"/>
  <c r="C22" i="1"/>
  <c r="C6" i="2"/>
  <c r="D5" i="2"/>
  <c r="E5" i="2" s="1"/>
  <c r="B6" i="2"/>
  <c r="I7" i="14" l="1"/>
  <c r="C6" i="12"/>
  <c r="D6" i="2"/>
</calcChain>
</file>

<file path=xl/sharedStrings.xml><?xml version="1.0" encoding="utf-8"?>
<sst xmlns="http://schemas.openxmlformats.org/spreadsheetml/2006/main" count="199" uniqueCount="64">
  <si>
    <t>hrs</t>
  </si>
  <si>
    <t xml:space="preserve">Date </t>
  </si>
  <si>
    <t>High Level</t>
  </si>
  <si>
    <t xml:space="preserve">Consulting Invoice #1 </t>
  </si>
  <si>
    <t>Month</t>
  </si>
  <si>
    <t>Hours</t>
  </si>
  <si>
    <t>Overview</t>
  </si>
  <si>
    <t>Total</t>
  </si>
  <si>
    <t>January</t>
  </si>
  <si>
    <t>ThriveAI - Joseph A. Eberle</t>
  </si>
  <si>
    <t xml:space="preserve">Infrastructure Setup, Infrastructure Modules 1.) talking_code 2.) logging_and_debugging 3.) User Interface Design </t>
  </si>
  <si>
    <t>Expense</t>
  </si>
  <si>
    <t>Resource</t>
  </si>
  <si>
    <t>JAE</t>
  </si>
  <si>
    <t xml:space="preserve">KR </t>
  </si>
  <si>
    <t>AS</t>
  </si>
  <si>
    <t>FM</t>
  </si>
  <si>
    <t xml:space="preserve">GM </t>
  </si>
  <si>
    <t xml:space="preserve"> Vanna Setup,  Db Discovery, project onboarding, PG installation</t>
  </si>
  <si>
    <t>talking code, NLP to SQL engine- Vanna Setup, Streamlit configuration, Postgresql Setup, weekly meetings, Penguins Machine Learning, Titanic Machine Learning, github publishing, branding,  Medical Questions,  titanic questions,  DB Discovery</t>
  </si>
  <si>
    <t xml:space="preserve"> NLP to SQL engine- Vanna Setup , Streamlit configuration, Postgresql Setup, weekly meetings, User Interface Design, Db Discovery</t>
  </si>
  <si>
    <t>talking code, NLP to SQL engine, Streamlit configuration, Postgresql Setup, weekly meetings, Penguins Machine Learning, Titanic Machine Learning, github publishing, branding, 200 Medical Questions, 100 titanic questions, 100 Penguin Questions, DB Discovery</t>
  </si>
  <si>
    <t xml:space="preserve"> NLP to SQL engine, Streamlit configuration, Postgresql Setup, weekly meetings, User Interface Design, Db Discovery</t>
  </si>
  <si>
    <t xml:space="preserve"> NLP to SQL engine,  Db Discovery, project onboarding, PG installation</t>
  </si>
  <si>
    <t>Intent calculation, ethical guidelines</t>
  </si>
  <si>
    <t xml:space="preserve"> NLP to SQL engine,  Db Discovery, project onboarding, PG installation, weekly prototyping meeting</t>
  </si>
  <si>
    <t>talking code, NLP to SQL engine, Streamlit configuration, Postgresql Setup, weekly meetings, Penguins Machine Learning, Titanic Machine Learning, github publishing, branding,  Medical Questions, 100 titanic questions, 10 Penguin Questions, DB Discovery</t>
  </si>
  <si>
    <t>Labor Amount</t>
  </si>
  <si>
    <t xml:space="preserve">Accounting Firm </t>
  </si>
  <si>
    <t>Lawyer</t>
  </si>
  <si>
    <t>Legal Zoom / MYS filing</t>
  </si>
  <si>
    <t xml:space="preserve">Als PC </t>
  </si>
  <si>
    <t>Als Monitor</t>
  </si>
  <si>
    <t>Office Staff (4 hr per)</t>
  </si>
  <si>
    <t>talking code, NLP to SQL engine, Streamlit configuration, Postgresql Setup, weekly meetings, Penguins Machine Learning, Titanic Machine Learning, github publishing, Term Frequency / Inverse Docuiment Frequency,  Medical Questions,  titanic questions, Penguin Questions, DB Discovery</t>
  </si>
  <si>
    <t xml:space="preserve">Jan </t>
  </si>
  <si>
    <t>Feb</t>
  </si>
  <si>
    <t xml:space="preserve">Month </t>
  </si>
  <si>
    <t>Jan</t>
  </si>
  <si>
    <t>Consulting Invoice #2</t>
  </si>
  <si>
    <t>Text to voice,  NLP to SQL engine-  Streamlit design, Postgresql Tuning, weekly meetings, Penguins Machine Learning, Titanic Machine Learning, github publishing, branding,  Medical Questions,  titanic questions,  DB Discovery Tuning</t>
  </si>
  <si>
    <t>Ethical Guidelines</t>
  </si>
  <si>
    <t>Autogen Ai agents, Pandas cleanup</t>
  </si>
  <si>
    <t>Jupyter Streamlit confuguration, Data science storyboard</t>
  </si>
  <si>
    <t>Vacation</t>
  </si>
  <si>
    <t>Vanna Integration, Anthropic investigation</t>
  </si>
  <si>
    <t>Vanna training SQL, Schema</t>
  </si>
  <si>
    <t xml:space="preserve">Jupyter Streamlit confuguration, Data science storyboard, confiuring Demo, weekly integration meetings </t>
  </si>
  <si>
    <t>Jupyter Streamlit confuguration, Data science storyboard, confiuring Demo, weekly integration meetings&lt; HEL data onboarding</t>
  </si>
  <si>
    <t>JE</t>
  </si>
  <si>
    <t>RE</t>
  </si>
  <si>
    <t xml:space="preserve">AS </t>
  </si>
  <si>
    <t>PC</t>
  </si>
  <si>
    <t>DE</t>
  </si>
  <si>
    <t>wk1</t>
  </si>
  <si>
    <t>wk2</t>
  </si>
  <si>
    <t>WK 1</t>
  </si>
  <si>
    <t>WK 3</t>
  </si>
  <si>
    <t>WK 2</t>
  </si>
  <si>
    <t>WK 4</t>
  </si>
  <si>
    <t>Mar</t>
  </si>
  <si>
    <t>Apr</t>
  </si>
  <si>
    <t>Invoice</t>
  </si>
  <si>
    <t>Consulting Invoice #1 - 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</si>
</sst>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bgColor indexed="64"/>
      </patternFill>
    </fill>
    <fill>
      <patternFill patternType="solid">
        <fgColor theme="9" tint="0.79998168889431442"/>
        <bgColor indexed="64"/>
      </patternFill>
    </fill>
    <fill>
      <patternFill patternType="solid">
        <fgColor theme="3" tint="0.79998168889431442"/>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58">
    <xf numFmtId="0" fontId="0" fillId="0" borderId="0" xfId="0"/>
    <xf numFmtId="0" fontId="1" fillId="0" borderId="0" xfId="0" applyFont="1"/>
    <xf numFmtId="0" fontId="0" fillId="0" borderId="0" xfId="0" applyAlignment="1">
      <alignment wrapText="1"/>
    </xf>
    <xf numFmtId="0" fontId="0" fillId="3" borderId="0" xfId="0" applyFill="1"/>
    <xf numFmtId="0" fontId="0" fillId="3" borderId="0" xfId="0" applyFill="1" applyAlignment="1">
      <alignment wrapText="1"/>
    </xf>
    <xf numFmtId="0" fontId="4" fillId="3" borderId="0" xfId="0" applyFont="1" applyFill="1"/>
    <xf numFmtId="0" fontId="4" fillId="0" borderId="0" xfId="0" applyFont="1"/>
    <xf numFmtId="0" fontId="4" fillId="0" borderId="1" xfId="0" applyFont="1" applyBorder="1" applyAlignment="1">
      <alignment vertical="top"/>
    </xf>
    <xf numFmtId="164" fontId="4" fillId="0" borderId="1" xfId="1" applyNumberFormat="1" applyFont="1" applyBorder="1" applyAlignment="1">
      <alignment vertical="top"/>
    </xf>
    <xf numFmtId="0" fontId="4" fillId="0" borderId="1" xfId="0" applyFont="1" applyBorder="1" applyAlignment="1">
      <alignment vertical="top" wrapText="1"/>
    </xf>
    <xf numFmtId="0" fontId="1" fillId="4" borderId="1" xfId="0" applyFont="1" applyFill="1" applyBorder="1" applyAlignment="1">
      <alignment vertical="top"/>
    </xf>
    <xf numFmtId="164" fontId="1" fillId="4" borderId="1" xfId="1" applyNumberFormat="1" applyFont="1" applyFill="1" applyBorder="1" applyAlignment="1">
      <alignment vertical="top"/>
    </xf>
    <xf numFmtId="14" fontId="1" fillId="2" borderId="0" xfId="0" applyNumberFormat="1" applyFont="1" applyFill="1" applyAlignment="1">
      <alignment horizontal="center" wrapText="1"/>
    </xf>
    <xf numFmtId="0" fontId="1" fillId="2" borderId="0" xfId="0" applyFont="1" applyFill="1" applyAlignment="1">
      <alignment horizontal="center" wrapText="1"/>
    </xf>
    <xf numFmtId="0" fontId="1" fillId="3" borderId="0" xfId="0" applyFont="1" applyFill="1"/>
    <xf numFmtId="0" fontId="1" fillId="4" borderId="1" xfId="0" applyFont="1" applyFill="1" applyBorder="1" applyAlignment="1">
      <alignment wrapText="1"/>
    </xf>
    <xf numFmtId="0" fontId="1" fillId="5" borderId="0" xfId="0" applyFont="1" applyFill="1"/>
    <xf numFmtId="0" fontId="1" fillId="5" borderId="0" xfId="0" applyFont="1" applyFill="1" applyAlignment="1">
      <alignment wrapText="1"/>
    </xf>
    <xf numFmtId="0" fontId="0" fillId="6" borderId="2" xfId="0" applyFill="1" applyBorder="1" applyAlignment="1">
      <alignment vertical="top"/>
    </xf>
    <xf numFmtId="0" fontId="0" fillId="6" borderId="3" xfId="0" applyFill="1" applyBorder="1" applyAlignment="1">
      <alignment vertical="top" wrapText="1"/>
    </xf>
    <xf numFmtId="0" fontId="0" fillId="7" borderId="2" xfId="0" applyFill="1" applyBorder="1" applyAlignment="1">
      <alignment vertical="top"/>
    </xf>
    <xf numFmtId="0" fontId="0" fillId="7" borderId="3" xfId="0" applyFill="1" applyBorder="1" applyAlignment="1">
      <alignment vertical="top" wrapText="1"/>
    </xf>
    <xf numFmtId="6" fontId="4" fillId="0" borderId="1" xfId="0" applyNumberFormat="1" applyFont="1" applyBorder="1" applyAlignment="1">
      <alignment vertical="top"/>
    </xf>
    <xf numFmtId="6" fontId="1" fillId="4" borderId="1" xfId="0" applyNumberFormat="1" applyFont="1"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wrapText="1"/>
    </xf>
    <xf numFmtId="6" fontId="0" fillId="0" borderId="0" xfId="0" applyNumberFormat="1"/>
    <xf numFmtId="0" fontId="3" fillId="10" borderId="0" xfId="0" applyFont="1" applyFill="1"/>
    <xf numFmtId="6" fontId="3" fillId="10" borderId="0" xfId="0" applyNumberFormat="1" applyFont="1" applyFill="1"/>
    <xf numFmtId="0" fontId="0" fillId="7" borderId="4" xfId="0" applyFill="1" applyBorder="1" applyAlignment="1">
      <alignment vertical="top"/>
    </xf>
    <xf numFmtId="14" fontId="0" fillId="7" borderId="5" xfId="0" applyNumberFormat="1" applyFill="1" applyBorder="1" applyAlignment="1">
      <alignment vertical="top"/>
    </xf>
    <xf numFmtId="14" fontId="0" fillId="8" borderId="5" xfId="0" applyNumberFormat="1" applyFill="1" applyBorder="1" applyAlignment="1">
      <alignment vertical="top"/>
    </xf>
    <xf numFmtId="14" fontId="0" fillId="9" borderId="5" xfId="0" applyNumberFormat="1" applyFill="1" applyBorder="1" applyAlignment="1">
      <alignment vertical="top"/>
    </xf>
    <xf numFmtId="14" fontId="0" fillId="6" borderId="6" xfId="0" applyNumberFormat="1" applyFill="1" applyBorder="1" applyAlignment="1">
      <alignment vertical="top"/>
    </xf>
    <xf numFmtId="14" fontId="0" fillId="6" borderId="5" xfId="0" applyNumberFormat="1" applyFill="1" applyBorder="1" applyAlignment="1">
      <alignment vertical="top"/>
    </xf>
    <xf numFmtId="165" fontId="4" fillId="0" borderId="1" xfId="2" applyNumberFormat="1" applyFont="1" applyBorder="1" applyAlignment="1">
      <alignment horizontal="center" vertical="top"/>
    </xf>
    <xf numFmtId="0" fontId="0" fillId="11" borderId="3" xfId="0" applyFill="1" applyBorder="1" applyAlignment="1">
      <alignment vertical="top" wrapText="1"/>
    </xf>
    <xf numFmtId="0" fontId="1" fillId="4" borderId="1" xfId="0" applyFont="1" applyFill="1" applyBorder="1" applyAlignment="1">
      <alignment horizontal="right" vertical="top"/>
    </xf>
    <xf numFmtId="0" fontId="0" fillId="8" borderId="2" xfId="0" applyFill="1" applyBorder="1" applyAlignment="1">
      <alignment vertical="top" wrapText="1"/>
    </xf>
    <xf numFmtId="0" fontId="5" fillId="2" borderId="0" xfId="0" applyFont="1" applyFill="1" applyAlignment="1">
      <alignment horizontal="center"/>
    </xf>
    <xf numFmtId="0" fontId="3" fillId="2" borderId="0" xfId="0" applyFont="1" applyFill="1" applyAlignment="1">
      <alignment horizontal="center" wrapText="1"/>
    </xf>
    <xf numFmtId="14" fontId="0" fillId="2" borderId="0" xfId="0" applyNumberFormat="1" applyFill="1" applyAlignment="1">
      <alignment horizontal="center" wrapText="1"/>
    </xf>
    <xf numFmtId="0" fontId="0" fillId="2" borderId="0" xfId="0" applyFill="1" applyAlignment="1">
      <alignment horizontal="center" wrapText="1"/>
    </xf>
    <xf numFmtId="0" fontId="5" fillId="12" borderId="0" xfId="0" applyFont="1" applyFill="1" applyAlignment="1">
      <alignment horizontal="center"/>
    </xf>
    <xf numFmtId="0" fontId="7" fillId="12" borderId="0" xfId="0" applyFont="1" applyFill="1"/>
    <xf numFmtId="0" fontId="7" fillId="3" borderId="0" xfId="0" applyFont="1" applyFill="1"/>
    <xf numFmtId="0" fontId="7" fillId="0" borderId="7" xfId="0" applyFont="1" applyBorder="1"/>
    <xf numFmtId="0" fontId="7" fillId="10" borderId="7" xfId="0" applyFont="1" applyFill="1" applyBorder="1"/>
    <xf numFmtId="164" fontId="7" fillId="0" borderId="7" xfId="1" applyNumberFormat="1" applyFont="1" applyBorder="1"/>
    <xf numFmtId="0" fontId="7" fillId="0" borderId="5" xfId="0" applyFont="1" applyBorder="1"/>
    <xf numFmtId="0" fontId="7" fillId="0" borderId="4" xfId="0" applyFont="1" applyBorder="1"/>
    <xf numFmtId="0" fontId="7" fillId="10" borderId="9" xfId="0" applyFont="1" applyFill="1" applyBorder="1"/>
    <xf numFmtId="165" fontId="5" fillId="13" borderId="8" xfId="2" applyNumberFormat="1" applyFont="1" applyFill="1" applyBorder="1"/>
    <xf numFmtId="164" fontId="5" fillId="13" borderId="7" xfId="1" applyNumberFormat="1" applyFont="1" applyFill="1" applyBorder="1"/>
    <xf numFmtId="0" fontId="5" fillId="14" borderId="0" xfId="0" applyFont="1" applyFill="1" applyAlignment="1">
      <alignment horizontal="center"/>
    </xf>
    <xf numFmtId="0" fontId="7" fillId="14" borderId="0" xfId="0" applyFont="1" applyFill="1"/>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7B09-A17E-4C59-8539-66937802E414}">
  <dimension ref="A1:AN152"/>
  <sheetViews>
    <sheetView workbookViewId="0">
      <selection activeCell="E12" sqref="E12"/>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41" t="s">
        <v>9</v>
      </c>
      <c r="B1" s="41"/>
      <c r="C1" s="41"/>
      <c r="D1" s="41"/>
      <c r="E1" s="41"/>
      <c r="F1" s="41"/>
    </row>
    <row r="2" spans="1:40" x14ac:dyDescent="0.25">
      <c r="A2" s="42" t="s">
        <v>63</v>
      </c>
      <c r="B2" s="42"/>
      <c r="C2" s="42"/>
      <c r="D2" s="42"/>
      <c r="E2" s="42"/>
      <c r="F2" s="42"/>
    </row>
    <row r="3" spans="1:40" x14ac:dyDescent="0.25">
      <c r="A3" s="43">
        <v>45693</v>
      </c>
      <c r="B3" s="44"/>
      <c r="C3" s="44"/>
      <c r="D3" s="44"/>
      <c r="E3" s="44"/>
      <c r="F3" s="44"/>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176</v>
      </c>
      <c r="C5" s="8">
        <f>B5*150</f>
        <v>26400</v>
      </c>
      <c r="D5" s="22">
        <v>1000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176</v>
      </c>
      <c r="C6" s="11">
        <f>SUM(C5:C5)</f>
        <v>26400</v>
      </c>
      <c r="D6" s="23">
        <f>SUM(D5:D5)</f>
        <v>1000</v>
      </c>
      <c r="E6" s="11">
        <f>C6+D6</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869E-DF8F-47EF-BD78-C7B8EA061D9F}">
  <dimension ref="A1:AN152"/>
  <sheetViews>
    <sheetView tabSelected="1" workbookViewId="0">
      <selection activeCell="E19" sqref="E19"/>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8.85546875" style="3"/>
  </cols>
  <sheetData>
    <row r="1" spans="1:40" ht="21" x14ac:dyDescent="0.35">
      <c r="A1" s="41" t="s">
        <v>9</v>
      </c>
      <c r="B1" s="41"/>
      <c r="C1" s="41"/>
      <c r="D1" s="41"/>
      <c r="E1" s="41"/>
      <c r="F1" s="41"/>
    </row>
    <row r="2" spans="1:40" x14ac:dyDescent="0.25">
      <c r="A2" s="42" t="s">
        <v>39</v>
      </c>
      <c r="B2" s="42"/>
      <c r="C2" s="42"/>
      <c r="D2" s="42"/>
      <c r="E2" s="42"/>
      <c r="F2" s="42"/>
    </row>
    <row r="3" spans="1:40" x14ac:dyDescent="0.25">
      <c r="A3" s="43">
        <v>45720</v>
      </c>
      <c r="B3" s="44"/>
      <c r="C3" s="44"/>
      <c r="D3" s="44"/>
      <c r="E3" s="44"/>
      <c r="F3" s="44"/>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186</v>
      </c>
      <c r="C5" s="8">
        <f>B5*150</f>
        <v>27900</v>
      </c>
      <c r="D5" s="22">
        <v>1000</v>
      </c>
      <c r="E5" s="8">
        <f>C5+D5</f>
        <v>28900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186</v>
      </c>
      <c r="C6" s="11">
        <f>SUM(C5:C5)</f>
        <v>27900</v>
      </c>
      <c r="D6" s="23">
        <f>SUM(D5:D5)</f>
        <v>1000</v>
      </c>
      <c r="E6" s="11">
        <f>C6+D6</f>
        <v>28900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355E-7946-40B6-A32D-41CBADC6796A}">
  <dimension ref="A1:AN152"/>
  <sheetViews>
    <sheetView workbookViewId="0">
      <selection activeCell="D15" sqref="D15"/>
    </sheetView>
  </sheetViews>
  <sheetFormatPr defaultRowHeight="15" x14ac:dyDescent="0.25"/>
  <cols>
    <col min="1" max="1" width="11.140625" bestFit="1" customWidth="1"/>
    <col min="2" max="3" width="8.7109375" customWidth="1"/>
    <col min="4" max="5" width="18" customWidth="1"/>
    <col min="6" max="6" width="68.28515625" style="2" customWidth="1"/>
    <col min="7" max="40" width="8.85546875" style="3"/>
  </cols>
  <sheetData>
    <row r="1" spans="1:40" ht="21" x14ac:dyDescent="0.35">
      <c r="A1" s="41" t="s">
        <v>9</v>
      </c>
      <c r="B1" s="41"/>
      <c r="C1" s="41"/>
      <c r="D1" s="41"/>
      <c r="E1" s="41"/>
      <c r="F1" s="41"/>
    </row>
    <row r="2" spans="1:40" x14ac:dyDescent="0.25">
      <c r="A2" s="42" t="s">
        <v>3</v>
      </c>
      <c r="B2" s="42"/>
      <c r="C2" s="42"/>
      <c r="D2" s="42"/>
      <c r="E2" s="42"/>
      <c r="F2" s="42"/>
    </row>
    <row r="3" spans="1:40" x14ac:dyDescent="0.25">
      <c r="A3" s="43">
        <v>45691</v>
      </c>
      <c r="B3" s="44"/>
      <c r="C3" s="44"/>
      <c r="D3" s="44"/>
      <c r="E3" s="44"/>
      <c r="F3" s="44"/>
    </row>
    <row r="4" spans="1:40" s="1" customFormat="1" ht="32.25" thickBot="1" x14ac:dyDescent="0.3">
      <c r="A4" s="12" t="s">
        <v>4</v>
      </c>
      <c r="B4" s="13" t="s">
        <v>5</v>
      </c>
      <c r="C4" s="13" t="s">
        <v>11</v>
      </c>
      <c r="D4" s="13" t="s">
        <v>27</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7">
        <v>176</v>
      </c>
      <c r="C5" s="22">
        <v>1000</v>
      </c>
      <c r="D5" s="8">
        <f>B5*150</f>
        <v>26400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10">
        <f>SUM(B5:B5)</f>
        <v>176</v>
      </c>
      <c r="C6" s="23">
        <f>SUM(C5:C5)</f>
        <v>1000</v>
      </c>
      <c r="D6" s="11">
        <f>SUM(D5:D5)</f>
        <v>26400</v>
      </c>
      <c r="E6" s="11">
        <f>E5</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0730-173D-45A5-A218-D63A89BFD627}">
  <dimension ref="A1:BV39"/>
  <sheetViews>
    <sheetView topLeftCell="A7" workbookViewId="0">
      <selection activeCell="AS15" sqref="AS15"/>
    </sheetView>
  </sheetViews>
  <sheetFormatPr defaultRowHeight="15" x14ac:dyDescent="0.25"/>
  <cols>
    <col min="2" max="2" width="9.7109375" bestFit="1" customWidth="1"/>
    <col min="3" max="3" width="5.7109375" customWidth="1"/>
    <col min="4" max="4" width="15.140625" customWidth="1"/>
    <col min="5" max="5" width="95.7109375" style="2" bestFit="1" customWidth="1"/>
    <col min="6" max="6" width="50" style="3" hidden="1" customWidth="1"/>
    <col min="7" max="37" width="0" style="3" hidden="1" customWidth="1"/>
    <col min="38" max="38" width="3.7109375" style="3" customWidth="1"/>
    <col min="39" max="74" width="8.85546875" style="3"/>
  </cols>
  <sheetData>
    <row r="1" spans="1:5" ht="15.75" x14ac:dyDescent="0.25">
      <c r="A1" s="16" t="s">
        <v>37</v>
      </c>
      <c r="B1" s="16" t="s">
        <v>1</v>
      </c>
      <c r="C1" s="16" t="s">
        <v>0</v>
      </c>
      <c r="D1" s="16" t="s">
        <v>12</v>
      </c>
      <c r="E1" s="17" t="s">
        <v>2</v>
      </c>
    </row>
    <row r="2" spans="1:5" ht="45" x14ac:dyDescent="0.25">
      <c r="A2" s="31" t="s">
        <v>35</v>
      </c>
      <c r="B2" s="32">
        <v>45665</v>
      </c>
      <c r="C2" s="20">
        <v>24</v>
      </c>
      <c r="D2" s="20" t="s">
        <v>13</v>
      </c>
      <c r="E2" s="21" t="s">
        <v>19</v>
      </c>
    </row>
    <row r="3" spans="1:5" ht="30" x14ac:dyDescent="0.25">
      <c r="A3" s="31" t="s">
        <v>35</v>
      </c>
      <c r="B3" s="32">
        <v>45665</v>
      </c>
      <c r="C3" s="20">
        <v>16</v>
      </c>
      <c r="D3" s="20" t="s">
        <v>14</v>
      </c>
      <c r="E3" s="21" t="s">
        <v>20</v>
      </c>
    </row>
    <row r="4" spans="1:5" x14ac:dyDescent="0.25">
      <c r="A4" s="31" t="s">
        <v>38</v>
      </c>
      <c r="B4" s="32">
        <v>45665</v>
      </c>
      <c r="C4" s="20">
        <v>4</v>
      </c>
      <c r="D4" s="20" t="s">
        <v>15</v>
      </c>
      <c r="E4" s="21" t="s">
        <v>18</v>
      </c>
    </row>
    <row r="5" spans="1:5" x14ac:dyDescent="0.25">
      <c r="A5" s="31" t="s">
        <v>38</v>
      </c>
      <c r="B5" s="32">
        <v>45665</v>
      </c>
      <c r="C5" s="20">
        <v>0</v>
      </c>
      <c r="D5" s="20" t="s">
        <v>16</v>
      </c>
      <c r="E5" s="21"/>
    </row>
    <row r="6" spans="1:5" x14ac:dyDescent="0.25">
      <c r="A6" s="31" t="s">
        <v>38</v>
      </c>
      <c r="B6" s="32">
        <v>45665</v>
      </c>
      <c r="C6" s="20">
        <v>0</v>
      </c>
      <c r="D6" s="20" t="s">
        <v>17</v>
      </c>
      <c r="E6" s="21"/>
    </row>
    <row r="7" spans="1:5" ht="45" x14ac:dyDescent="0.25">
      <c r="A7" s="31" t="s">
        <v>38</v>
      </c>
      <c r="B7" s="33">
        <v>45672</v>
      </c>
      <c r="C7" s="24">
        <v>24</v>
      </c>
      <c r="D7" s="24" t="s">
        <v>13</v>
      </c>
      <c r="E7" s="25" t="s">
        <v>21</v>
      </c>
    </row>
    <row r="8" spans="1:5" ht="30" x14ac:dyDescent="0.25">
      <c r="A8" s="31" t="s">
        <v>38</v>
      </c>
      <c r="B8" s="33">
        <v>45672</v>
      </c>
      <c r="C8" s="24">
        <v>22</v>
      </c>
      <c r="D8" s="24" t="s">
        <v>14</v>
      </c>
      <c r="E8" s="25" t="s">
        <v>22</v>
      </c>
    </row>
    <row r="9" spans="1:5" x14ac:dyDescent="0.25">
      <c r="A9" s="31" t="s">
        <v>38</v>
      </c>
      <c r="B9" s="33">
        <v>45672</v>
      </c>
      <c r="C9" s="24">
        <v>6</v>
      </c>
      <c r="D9" s="24" t="s">
        <v>15</v>
      </c>
      <c r="E9" s="25" t="s">
        <v>25</v>
      </c>
    </row>
    <row r="10" spans="1:5" x14ac:dyDescent="0.25">
      <c r="A10" s="31" t="s">
        <v>38</v>
      </c>
      <c r="B10" s="33">
        <v>45672</v>
      </c>
      <c r="C10" s="24">
        <v>2</v>
      </c>
      <c r="D10" s="24" t="s">
        <v>16</v>
      </c>
      <c r="E10" s="25" t="s">
        <v>24</v>
      </c>
    </row>
    <row r="11" spans="1:5" x14ac:dyDescent="0.25">
      <c r="A11" s="31" t="s">
        <v>38</v>
      </c>
      <c r="B11" s="33">
        <v>45672</v>
      </c>
      <c r="C11" s="24">
        <v>0</v>
      </c>
      <c r="D11" s="24" t="s">
        <v>17</v>
      </c>
      <c r="E11" s="25"/>
    </row>
    <row r="12" spans="1:5" ht="45" x14ac:dyDescent="0.25">
      <c r="A12" s="31" t="s">
        <v>38</v>
      </c>
      <c r="B12" s="34">
        <v>45679</v>
      </c>
      <c r="C12" s="26">
        <v>16</v>
      </c>
      <c r="D12" s="26" t="s">
        <v>13</v>
      </c>
      <c r="E12" s="27" t="s">
        <v>26</v>
      </c>
    </row>
    <row r="13" spans="1:5" ht="30" x14ac:dyDescent="0.25">
      <c r="A13" s="31" t="s">
        <v>38</v>
      </c>
      <c r="B13" s="34">
        <v>45679</v>
      </c>
      <c r="C13" s="26">
        <v>19</v>
      </c>
      <c r="D13" s="26" t="s">
        <v>14</v>
      </c>
      <c r="E13" s="27" t="s">
        <v>22</v>
      </c>
    </row>
    <row r="14" spans="1:5" x14ac:dyDescent="0.25">
      <c r="A14" s="31" t="s">
        <v>38</v>
      </c>
      <c r="B14" s="34">
        <v>45679</v>
      </c>
      <c r="C14" s="26">
        <v>2</v>
      </c>
      <c r="D14" s="26" t="s">
        <v>15</v>
      </c>
      <c r="E14" s="27" t="s">
        <v>23</v>
      </c>
    </row>
    <row r="15" spans="1:5" x14ac:dyDescent="0.25">
      <c r="A15" s="31" t="s">
        <v>38</v>
      </c>
      <c r="B15" s="34">
        <v>45679</v>
      </c>
      <c r="C15" s="26">
        <v>2</v>
      </c>
      <c r="D15" s="26" t="s">
        <v>16</v>
      </c>
      <c r="E15" s="27" t="s">
        <v>24</v>
      </c>
    </row>
    <row r="16" spans="1:5" x14ac:dyDescent="0.25">
      <c r="A16" s="31" t="s">
        <v>38</v>
      </c>
      <c r="B16" s="34">
        <v>45679</v>
      </c>
      <c r="C16" s="26">
        <v>0</v>
      </c>
      <c r="D16" s="26" t="s">
        <v>17</v>
      </c>
      <c r="E16" s="27"/>
    </row>
    <row r="17" spans="1:5" ht="45" x14ac:dyDescent="0.25">
      <c r="A17" s="31" t="s">
        <v>38</v>
      </c>
      <c r="B17" s="33">
        <v>45679</v>
      </c>
      <c r="C17" s="24">
        <v>12</v>
      </c>
      <c r="D17" s="24" t="s">
        <v>13</v>
      </c>
      <c r="E17" s="25" t="s">
        <v>34</v>
      </c>
    </row>
    <row r="18" spans="1:5" ht="30" x14ac:dyDescent="0.25">
      <c r="A18" s="31" t="s">
        <v>38</v>
      </c>
      <c r="B18" s="33">
        <v>45679</v>
      </c>
      <c r="C18" s="24">
        <v>17</v>
      </c>
      <c r="D18" s="24" t="s">
        <v>14</v>
      </c>
      <c r="E18" s="25" t="s">
        <v>22</v>
      </c>
    </row>
    <row r="19" spans="1:5" x14ac:dyDescent="0.25">
      <c r="A19" s="31" t="s">
        <v>38</v>
      </c>
      <c r="B19" s="33">
        <v>45679</v>
      </c>
      <c r="C19" s="24">
        <v>2</v>
      </c>
      <c r="D19" s="24" t="s">
        <v>15</v>
      </c>
      <c r="E19" s="25" t="s">
        <v>23</v>
      </c>
    </row>
    <row r="20" spans="1:5" x14ac:dyDescent="0.25">
      <c r="A20" s="31" t="s">
        <v>38</v>
      </c>
      <c r="B20" s="33">
        <v>45679</v>
      </c>
      <c r="C20" s="24">
        <v>8</v>
      </c>
      <c r="D20" s="24" t="s">
        <v>16</v>
      </c>
      <c r="E20" s="25" t="s">
        <v>24</v>
      </c>
    </row>
    <row r="21" spans="1:5" x14ac:dyDescent="0.25">
      <c r="A21" s="31" t="s">
        <v>38</v>
      </c>
      <c r="B21" s="33">
        <v>45679</v>
      </c>
      <c r="C21" s="24">
        <v>0</v>
      </c>
      <c r="D21" s="24" t="s">
        <v>17</v>
      </c>
      <c r="E21" s="25"/>
    </row>
    <row r="22" spans="1:5" x14ac:dyDescent="0.25">
      <c r="A22" s="35"/>
      <c r="B22" s="36"/>
      <c r="C22" s="18">
        <f>SUM(C2:C21)</f>
        <v>176</v>
      </c>
      <c r="D22" s="18"/>
      <c r="E22" s="19"/>
    </row>
    <row r="23" spans="1:5" ht="45" x14ac:dyDescent="0.25">
      <c r="A23" s="31" t="s">
        <v>36</v>
      </c>
      <c r="B23" s="32" t="s">
        <v>54</v>
      </c>
      <c r="C23" s="20">
        <v>24</v>
      </c>
      <c r="D23" s="20" t="s">
        <v>13</v>
      </c>
      <c r="E23" s="21" t="s">
        <v>40</v>
      </c>
    </row>
    <row r="24" spans="1:5" ht="30" x14ac:dyDescent="0.25">
      <c r="A24" s="31" t="s">
        <v>36</v>
      </c>
      <c r="B24" s="32" t="s">
        <v>55</v>
      </c>
      <c r="C24" s="20">
        <v>20</v>
      </c>
      <c r="D24" s="20" t="s">
        <v>14</v>
      </c>
      <c r="E24" s="21" t="s">
        <v>20</v>
      </c>
    </row>
    <row r="25" spans="1:5" x14ac:dyDescent="0.25">
      <c r="A25" s="31" t="s">
        <v>36</v>
      </c>
      <c r="B25" s="32" t="s">
        <v>54</v>
      </c>
      <c r="C25" s="20">
        <v>15</v>
      </c>
      <c r="D25" s="20" t="s">
        <v>15</v>
      </c>
      <c r="E25" s="21" t="s">
        <v>42</v>
      </c>
    </row>
    <row r="26" spans="1:5" x14ac:dyDescent="0.25">
      <c r="A26" s="31" t="s">
        <v>36</v>
      </c>
      <c r="B26" s="32" t="s">
        <v>54</v>
      </c>
      <c r="C26" s="20">
        <v>4</v>
      </c>
      <c r="D26" s="20" t="s">
        <v>16</v>
      </c>
      <c r="E26" s="21" t="s">
        <v>41</v>
      </c>
    </row>
    <row r="27" spans="1:5" ht="30" x14ac:dyDescent="0.25">
      <c r="A27" s="31" t="s">
        <v>36</v>
      </c>
      <c r="B27" s="33">
        <v>45703</v>
      </c>
      <c r="C27" s="24">
        <v>21</v>
      </c>
      <c r="D27" s="24" t="s">
        <v>13</v>
      </c>
      <c r="E27" s="38" t="s">
        <v>47</v>
      </c>
    </row>
    <row r="28" spans="1:5" x14ac:dyDescent="0.25">
      <c r="A28" s="31" t="s">
        <v>36</v>
      </c>
      <c r="B28" s="33">
        <v>45704</v>
      </c>
      <c r="C28" s="24">
        <v>7</v>
      </c>
      <c r="D28" s="24" t="s">
        <v>14</v>
      </c>
      <c r="E28" s="25" t="s">
        <v>46</v>
      </c>
    </row>
    <row r="29" spans="1:5" x14ac:dyDescent="0.25">
      <c r="A29" s="31" t="s">
        <v>36</v>
      </c>
      <c r="B29" s="33">
        <v>45705</v>
      </c>
      <c r="C29" s="24">
        <v>0</v>
      </c>
      <c r="D29" s="24" t="s">
        <v>15</v>
      </c>
      <c r="E29" s="25" t="s">
        <v>44</v>
      </c>
    </row>
    <row r="30" spans="1:5" x14ac:dyDescent="0.25">
      <c r="A30" s="31" t="s">
        <v>36</v>
      </c>
      <c r="B30" s="33">
        <v>45706</v>
      </c>
      <c r="C30" s="24">
        <v>5</v>
      </c>
      <c r="D30" s="24" t="s">
        <v>16</v>
      </c>
      <c r="E30" s="25" t="s">
        <v>41</v>
      </c>
    </row>
    <row r="31" spans="1:5" x14ac:dyDescent="0.25">
      <c r="A31" s="31" t="s">
        <v>36</v>
      </c>
      <c r="B31" s="34">
        <v>45679</v>
      </c>
      <c r="C31" s="26">
        <v>24</v>
      </c>
      <c r="D31" s="26" t="s">
        <v>13</v>
      </c>
      <c r="E31" s="27" t="s">
        <v>43</v>
      </c>
    </row>
    <row r="32" spans="1:5" x14ac:dyDescent="0.25">
      <c r="A32" s="31" t="s">
        <v>36</v>
      </c>
      <c r="B32" s="34">
        <v>45679</v>
      </c>
      <c r="C32" s="26">
        <v>7</v>
      </c>
      <c r="D32" s="26" t="s">
        <v>14</v>
      </c>
      <c r="E32" s="27" t="s">
        <v>45</v>
      </c>
    </row>
    <row r="33" spans="1:5" x14ac:dyDescent="0.25">
      <c r="A33" s="31" t="s">
        <v>36</v>
      </c>
      <c r="B33" s="34">
        <v>45679</v>
      </c>
      <c r="C33" s="26">
        <v>9</v>
      </c>
      <c r="D33" s="26" t="s">
        <v>15</v>
      </c>
      <c r="E33" s="27" t="s">
        <v>23</v>
      </c>
    </row>
    <row r="34" spans="1:5" x14ac:dyDescent="0.25">
      <c r="A34" s="31" t="s">
        <v>36</v>
      </c>
      <c r="B34" s="34">
        <v>45679</v>
      </c>
      <c r="C34" s="26">
        <v>4</v>
      </c>
      <c r="D34" s="26" t="s">
        <v>16</v>
      </c>
      <c r="E34" s="27" t="s">
        <v>41</v>
      </c>
    </row>
    <row r="35" spans="1:5" ht="30" x14ac:dyDescent="0.25">
      <c r="A35" s="31" t="s">
        <v>36</v>
      </c>
      <c r="B35" s="33">
        <v>45679</v>
      </c>
      <c r="C35" s="24">
        <v>24</v>
      </c>
      <c r="D35" s="24" t="s">
        <v>13</v>
      </c>
      <c r="E35" s="40" t="s">
        <v>48</v>
      </c>
    </row>
    <row r="36" spans="1:5" ht="30" x14ac:dyDescent="0.25">
      <c r="A36" s="31" t="s">
        <v>36</v>
      </c>
      <c r="B36" s="33">
        <v>45679</v>
      </c>
      <c r="C36" s="24">
        <v>8</v>
      </c>
      <c r="D36" s="24" t="s">
        <v>14</v>
      </c>
      <c r="E36" s="40" t="s">
        <v>22</v>
      </c>
    </row>
    <row r="37" spans="1:5" x14ac:dyDescent="0.25">
      <c r="A37" s="31" t="s">
        <v>36</v>
      </c>
      <c r="B37" s="33">
        <v>45679</v>
      </c>
      <c r="C37" s="24">
        <v>10</v>
      </c>
      <c r="D37" s="24" t="s">
        <v>15</v>
      </c>
      <c r="E37" s="40" t="s">
        <v>42</v>
      </c>
    </row>
    <row r="38" spans="1:5" x14ac:dyDescent="0.25">
      <c r="A38" s="31" t="s">
        <v>36</v>
      </c>
      <c r="B38" s="33">
        <v>45679</v>
      </c>
      <c r="C38" s="24">
        <v>4</v>
      </c>
      <c r="D38" s="24" t="s">
        <v>16</v>
      </c>
      <c r="E38" s="40" t="s">
        <v>41</v>
      </c>
    </row>
    <row r="39" spans="1:5" x14ac:dyDescent="0.25">
      <c r="A39" s="35"/>
      <c r="B39" s="36"/>
      <c r="C39" s="18">
        <f>SUM(C23:C38)</f>
        <v>186</v>
      </c>
      <c r="D39" s="18"/>
      <c r="E39" s="19"/>
    </row>
  </sheetData>
  <autoFilter ref="B1:BV1" xr:uid="{8BC50730-173D-45A5-A218-D63A89BFD627}"/>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D863-D586-4CE1-B627-42FFC8A5B6B6}">
  <dimension ref="A1:C12"/>
  <sheetViews>
    <sheetView workbookViewId="0">
      <selection activeCell="B16" sqref="B16"/>
    </sheetView>
  </sheetViews>
  <sheetFormatPr defaultRowHeight="15" x14ac:dyDescent="0.25"/>
  <cols>
    <col min="2" max="2" width="70.140625" customWidth="1"/>
  </cols>
  <sheetData>
    <row r="1" spans="1:3" x14ac:dyDescent="0.25">
      <c r="A1" t="s">
        <v>35</v>
      </c>
      <c r="B1" t="s">
        <v>28</v>
      </c>
      <c r="C1" s="28">
        <v>150</v>
      </c>
    </row>
    <row r="2" spans="1:3" x14ac:dyDescent="0.25">
      <c r="A2" t="s">
        <v>35</v>
      </c>
      <c r="B2" t="s">
        <v>29</v>
      </c>
      <c r="C2" s="28">
        <v>250</v>
      </c>
    </row>
    <row r="3" spans="1:3" x14ac:dyDescent="0.25">
      <c r="A3" t="s">
        <v>35</v>
      </c>
      <c r="B3" t="s">
        <v>30</v>
      </c>
      <c r="C3" s="28">
        <v>480</v>
      </c>
    </row>
    <row r="4" spans="1:3" x14ac:dyDescent="0.25">
      <c r="A4" t="s">
        <v>35</v>
      </c>
      <c r="B4" t="s">
        <v>31</v>
      </c>
      <c r="C4" s="28">
        <v>1650</v>
      </c>
    </row>
    <row r="5" spans="1:3" x14ac:dyDescent="0.25">
      <c r="A5" t="s">
        <v>35</v>
      </c>
      <c r="B5" t="s">
        <v>32</v>
      </c>
      <c r="C5" s="28">
        <v>260</v>
      </c>
    </row>
    <row r="6" spans="1:3" x14ac:dyDescent="0.25">
      <c r="A6" t="s">
        <v>35</v>
      </c>
      <c r="B6" t="s">
        <v>33</v>
      </c>
      <c r="C6" s="28">
        <v>400</v>
      </c>
    </row>
    <row r="7" spans="1:3" x14ac:dyDescent="0.25">
      <c r="A7" s="29"/>
      <c r="B7" s="29"/>
      <c r="C7" s="30">
        <f>SUM(C1:C6)</f>
        <v>3190</v>
      </c>
    </row>
    <row r="8" spans="1:3" x14ac:dyDescent="0.25">
      <c r="A8" t="s">
        <v>36</v>
      </c>
      <c r="B8" t="s">
        <v>28</v>
      </c>
      <c r="C8" s="28">
        <v>150</v>
      </c>
    </row>
    <row r="9" spans="1:3" x14ac:dyDescent="0.25">
      <c r="A9" t="s">
        <v>36</v>
      </c>
      <c r="B9" t="s">
        <v>29</v>
      </c>
      <c r="C9" s="28">
        <v>250</v>
      </c>
    </row>
    <row r="10" spans="1:3" x14ac:dyDescent="0.25">
      <c r="A10" t="s">
        <v>36</v>
      </c>
      <c r="B10" t="s">
        <v>30</v>
      </c>
      <c r="C10" s="28">
        <v>480</v>
      </c>
    </row>
    <row r="11" spans="1:3" x14ac:dyDescent="0.25">
      <c r="A11" t="s">
        <v>36</v>
      </c>
      <c r="B11" t="s">
        <v>33</v>
      </c>
      <c r="C11" s="28">
        <v>400</v>
      </c>
    </row>
    <row r="12" spans="1:3" x14ac:dyDescent="0.25">
      <c r="A12" s="29"/>
      <c r="B12" s="29"/>
      <c r="C12" s="30">
        <f>SUM(C8:C11)</f>
        <v>1280</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9437-EDC6-4740-9875-F861394EAF32}">
  <dimension ref="A1:AV194"/>
  <sheetViews>
    <sheetView workbookViewId="0">
      <selection activeCell="D6" sqref="D6"/>
    </sheetView>
  </sheetViews>
  <sheetFormatPr defaultRowHeight="15" x14ac:dyDescent="0.25"/>
  <cols>
    <col min="3" max="9" width="18" customWidth="1"/>
    <col min="12" max="48" width="9.140625" style="3"/>
  </cols>
  <sheetData>
    <row r="1" spans="1:11" ht="21" x14ac:dyDescent="0.35">
      <c r="A1" s="56"/>
      <c r="B1" s="56"/>
      <c r="C1" s="56" t="s">
        <v>49</v>
      </c>
      <c r="D1" s="56" t="s">
        <v>14</v>
      </c>
      <c r="E1" s="56" t="s">
        <v>50</v>
      </c>
      <c r="F1" s="56" t="s">
        <v>51</v>
      </c>
      <c r="G1" s="56" t="s">
        <v>16</v>
      </c>
      <c r="H1" s="56" t="s">
        <v>11</v>
      </c>
      <c r="I1" s="56" t="s">
        <v>62</v>
      </c>
      <c r="J1" s="56" t="s">
        <v>52</v>
      </c>
      <c r="K1" s="56" t="s">
        <v>53</v>
      </c>
    </row>
    <row r="2" spans="1:11" ht="21" x14ac:dyDescent="0.35">
      <c r="A2" s="57" t="s">
        <v>38</v>
      </c>
      <c r="B2" s="57" t="s">
        <v>56</v>
      </c>
      <c r="C2" s="48">
        <v>24</v>
      </c>
      <c r="D2" s="48">
        <v>16</v>
      </c>
      <c r="E2" s="48">
        <v>0</v>
      </c>
      <c r="F2" s="48">
        <v>4</v>
      </c>
      <c r="G2" s="48">
        <v>0</v>
      </c>
      <c r="H2" s="48"/>
      <c r="I2" s="48"/>
      <c r="J2" s="48">
        <v>0</v>
      </c>
      <c r="K2" s="48">
        <v>4</v>
      </c>
    </row>
    <row r="3" spans="1:11" ht="21" x14ac:dyDescent="0.35">
      <c r="A3" s="57" t="s">
        <v>36</v>
      </c>
      <c r="B3" s="57" t="s">
        <v>58</v>
      </c>
      <c r="C3" s="48">
        <v>24</v>
      </c>
      <c r="D3" s="48">
        <v>22</v>
      </c>
      <c r="E3" s="48">
        <v>0</v>
      </c>
      <c r="F3" s="48">
        <v>6</v>
      </c>
      <c r="G3" s="48">
        <v>2</v>
      </c>
      <c r="H3" s="48"/>
      <c r="I3" s="48"/>
      <c r="J3" s="48">
        <v>0</v>
      </c>
      <c r="K3" s="48">
        <v>4</v>
      </c>
    </row>
    <row r="4" spans="1:11" ht="21" x14ac:dyDescent="0.35">
      <c r="A4" s="57" t="s">
        <v>60</v>
      </c>
      <c r="B4" s="57" t="s">
        <v>57</v>
      </c>
      <c r="C4" s="48">
        <v>16</v>
      </c>
      <c r="D4" s="48">
        <v>19</v>
      </c>
      <c r="E4" s="48">
        <v>0</v>
      </c>
      <c r="F4" s="48">
        <v>2</v>
      </c>
      <c r="G4" s="48">
        <v>2</v>
      </c>
      <c r="H4" s="48"/>
      <c r="I4" s="48"/>
      <c r="J4" s="48">
        <v>0</v>
      </c>
      <c r="K4" s="48">
        <v>4</v>
      </c>
    </row>
    <row r="5" spans="1:11" ht="21" x14ac:dyDescent="0.35">
      <c r="A5" s="57" t="s">
        <v>61</v>
      </c>
      <c r="B5" s="57" t="s">
        <v>59</v>
      </c>
      <c r="C5" s="48">
        <v>12</v>
      </c>
      <c r="D5" s="48">
        <v>17</v>
      </c>
      <c r="E5" s="48">
        <v>0</v>
      </c>
      <c r="F5" s="48">
        <v>2</v>
      </c>
      <c r="G5" s="48">
        <v>8</v>
      </c>
      <c r="H5" s="48">
        <v>1000</v>
      </c>
      <c r="I5" s="48"/>
      <c r="J5" s="48">
        <v>0</v>
      </c>
      <c r="K5" s="48">
        <v>4</v>
      </c>
    </row>
    <row r="6" spans="1:11" ht="21" x14ac:dyDescent="0.35">
      <c r="A6" s="47"/>
      <c r="B6" s="47"/>
      <c r="C6" s="49">
        <f>SUM(C2:C5)</f>
        <v>76</v>
      </c>
      <c r="D6" s="49">
        <f t="shared" ref="D6:K6" si="0">SUM(D2:D5)</f>
        <v>74</v>
      </c>
      <c r="E6" s="49">
        <f t="shared" si="0"/>
        <v>0</v>
      </c>
      <c r="F6" s="49">
        <f t="shared" si="0"/>
        <v>14</v>
      </c>
      <c r="G6" s="49">
        <f t="shared" si="0"/>
        <v>12</v>
      </c>
      <c r="H6" s="49">
        <f>SUM(H2:H5)</f>
        <v>1000</v>
      </c>
      <c r="I6" s="53">
        <f>SUM(C6:G6)</f>
        <v>176</v>
      </c>
      <c r="J6" s="49">
        <f t="shared" si="0"/>
        <v>0</v>
      </c>
      <c r="K6" s="49">
        <f t="shared" si="0"/>
        <v>16</v>
      </c>
    </row>
    <row r="7" spans="1:11" ht="21" x14ac:dyDescent="0.35">
      <c r="A7" s="47"/>
      <c r="B7" s="47"/>
      <c r="C7" s="50">
        <f>C6*150</f>
        <v>11400</v>
      </c>
      <c r="D7" s="50">
        <f>D6*150</f>
        <v>11100</v>
      </c>
      <c r="E7" s="50">
        <f t="shared" ref="E7:G7" si="1">E6*150</f>
        <v>0</v>
      </c>
      <c r="F7" s="50">
        <f t="shared" si="1"/>
        <v>2100</v>
      </c>
      <c r="G7" s="50">
        <f t="shared" si="1"/>
        <v>1800</v>
      </c>
      <c r="H7" s="50">
        <f>H6</f>
        <v>1000</v>
      </c>
      <c r="I7" s="55">
        <f>SUM(C7:H7)</f>
        <v>27400</v>
      </c>
      <c r="J7" s="52">
        <f>J6*25</f>
        <v>0</v>
      </c>
      <c r="K7" s="48">
        <f>K6*25</f>
        <v>400</v>
      </c>
    </row>
    <row r="8" spans="1:11" ht="21" x14ac:dyDescent="0.35">
      <c r="A8" s="3"/>
      <c r="B8" s="3"/>
      <c r="C8" s="50">
        <f>C6*150</f>
        <v>11400</v>
      </c>
      <c r="D8" s="50">
        <f>D6*100</f>
        <v>7400</v>
      </c>
      <c r="E8" s="50">
        <f>E7*75</f>
        <v>0</v>
      </c>
      <c r="F8" s="50">
        <f>F6*75</f>
        <v>1050</v>
      </c>
      <c r="G8" s="50">
        <f>G6*65</f>
        <v>780</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8997-8A6D-4741-BA29-FA5BE3594C0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5"/>
      <c r="B1" s="45"/>
      <c r="C1" s="45" t="s">
        <v>49</v>
      </c>
      <c r="D1" s="45" t="s">
        <v>14</v>
      </c>
      <c r="E1" s="45" t="s">
        <v>50</v>
      </c>
      <c r="F1" s="45" t="s">
        <v>51</v>
      </c>
      <c r="G1" s="45" t="s">
        <v>16</v>
      </c>
      <c r="H1" s="45" t="s">
        <v>11</v>
      </c>
      <c r="I1" s="45" t="s">
        <v>62</v>
      </c>
      <c r="J1" s="45" t="s">
        <v>52</v>
      </c>
      <c r="K1" s="45" t="s">
        <v>53</v>
      </c>
    </row>
    <row r="2" spans="1:11" ht="21" x14ac:dyDescent="0.35">
      <c r="A2" s="46" t="s">
        <v>36</v>
      </c>
      <c r="B2" s="46" t="s">
        <v>56</v>
      </c>
      <c r="C2" s="48">
        <v>24</v>
      </c>
      <c r="D2" s="48">
        <v>20</v>
      </c>
      <c r="E2" s="48">
        <v>0</v>
      </c>
      <c r="F2" s="48">
        <v>15</v>
      </c>
      <c r="G2" s="48">
        <v>4</v>
      </c>
      <c r="H2" s="48"/>
      <c r="I2" s="48"/>
      <c r="J2" s="48">
        <v>0</v>
      </c>
      <c r="K2" s="48">
        <v>4</v>
      </c>
    </row>
    <row r="3" spans="1:11" ht="21" x14ac:dyDescent="0.35">
      <c r="A3" s="46" t="s">
        <v>36</v>
      </c>
      <c r="B3" s="46" t="s">
        <v>58</v>
      </c>
      <c r="C3" s="48">
        <v>21</v>
      </c>
      <c r="D3" s="48">
        <v>7</v>
      </c>
      <c r="E3" s="48">
        <v>0</v>
      </c>
      <c r="F3" s="48">
        <v>0</v>
      </c>
      <c r="G3" s="48">
        <v>5</v>
      </c>
      <c r="H3" s="48"/>
      <c r="I3" s="48"/>
      <c r="J3" s="48">
        <v>0</v>
      </c>
      <c r="K3" s="48">
        <v>4</v>
      </c>
    </row>
    <row r="4" spans="1:11" ht="21" x14ac:dyDescent="0.35">
      <c r="A4" s="46" t="s">
        <v>36</v>
      </c>
      <c r="B4" s="46" t="s">
        <v>57</v>
      </c>
      <c r="C4" s="48">
        <v>24</v>
      </c>
      <c r="D4" s="48">
        <v>7</v>
      </c>
      <c r="E4" s="48">
        <v>0</v>
      </c>
      <c r="F4" s="48">
        <v>9</v>
      </c>
      <c r="G4" s="48">
        <v>4</v>
      </c>
      <c r="H4" s="48"/>
      <c r="I4" s="48"/>
      <c r="J4" s="48">
        <v>0</v>
      </c>
      <c r="K4" s="48">
        <v>4</v>
      </c>
    </row>
    <row r="5" spans="1:11" ht="21" x14ac:dyDescent="0.35">
      <c r="A5" s="46" t="s">
        <v>36</v>
      </c>
      <c r="B5" s="46" t="s">
        <v>59</v>
      </c>
      <c r="C5" s="48">
        <v>24</v>
      </c>
      <c r="D5" s="48">
        <v>8</v>
      </c>
      <c r="E5" s="48">
        <v>0</v>
      </c>
      <c r="F5" s="48">
        <v>10</v>
      </c>
      <c r="G5" s="48">
        <v>4</v>
      </c>
      <c r="H5" s="48">
        <v>1000</v>
      </c>
      <c r="I5" s="48"/>
      <c r="J5" s="48">
        <v>0</v>
      </c>
      <c r="K5" s="48">
        <v>4</v>
      </c>
    </row>
    <row r="6" spans="1:11" ht="21.75" thickBot="1" x14ac:dyDescent="0.4">
      <c r="A6" s="47"/>
      <c r="B6" s="47"/>
      <c r="C6" s="49">
        <f>SUM(C2:C5)</f>
        <v>93</v>
      </c>
      <c r="D6" s="49">
        <f t="shared" ref="D6:K6" si="0">SUM(D2:D5)</f>
        <v>42</v>
      </c>
      <c r="E6" s="49">
        <f t="shared" si="0"/>
        <v>0</v>
      </c>
      <c r="F6" s="49">
        <f t="shared" si="0"/>
        <v>34</v>
      </c>
      <c r="G6" s="49">
        <f t="shared" si="0"/>
        <v>17</v>
      </c>
      <c r="H6" s="49">
        <f>SUM(H2:H5)</f>
        <v>1000</v>
      </c>
      <c r="I6" s="53"/>
      <c r="J6" s="49">
        <f t="shared" si="0"/>
        <v>0</v>
      </c>
      <c r="K6" s="49">
        <f t="shared" si="0"/>
        <v>16</v>
      </c>
    </row>
    <row r="7" spans="1:11" ht="22.5" thickTop="1" thickBot="1" x14ac:dyDescent="0.4">
      <c r="A7" s="47"/>
      <c r="B7" s="47"/>
      <c r="C7" s="48">
        <f>C6*150</f>
        <v>13950</v>
      </c>
      <c r="D7" s="48">
        <f>D6*150</f>
        <v>6300</v>
      </c>
      <c r="E7" s="48">
        <f t="shared" ref="E7:G7" si="1">E6*150</f>
        <v>0</v>
      </c>
      <c r="F7" s="48">
        <f t="shared" si="1"/>
        <v>5100</v>
      </c>
      <c r="G7" s="48">
        <f t="shared" si="1"/>
        <v>2550</v>
      </c>
      <c r="H7" s="51">
        <f>H6</f>
        <v>1000</v>
      </c>
      <c r="I7" s="54">
        <f>SUM(C7:H7)</f>
        <v>28900</v>
      </c>
      <c r="J7" s="52">
        <f>J6*25</f>
        <v>0</v>
      </c>
      <c r="K7" s="48">
        <f>K6*25</f>
        <v>400</v>
      </c>
    </row>
    <row r="8" spans="1:11" ht="21.75" thickTop="1" x14ac:dyDescent="0.35">
      <c r="A8" s="3"/>
      <c r="B8" s="3"/>
      <c r="C8" s="50">
        <f>C6*150</f>
        <v>13950</v>
      </c>
      <c r="D8" s="50">
        <f>D6*100</f>
        <v>4200</v>
      </c>
      <c r="E8" s="50">
        <f>E7*75</f>
        <v>0</v>
      </c>
      <c r="F8" s="50">
        <f>F6*75</f>
        <v>2550</v>
      </c>
      <c r="G8" s="50">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Invoice #1 Jan</vt:lpstr>
      <vt:lpstr>Invoice #2 Feb</vt:lpstr>
      <vt:lpstr>Invoice #1 Jan </vt:lpstr>
      <vt:lpstr>Breakout Hours</vt:lpstr>
      <vt:lpstr>Expense</vt:lpstr>
      <vt:lpstr>Jan by Resource</vt:lpstr>
      <vt:lpstr>Feb by 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Eberle</dc:creator>
  <cp:lastModifiedBy>Joseph Eberle</cp:lastModifiedBy>
  <dcterms:created xsi:type="dcterms:W3CDTF">2021-10-04T15:21:24Z</dcterms:created>
  <dcterms:modified xsi:type="dcterms:W3CDTF">2025-03-31T01:32:10Z</dcterms:modified>
</cp:coreProperties>
</file>