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oe/OneDrive/Documents/Career/"/>
    </mc:Choice>
  </mc:AlternateContent>
  <xr:revisionPtr revIDLastSave="5" documentId="8_{B90F4C47-BB21-F041-AB4D-CDC55AD86E18}" xr6:coauthVersionLast="44" xr6:coauthVersionMax="44" xr10:uidLastSave="{9B383D52-527D-5E40-8188-222131815D36}"/>
  <bookViews>
    <workbookView xWindow="0" yWindow="460" windowWidth="28800" windowHeight="16520" xr2:uid="{557705FC-32AB-2A4A-B696-E18827CC7517}"/>
  </bookViews>
  <sheets>
    <sheet name="Skills" sheetId="1" r:id="rId1"/>
    <sheet name="Reference" sheetId="4" r:id="rId2"/>
    <sheet name="Timeline" sheetId="2" r:id="rId3"/>
    <sheet name="Time" sheetId="6" r:id="rId4"/>
    <sheet name="GPA" sheetId="5" r:id="rId5"/>
    <sheet name="Links"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6" i="2" l="1"/>
  <c r="F15" i="1" l="1"/>
  <c r="B4" i="4"/>
  <c r="H6" i="2"/>
  <c r="H8" i="2"/>
  <c r="H7" i="2"/>
  <c r="G7" i="2"/>
  <c r="H4" i="2"/>
  <c r="G4" i="2"/>
  <c r="G3" i="2"/>
  <c r="H3" i="2"/>
  <c r="G8" i="2"/>
  <c r="H5" i="2"/>
  <c r="G5" i="2"/>
  <c r="F5" i="2"/>
  <c r="F21" i="1"/>
  <c r="F20" i="1"/>
  <c r="F19" i="1"/>
  <c r="F18" i="1"/>
  <c r="F17" i="1"/>
  <c r="F16" i="1"/>
  <c r="F14" i="1"/>
  <c r="F13" i="1"/>
  <c r="F12" i="1"/>
  <c r="F11" i="1"/>
  <c r="F10" i="1"/>
  <c r="F9" i="1"/>
  <c r="F8" i="1"/>
  <c r="F7" i="1"/>
  <c r="F6" i="1"/>
  <c r="F5" i="1"/>
  <c r="F4" i="1"/>
  <c r="F3" i="1"/>
  <c r="F2" i="1"/>
  <c r="H1" i="1" l="1"/>
  <c r="I1" i="1" s="1"/>
  <c r="J1" i="1" s="1"/>
  <c r="K1" i="1" s="1"/>
  <c r="L1" i="1" s="1"/>
  <c r="M1" i="1" s="1"/>
  <c r="N1" i="1" s="1"/>
  <c r="O1" i="1" s="1"/>
  <c r="P1" i="1" s="1"/>
  <c r="Q1" i="1" s="1"/>
  <c r="R1" i="1" s="1"/>
  <c r="F8" i="2" l="1"/>
  <c r="F7" i="2"/>
  <c r="F4" i="2" l="1"/>
  <c r="F6" i="2"/>
  <c r="F3" i="2"/>
  <c r="E8" i="2"/>
  <c r="D8" i="2"/>
  <c r="D5" i="2"/>
  <c r="D6" i="2"/>
  <c r="D7" i="2"/>
  <c r="D4" i="2"/>
</calcChain>
</file>

<file path=xl/sharedStrings.xml><?xml version="1.0" encoding="utf-8"?>
<sst xmlns="http://schemas.openxmlformats.org/spreadsheetml/2006/main" count="123" uniqueCount="80">
  <si>
    <t>Value</t>
  </si>
  <si>
    <t>Level</t>
  </si>
  <si>
    <t>Skill Type</t>
  </si>
  <si>
    <t>Skill Level</t>
  </si>
  <si>
    <t>Soft</t>
  </si>
  <si>
    <t>Technical</t>
  </si>
  <si>
    <t>Activity</t>
  </si>
  <si>
    <t>Title</t>
  </si>
  <si>
    <t>Type</t>
  </si>
  <si>
    <t>Start Date</t>
  </si>
  <si>
    <t>End Date</t>
  </si>
  <si>
    <t>Description</t>
  </si>
  <si>
    <t>Rutgers University</t>
  </si>
  <si>
    <t>School</t>
  </si>
  <si>
    <t>B.S. Mechanical Engineering</t>
  </si>
  <si>
    <t>Management Associate</t>
  </si>
  <si>
    <t>Operating Supervisor</t>
  </si>
  <si>
    <t>Field Operations Planner</t>
  </si>
  <si>
    <t>Work</t>
  </si>
  <si>
    <t>Link Name</t>
  </si>
  <si>
    <t>Link</t>
  </si>
  <si>
    <t>LinkedIn</t>
  </si>
  <si>
    <t>Email</t>
  </si>
  <si>
    <t>kastner318@gmail.com</t>
  </si>
  <si>
    <t>https://www.linkedin.com/in/joseph-kastner-8446b446/</t>
  </si>
  <si>
    <t>Advanced</t>
  </si>
  <si>
    <t>Expert</t>
  </si>
  <si>
    <t>Master</t>
  </si>
  <si>
    <t>Skill Name</t>
  </si>
  <si>
    <t>Skill Value</t>
  </si>
  <si>
    <t>Years of Experience</t>
  </si>
  <si>
    <t>Note</t>
  </si>
  <si>
    <t>Graduated Summa Cum Luade (GPA 3.63)
Focus on Aersospace Engineering</t>
  </si>
  <si>
    <t>Leadership:</t>
  </si>
  <si>
    <t>Presentation:</t>
  </si>
  <si>
    <t>Communication:</t>
  </si>
  <si>
    <t>Team Building:</t>
  </si>
  <si>
    <t>Agile:</t>
  </si>
  <si>
    <t>Excel:</t>
  </si>
  <si>
    <t>PowerPoint:</t>
  </si>
  <si>
    <t>SQL:</t>
  </si>
  <si>
    <t>Cloud (AWS / Azure):</t>
  </si>
  <si>
    <t>Data Manipulation:</t>
  </si>
  <si>
    <t>Data Mining:</t>
  </si>
  <si>
    <t>Python:</t>
  </si>
  <si>
    <t>Machine Learning:</t>
  </si>
  <si>
    <t>VBA:</t>
  </si>
  <si>
    <t>JavaScript:</t>
  </si>
  <si>
    <t>CSS:</t>
  </si>
  <si>
    <t>Batch:</t>
  </si>
  <si>
    <t>GPA</t>
  </si>
  <si>
    <t>Analytics / Data Science:</t>
  </si>
  <si>
    <t>Systems Specialist</t>
  </si>
  <si>
    <t>Year</t>
  </si>
  <si>
    <t>Data Visualization:</t>
  </si>
  <si>
    <t>Placeholder</t>
  </si>
  <si>
    <t>HTML:</t>
  </si>
  <si>
    <t>08'</t>
  </si>
  <si>
    <t>09'</t>
  </si>
  <si>
    <t>10'</t>
  </si>
  <si>
    <t>11'</t>
  </si>
  <si>
    <t>12'</t>
  </si>
  <si>
    <t>13'</t>
  </si>
  <si>
    <t>14'</t>
  </si>
  <si>
    <t>15'</t>
  </si>
  <si>
    <t>16'</t>
  </si>
  <si>
    <t>17'</t>
  </si>
  <si>
    <t>18'</t>
  </si>
  <si>
    <t>19'</t>
  </si>
  <si>
    <t>20'</t>
  </si>
  <si>
    <t>Responsibility</t>
  </si>
  <si>
    <t>Notable accomplishments</t>
  </si>
  <si>
    <r>
      <rPr>
        <b/>
        <sz val="12"/>
        <color theme="1"/>
        <rFont val="Calibri"/>
        <family val="2"/>
        <scheme val="minor"/>
      </rPr>
      <t>Con Edison:</t>
    </r>
    <r>
      <rPr>
        <sz val="12"/>
        <color theme="1"/>
        <rFont val="Calibri"/>
        <family val="2"/>
        <scheme val="minor"/>
      </rPr>
      <t xml:space="preserve"> GOLD Program</t>
    </r>
  </si>
  <si>
    <r>
      <rPr>
        <b/>
        <sz val="12"/>
        <color theme="1"/>
        <rFont val="Calibri"/>
        <family val="2"/>
        <scheme val="minor"/>
      </rPr>
      <t>Con Edison:</t>
    </r>
    <r>
      <rPr>
        <sz val="12"/>
        <color theme="1"/>
        <rFont val="Calibri"/>
        <family val="2"/>
        <scheme val="minor"/>
      </rPr>
      <t xml:space="preserve"> Field Operations Department</t>
    </r>
  </si>
  <si>
    <r>
      <rPr>
        <b/>
        <sz val="12"/>
        <color theme="1"/>
        <rFont val="Calibri"/>
        <family val="2"/>
        <scheme val="minor"/>
      </rPr>
      <t>Con Edison:</t>
    </r>
    <r>
      <rPr>
        <sz val="12"/>
        <color theme="1"/>
        <rFont val="Calibri"/>
        <family val="2"/>
        <scheme val="minor"/>
      </rPr>
      <t xml:space="preserve"> Special Assignment</t>
    </r>
  </si>
  <si>
    <r>
      <rPr>
        <b/>
        <sz val="12"/>
        <color theme="1"/>
        <rFont val="Calibri"/>
        <family val="2"/>
        <scheme val="minor"/>
      </rPr>
      <t xml:space="preserve">Con Edison: IT - </t>
    </r>
    <r>
      <rPr>
        <sz val="12"/>
        <color theme="1"/>
        <rFont val="Calibri"/>
        <family val="2"/>
        <scheme val="minor"/>
      </rPr>
      <t>Digital Factory</t>
    </r>
  </si>
  <si>
    <r>
      <rPr>
        <b/>
        <sz val="12"/>
        <color theme="1"/>
        <rFont val="Calibri"/>
        <family val="2"/>
        <scheme val="minor"/>
      </rPr>
      <t>Con Edison:</t>
    </r>
    <r>
      <rPr>
        <sz val="12"/>
        <color theme="1"/>
        <rFont val="Calibri"/>
        <family val="2"/>
        <scheme val="minor"/>
      </rPr>
      <t xml:space="preserve"> IT - Reporting and Analytics</t>
    </r>
  </si>
  <si>
    <t>Working Knowledge</t>
  </si>
  <si>
    <t>Proficient</t>
  </si>
  <si>
    <t>Highly Proficient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</si>
</sst>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17" fontId="0" fillId="0" borderId="0" xfId="0" applyNumberFormat="1"/>
    <xf numFmtId="14" fontId="0" fillId="0" borderId="0" xfId="0" applyNumberFormat="1"/>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2" fillId="0" borderId="0" xfId="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hyperlink" Target="https://www.linkedin.com/in/joseph-kastner-8446b446/" TargetMode="External"/><Relationship Id="rId1" Type="http://schemas.openxmlformats.org/officeDocument/2006/relationships/hyperlink" Target="mailto:kastner31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00569-5580-A24F-9E86-C236294659B3}">
  <dimension ref="A1:R21"/>
  <sheetViews>
    <sheetView tabSelected="1" zoomScale="99" workbookViewId="0">
      <pane xSplit="1" ySplit="1" topLeftCell="B4" activePane="bottomRight" state="frozen"/>
      <selection pane="topRight" activeCell="B1" sqref="B1"/>
      <selection pane="bottomLeft" activeCell="A2" sqref="A2"/>
      <selection pane="bottomRight" activeCell="E10" sqref="E10"/>
    </sheetView>
  </sheetViews>
  <sheetFormatPr baseColWidth="10" defaultRowHeight="16" x14ac:dyDescent="0.2"/>
  <cols>
    <col min="1" max="1" width="21.33203125" customWidth="1"/>
    <col min="4" max="4" width="10.1640625" customWidth="1"/>
    <col min="5" max="5" width="19.83203125" customWidth="1"/>
    <col min="6" max="6" width="73.83203125" customWidth="1"/>
  </cols>
  <sheetData>
    <row r="1" spans="1:18" x14ac:dyDescent="0.2">
      <c r="A1" s="1" t="s">
        <v>28</v>
      </c>
      <c r="B1" s="1" t="s">
        <v>2</v>
      </c>
      <c r="C1" s="1" t="s">
        <v>29</v>
      </c>
      <c r="D1" s="1" t="s">
        <v>3</v>
      </c>
      <c r="E1" s="1" t="s">
        <v>30</v>
      </c>
      <c r="F1" s="1" t="s">
        <v>31</v>
      </c>
      <c r="G1" s="1">
        <v>2008</v>
      </c>
      <c r="H1">
        <f>G1+1</f>
        <v>2009</v>
      </c>
      <c r="I1">
        <f t="shared" ref="I1:Q1" si="0">H1+1</f>
        <v>2010</v>
      </c>
      <c r="J1">
        <f t="shared" si="0"/>
        <v>2011</v>
      </c>
      <c r="K1">
        <f t="shared" si="0"/>
        <v>2012</v>
      </c>
      <c r="L1">
        <f t="shared" si="0"/>
        <v>2013</v>
      </c>
      <c r="M1">
        <f t="shared" si="0"/>
        <v>2014</v>
      </c>
      <c r="N1">
        <f t="shared" si="0"/>
        <v>2015</v>
      </c>
      <c r="O1">
        <f>N1+1</f>
        <v>2016</v>
      </c>
      <c r="P1">
        <f t="shared" si="0"/>
        <v>2017</v>
      </c>
      <c r="Q1">
        <f t="shared" si="0"/>
        <v>2018</v>
      </c>
      <c r="R1">
        <f>Q1+1</f>
        <v>2019</v>
      </c>
    </row>
    <row r="2" spans="1:18" ht="102" x14ac:dyDescent="0.2">
      <c r="A2" t="s">
        <v>33</v>
      </c>
      <c r="B2" t="s">
        <v>4</v>
      </c>
      <c r="C2">
        <v>10</v>
      </c>
      <c r="D2" t="s">
        <v>27</v>
      </c>
      <c r="E2">
        <v>11</v>
      </c>
      <c r="F2" s="4" t="str">
        <f>"- Held leadership positions of progressive responsibility since joining Con Edison in 2008
- Completed Con Edison's Leadership Challenge program"&amp;"
- Continuous learner, conduct a great deal of self study (podcasts, speeches, etc.) become a more effective leader"&amp;"
- Recipient of Con Edison Safety Leader award"</f>
        <v>- Held leadership positions of progressive responsibility since joining Con Edison in 2008
- Completed Con Edison's Leadership Challenge program
- Continuous learner, conduct a great deal of self study (podcasts, speeches, etc.) become a more effective leader
- Recipient of Con Edison Safety Leader award</v>
      </c>
      <c r="G2">
        <v>3</v>
      </c>
      <c r="H2">
        <v>4</v>
      </c>
      <c r="I2">
        <v>6</v>
      </c>
      <c r="J2">
        <v>8</v>
      </c>
      <c r="K2">
        <v>9</v>
      </c>
      <c r="L2">
        <v>10</v>
      </c>
      <c r="M2">
        <v>10</v>
      </c>
      <c r="N2">
        <v>10</v>
      </c>
      <c r="O2">
        <v>10</v>
      </c>
      <c r="P2">
        <v>10</v>
      </c>
      <c r="Q2">
        <v>10</v>
      </c>
      <c r="R2">
        <v>10</v>
      </c>
    </row>
    <row r="3" spans="1:18" ht="34" x14ac:dyDescent="0.2">
      <c r="A3" t="s">
        <v>34</v>
      </c>
      <c r="B3" t="s">
        <v>4</v>
      </c>
      <c r="C3">
        <v>10</v>
      </c>
      <c r="D3" t="s">
        <v>26</v>
      </c>
      <c r="E3">
        <v>11</v>
      </c>
      <c r="F3" s="4" t="str">
        <f>"- Delivered &gt; 100 presentations to audiences as large as 500+ people
- Capable of connecting with the audience to effectively communicate the content"</f>
        <v>- Delivered &gt; 100 presentations to audiences as large as 500+ people
- Capable of connecting with the audience to effectively communicate the content</v>
      </c>
      <c r="G3">
        <v>4</v>
      </c>
      <c r="H3">
        <v>6</v>
      </c>
      <c r="I3">
        <v>8</v>
      </c>
      <c r="J3">
        <v>10</v>
      </c>
      <c r="K3">
        <v>10</v>
      </c>
      <c r="L3">
        <v>10</v>
      </c>
      <c r="M3">
        <v>10</v>
      </c>
      <c r="N3">
        <v>10</v>
      </c>
      <c r="O3">
        <v>10</v>
      </c>
      <c r="P3">
        <v>10</v>
      </c>
      <c r="Q3">
        <v>10</v>
      </c>
      <c r="R3">
        <v>10</v>
      </c>
    </row>
    <row r="4" spans="1:18" ht="34" x14ac:dyDescent="0.2">
      <c r="A4" t="s">
        <v>35</v>
      </c>
      <c r="B4" t="s">
        <v>4</v>
      </c>
      <c r="C4">
        <v>10</v>
      </c>
      <c r="D4" t="s">
        <v>27</v>
      </c>
      <c r="E4">
        <v>11</v>
      </c>
      <c r="F4" s="4" t="str">
        <f>"- Highly effective communication skills in writing, presentations, negotiating, training, mentoring, coaching"</f>
        <v>- Highly effective communication skills in writing, presentations, negotiating, training, mentoring, coaching</v>
      </c>
      <c r="G4">
        <v>6</v>
      </c>
      <c r="H4">
        <v>6</v>
      </c>
      <c r="I4">
        <v>6</v>
      </c>
      <c r="J4">
        <v>6</v>
      </c>
      <c r="K4">
        <v>8</v>
      </c>
      <c r="L4">
        <v>8</v>
      </c>
      <c r="M4">
        <v>8</v>
      </c>
      <c r="N4">
        <v>9</v>
      </c>
      <c r="O4">
        <v>10</v>
      </c>
      <c r="P4">
        <v>10</v>
      </c>
      <c r="Q4">
        <v>10</v>
      </c>
      <c r="R4">
        <v>10</v>
      </c>
    </row>
    <row r="5" spans="1:18" ht="85" x14ac:dyDescent="0.2">
      <c r="A5" t="s">
        <v>36</v>
      </c>
      <c r="B5" t="s">
        <v>4</v>
      </c>
      <c r="C5">
        <v>10</v>
      </c>
      <c r="D5" t="s">
        <v>27</v>
      </c>
      <c r="E5">
        <v>11</v>
      </c>
      <c r="F5" s="4" t="str">
        <f>"- Recipient of two TEAM awards at Con Edison
- Highly skilled at building inclusive and engaged teams
- Effectively initated and led teams on both business and IT side"&amp;"
- Experience in talent acquisition and hiring tech talent (Full Stack Engineers, Dev Ops Engineers, Scrum Masters, Design Leads, Tech Leads)"</f>
        <v>- Recipient of two TEAM awards at Con Edison
- Highly skilled at building inclusive and engaged teams
- Effectively initated and led teams on both business and IT side
- Experience in talent acquisition and hiring tech talent (Full Stack Engineers, Dev Ops Engineers, Scrum Masters, Design Leads, Tech Leads)</v>
      </c>
      <c r="G5">
        <v>5</v>
      </c>
      <c r="H5">
        <v>6</v>
      </c>
      <c r="I5">
        <v>6</v>
      </c>
      <c r="J5">
        <v>8</v>
      </c>
      <c r="K5">
        <v>8</v>
      </c>
      <c r="L5">
        <v>8</v>
      </c>
      <c r="M5">
        <v>8</v>
      </c>
      <c r="N5">
        <v>9</v>
      </c>
      <c r="O5">
        <v>9</v>
      </c>
      <c r="P5">
        <v>9</v>
      </c>
      <c r="Q5">
        <v>10</v>
      </c>
      <c r="R5">
        <v>10</v>
      </c>
    </row>
    <row r="6" spans="1:18" ht="68" x14ac:dyDescent="0.2">
      <c r="A6" t="s">
        <v>37</v>
      </c>
      <c r="B6" t="s">
        <v>4</v>
      </c>
      <c r="C6">
        <v>8</v>
      </c>
      <c r="D6" t="s">
        <v>26</v>
      </c>
      <c r="E6">
        <v>4</v>
      </c>
      <c r="F6" s="4" t="str">
        <f>"- Evangelist for agile methodology
- Leading a digital transformation effort at Con Edison
- Participated and led Scrum ceremonies including Daily Stand Up, Demo, Retrospective, Backlog Grooming and Sprint Planning"</f>
        <v>- Evangelist for agile methodology
- Leading a digital transformation effort at Con Edison
- Participated and led Scrum ceremonies including Daily Stand Up, Demo, Retrospective, Backlog Grooming and Sprint Planning</v>
      </c>
      <c r="G6">
        <v>0</v>
      </c>
      <c r="H6">
        <v>0</v>
      </c>
      <c r="I6">
        <v>0</v>
      </c>
      <c r="J6">
        <v>0</v>
      </c>
      <c r="K6">
        <v>0</v>
      </c>
      <c r="L6">
        <v>0</v>
      </c>
      <c r="M6">
        <v>0</v>
      </c>
      <c r="N6">
        <v>0</v>
      </c>
      <c r="O6">
        <v>3</v>
      </c>
      <c r="P6">
        <v>6</v>
      </c>
      <c r="Q6">
        <v>8</v>
      </c>
      <c r="R6">
        <v>9</v>
      </c>
    </row>
    <row r="7" spans="1:18" ht="85" x14ac:dyDescent="0.2">
      <c r="A7" t="s">
        <v>38</v>
      </c>
      <c r="B7" t="s">
        <v>5</v>
      </c>
      <c r="C7">
        <v>10</v>
      </c>
      <c r="D7" t="s">
        <v>27</v>
      </c>
      <c r="E7">
        <v>20</v>
      </c>
      <c r="F7" s="4" t="str">
        <f>"- Strong expertise in excel, built many tools and applications within excel / VBA before learning newer technologies"&amp;"
- Examples: Payroll program to build out employees schedules, pull labor data from the work management system and identify mischarges that could impact employees pay"</f>
        <v>- Strong expertise in excel, built many tools and applications within excel / VBA before learning newer technologies
- Examples: Payroll program to build out employees schedules, pull labor data from the work management system and identify mischarges that could impact employees pay</v>
      </c>
      <c r="G7">
        <v>8</v>
      </c>
      <c r="H7">
        <v>8</v>
      </c>
      <c r="I7">
        <v>8</v>
      </c>
      <c r="J7">
        <v>9</v>
      </c>
      <c r="K7">
        <v>9</v>
      </c>
      <c r="L7">
        <v>9</v>
      </c>
      <c r="M7">
        <v>9</v>
      </c>
      <c r="N7">
        <v>10</v>
      </c>
      <c r="O7">
        <v>10</v>
      </c>
      <c r="P7">
        <v>10</v>
      </c>
      <c r="Q7">
        <v>10</v>
      </c>
      <c r="R7">
        <v>10</v>
      </c>
    </row>
    <row r="8" spans="1:18" ht="34" x14ac:dyDescent="0.2">
      <c r="A8" t="s">
        <v>39</v>
      </c>
      <c r="B8" t="s">
        <v>5</v>
      </c>
      <c r="C8">
        <v>10</v>
      </c>
      <c r="D8" t="s">
        <v>27</v>
      </c>
      <c r="E8">
        <v>11</v>
      </c>
      <c r="F8" s="4" t="str">
        <f>"- Highly experienced in developing professional quality slide decks
- Have given &gt; 100 presentations to audiences as large as 500+ people"</f>
        <v>- Highly experienced in developing professional quality slide decks
- Have given &gt; 100 presentations to audiences as large as 500+ people</v>
      </c>
      <c r="G8">
        <v>2</v>
      </c>
      <c r="H8">
        <v>6</v>
      </c>
      <c r="I8">
        <v>8</v>
      </c>
      <c r="J8">
        <v>8</v>
      </c>
      <c r="K8">
        <v>8</v>
      </c>
      <c r="L8">
        <v>8</v>
      </c>
      <c r="M8">
        <v>9</v>
      </c>
      <c r="N8">
        <v>9</v>
      </c>
      <c r="O8">
        <v>9</v>
      </c>
      <c r="P8">
        <v>9</v>
      </c>
      <c r="Q8">
        <v>10</v>
      </c>
      <c r="R8">
        <v>10</v>
      </c>
    </row>
    <row r="9" spans="1:18" ht="51" x14ac:dyDescent="0.2">
      <c r="A9" t="s">
        <v>40</v>
      </c>
      <c r="B9" t="s">
        <v>5</v>
      </c>
      <c r="C9">
        <v>10</v>
      </c>
      <c r="D9" t="s">
        <v>27</v>
      </c>
      <c r="E9">
        <v>6</v>
      </c>
      <c r="F9" s="4" t="str">
        <f>"- Strong experience in SQL, have built a library of over 1,000 + queries at Con Edison.
- Frequently pulled in by other teams when there's ETL failures to identify root cause (example Con Edison Outage Map failure 2019)"</f>
        <v>- Strong experience in SQL, have built a library of over 1,000 + queries at Con Edison.
- Frequently pulled in by other teams when there's ETL failures to identify root cause (example Con Edison Outage Map failure 2019)</v>
      </c>
      <c r="G9">
        <v>0</v>
      </c>
      <c r="H9">
        <v>0</v>
      </c>
      <c r="I9">
        <v>0</v>
      </c>
      <c r="J9">
        <v>0</v>
      </c>
      <c r="K9">
        <v>0</v>
      </c>
      <c r="L9">
        <v>0</v>
      </c>
      <c r="M9">
        <v>4</v>
      </c>
      <c r="N9">
        <v>6</v>
      </c>
      <c r="O9">
        <v>8</v>
      </c>
      <c r="P9">
        <v>8</v>
      </c>
      <c r="Q9">
        <v>9</v>
      </c>
      <c r="R9">
        <v>9</v>
      </c>
    </row>
    <row r="10" spans="1:18" ht="119" x14ac:dyDescent="0.2">
      <c r="A10" t="s">
        <v>41</v>
      </c>
      <c r="B10" t="s">
        <v>5</v>
      </c>
      <c r="C10">
        <v>6</v>
      </c>
      <c r="D10" t="s">
        <v>25</v>
      </c>
      <c r="E10">
        <v>4</v>
      </c>
      <c r="F10" s="4" t="str">
        <f>"- Deployed an Azure analytics environment using SSIS to pull data from source databases, Data Factory for data orchestration, "&amp;"Blob storage to store the data, Data Lake Analytics for compute/processing U-SQL jobs, Azure ML Studio to create machine learning models and web services, Power BI to build a dashboard for three separate use cases "&amp;"(Predict customer Estimated Time of Restorations, Identify crew mischarges, Predict pre-requisites that need to be satisified before scheduling work)"&amp;"
- More familiar with Azure but currently learning AWS"</f>
        <v>- Deployed an Azure analytics environment using SSIS to pull data from source databases, Data Factory for data orchestration, Blob storage to store the data, Data Lake Analytics for compute/processing U-SQL jobs, Azure ML Studio to create machine learning models and web services, Power BI to build a dashboard for three separate use cases (Predict customer Estimated Time of Restorations, Identify crew mischarges, Predict pre-requisites that need to be satisified before scheduling work)
- More familiar with Azure but currently learning AWS</v>
      </c>
      <c r="G10">
        <v>0</v>
      </c>
      <c r="H10">
        <v>0</v>
      </c>
      <c r="I10">
        <v>0</v>
      </c>
      <c r="J10">
        <v>0</v>
      </c>
      <c r="K10">
        <v>0</v>
      </c>
      <c r="L10">
        <v>0</v>
      </c>
      <c r="M10">
        <v>0</v>
      </c>
      <c r="N10">
        <v>0</v>
      </c>
      <c r="O10">
        <v>2</v>
      </c>
      <c r="P10">
        <v>4</v>
      </c>
      <c r="Q10">
        <v>6</v>
      </c>
      <c r="R10">
        <v>6</v>
      </c>
    </row>
    <row r="11" spans="1:18" ht="85" x14ac:dyDescent="0.2">
      <c r="A11" t="s">
        <v>42</v>
      </c>
      <c r="B11" t="s">
        <v>5</v>
      </c>
      <c r="C11">
        <v>8</v>
      </c>
      <c r="D11" t="s">
        <v>27</v>
      </c>
      <c r="E11">
        <v>16</v>
      </c>
      <c r="F11" s="4" t="str">
        <f>"- Strong experience working with and manipulating large data sets, including:"&amp;"
- Cleaning data in preparation for ML models including data type conversion and 
- Building data models"&amp;"
- Identifying and removing duplicate records
- Parsing strings"</f>
        <v>- Strong experience working with and manipulating large data sets, including:
- Cleaning data in preparation for ML models including data type conversion and 
- Building data models
- Identifying and removing duplicate records
- Parsing strings</v>
      </c>
      <c r="G11">
        <v>2</v>
      </c>
      <c r="H11">
        <v>4</v>
      </c>
      <c r="I11">
        <v>4</v>
      </c>
      <c r="J11">
        <v>4</v>
      </c>
      <c r="K11">
        <v>5</v>
      </c>
      <c r="L11">
        <v>5</v>
      </c>
      <c r="M11">
        <v>5</v>
      </c>
      <c r="N11">
        <v>6</v>
      </c>
      <c r="O11">
        <v>8</v>
      </c>
      <c r="P11">
        <v>8</v>
      </c>
      <c r="Q11">
        <v>9</v>
      </c>
      <c r="R11">
        <v>9</v>
      </c>
    </row>
    <row r="12" spans="1:18" ht="102" x14ac:dyDescent="0.2">
      <c r="A12" t="s">
        <v>43</v>
      </c>
      <c r="B12" t="s">
        <v>5</v>
      </c>
      <c r="C12">
        <v>8</v>
      </c>
      <c r="D12" t="s">
        <v>27</v>
      </c>
      <c r="E12">
        <v>10</v>
      </c>
      <c r="F12" s="4" t="str">
        <f>"- Specialize in ability to generate actionable insights from large data sets"&amp;"
- Pattern recognition
- Classification
- Association
- Outlier detection
- Clustering"</f>
        <v>- Specialize in ability to generate actionable insights from large data sets
- Pattern recognition
- Classification
- Association
- Outlier detection
- Clustering</v>
      </c>
      <c r="G12">
        <v>1</v>
      </c>
      <c r="H12">
        <v>1</v>
      </c>
      <c r="I12">
        <v>1</v>
      </c>
      <c r="J12">
        <v>2</v>
      </c>
      <c r="K12">
        <v>2</v>
      </c>
      <c r="L12">
        <v>2</v>
      </c>
      <c r="M12">
        <v>3</v>
      </c>
      <c r="N12">
        <v>4</v>
      </c>
      <c r="O12">
        <v>5</v>
      </c>
      <c r="P12">
        <v>6</v>
      </c>
      <c r="Q12">
        <v>8</v>
      </c>
      <c r="R12">
        <v>9</v>
      </c>
    </row>
    <row r="13" spans="1:18" ht="51" x14ac:dyDescent="0.2">
      <c r="A13" t="s">
        <v>44</v>
      </c>
      <c r="B13" t="s">
        <v>5</v>
      </c>
      <c r="C13">
        <v>6</v>
      </c>
      <c r="D13" t="s">
        <v>26</v>
      </c>
      <c r="E13">
        <v>5</v>
      </c>
      <c r="F13" s="4" t="str">
        <f>"- Laser focused in honing skills to become a master in Python
- Strong experience using the following libraries: numpy, pandas, sklearn, beautifulsoup, wordcloud, matplotlib, seaborn"</f>
        <v>- Laser focused in honing skills to become a master in Python
- Strong experience using the following libraries: numpy, pandas, sklearn, beautifulsoup, wordcloud, matplotlib, seaborn</v>
      </c>
      <c r="G13">
        <v>0</v>
      </c>
      <c r="H13">
        <v>0</v>
      </c>
      <c r="I13">
        <v>0</v>
      </c>
      <c r="J13">
        <v>0</v>
      </c>
      <c r="K13">
        <v>0</v>
      </c>
      <c r="L13">
        <v>0</v>
      </c>
      <c r="M13">
        <v>0</v>
      </c>
      <c r="N13">
        <v>1</v>
      </c>
      <c r="O13">
        <v>3</v>
      </c>
      <c r="P13">
        <v>4</v>
      </c>
      <c r="Q13">
        <v>6</v>
      </c>
      <c r="R13">
        <v>8</v>
      </c>
    </row>
    <row r="14" spans="1:18" ht="102" x14ac:dyDescent="0.2">
      <c r="A14" t="s">
        <v>51</v>
      </c>
      <c r="B14" t="s">
        <v>5</v>
      </c>
      <c r="C14">
        <v>8</v>
      </c>
      <c r="D14" t="s">
        <v>26</v>
      </c>
      <c r="E14">
        <v>10</v>
      </c>
      <c r="F14" s="4" t="str">
        <f>" - Tremendously passionate about data and analytics, have years of experience turning data into actionable insights to drive the business and operations forward in making KPIS, OKRs, increasing efficiencies and reducing costs"&amp;"
- Continuous learning and development, on and off the job, to master my craft"&amp;"
- Have saved Con Edison in excess of $10M using data and insights over my years of experience"</f>
        <v xml:space="preserve"> - Tremendously passionate about data and analytics, have years of experience turning data into actionable insights to drive the business and operations forward in making KPIS, OKRs, increasing efficiencies and reducing costs
- Continuous learning and development, on and off the job, to master my craft
- Have saved Con Edison in excess of $10M using data and insights over my years of experience</v>
      </c>
      <c r="G14">
        <v>1</v>
      </c>
      <c r="H14">
        <v>2</v>
      </c>
      <c r="I14">
        <v>2</v>
      </c>
      <c r="J14">
        <v>3</v>
      </c>
      <c r="K14">
        <v>4</v>
      </c>
      <c r="L14">
        <v>4</v>
      </c>
      <c r="M14">
        <v>5</v>
      </c>
      <c r="N14">
        <v>6</v>
      </c>
      <c r="O14">
        <v>7</v>
      </c>
      <c r="P14">
        <v>8</v>
      </c>
      <c r="Q14">
        <v>9</v>
      </c>
      <c r="R14">
        <v>9</v>
      </c>
    </row>
    <row r="15" spans="1:18" ht="102" x14ac:dyDescent="0.2">
      <c r="A15" t="s">
        <v>45</v>
      </c>
      <c r="B15" t="s">
        <v>5</v>
      </c>
      <c r="C15">
        <v>6</v>
      </c>
      <c r="D15" t="s">
        <v>25</v>
      </c>
      <c r="E15">
        <v>4</v>
      </c>
      <c r="F15" s="4" t="str">
        <f>"- Experienced building ML models in Azure ML Studio and Python, some examples include:
- Predict likelihood of manholes needing to be cleaned before working in them
- Predict estimated time of restoration for customer outages"&amp;"
- Identify crew mischarges which can impact O&amp;M"</f>
        <v>- Experienced building ML models in Azure ML Studio and Python, some examples include:
- Predict likelihood of manholes needing to be cleaned before working in them
- Predict estimated time of restoration for customer outages
- Identify crew mischarges which can impact O&amp;M</v>
      </c>
      <c r="G15">
        <v>0</v>
      </c>
      <c r="H15">
        <v>0</v>
      </c>
      <c r="I15">
        <v>0</v>
      </c>
      <c r="J15">
        <v>0</v>
      </c>
      <c r="K15">
        <v>0</v>
      </c>
      <c r="L15">
        <v>0</v>
      </c>
      <c r="M15">
        <v>0</v>
      </c>
      <c r="N15">
        <v>0</v>
      </c>
      <c r="O15">
        <v>1</v>
      </c>
      <c r="P15">
        <v>2</v>
      </c>
      <c r="Q15">
        <v>3</v>
      </c>
      <c r="R15">
        <v>5</v>
      </c>
    </row>
    <row r="16" spans="1:18" ht="51" x14ac:dyDescent="0.2">
      <c r="A16" t="s">
        <v>46</v>
      </c>
      <c r="B16" t="s">
        <v>5</v>
      </c>
      <c r="C16">
        <v>8</v>
      </c>
      <c r="D16" t="s">
        <v>27</v>
      </c>
      <c r="E16">
        <v>11</v>
      </c>
      <c r="F16" s="4" t="str">
        <f>" - Developed many programs, which were adopted by other groups, using VBA before learning newer technologies"&amp;"
- Automated administrative tasks using VBA"</f>
        <v xml:space="preserve"> - Developed many programs, which were adopted by other groups, using VBA before learning newer technologies
- Automated administrative tasks using VBA</v>
      </c>
      <c r="G16">
        <v>2</v>
      </c>
      <c r="H16">
        <v>4</v>
      </c>
      <c r="I16">
        <v>6</v>
      </c>
      <c r="J16">
        <v>8</v>
      </c>
      <c r="K16">
        <v>8</v>
      </c>
      <c r="L16">
        <v>8</v>
      </c>
      <c r="M16">
        <v>9</v>
      </c>
      <c r="N16">
        <v>8</v>
      </c>
      <c r="O16">
        <v>7</v>
      </c>
      <c r="P16">
        <v>7</v>
      </c>
      <c r="Q16">
        <v>7</v>
      </c>
      <c r="R16">
        <v>7</v>
      </c>
    </row>
    <row r="17" spans="1:18" ht="51" x14ac:dyDescent="0.2">
      <c r="A17" t="s">
        <v>56</v>
      </c>
      <c r="B17" t="s">
        <v>5</v>
      </c>
      <c r="C17">
        <v>6</v>
      </c>
      <c r="D17" t="s">
        <v>26</v>
      </c>
      <c r="E17">
        <v>6</v>
      </c>
      <c r="F17" s="4" t="str">
        <f>"- Intermediate knowledge of HTML, most of my experience with HTML is associated with webscraping data but I've completed several online trainings to build foundational knowledge"</f>
        <v>- Intermediate knowledge of HTML, most of my experience with HTML is associated with webscraping data but I've completed several online trainings to build foundational knowledge</v>
      </c>
      <c r="G17">
        <v>1</v>
      </c>
      <c r="H17">
        <v>1</v>
      </c>
      <c r="I17">
        <v>1</v>
      </c>
      <c r="J17">
        <v>1</v>
      </c>
      <c r="K17">
        <v>1</v>
      </c>
      <c r="L17">
        <v>1</v>
      </c>
      <c r="M17">
        <v>2</v>
      </c>
      <c r="N17">
        <v>2</v>
      </c>
      <c r="O17">
        <v>2</v>
      </c>
      <c r="P17">
        <v>3</v>
      </c>
      <c r="Q17">
        <v>5</v>
      </c>
      <c r="R17">
        <v>6</v>
      </c>
    </row>
    <row r="18" spans="1:18" ht="51" x14ac:dyDescent="0.2">
      <c r="A18" t="s">
        <v>47</v>
      </c>
      <c r="B18" t="s">
        <v>5</v>
      </c>
      <c r="C18">
        <v>6</v>
      </c>
      <c r="D18" t="s">
        <v>25</v>
      </c>
      <c r="E18">
        <v>5</v>
      </c>
      <c r="F18" s="4" t="str">
        <f>"- Intermediate knowledge of Javascript, particularly the D3.JS and p5.JS libraries"&amp;"
- Built simple game using p5.JS 
- Have completed 30+ tutorials on javascript and continue to learn"</f>
        <v>- Intermediate knowledge of Javascript, particularly the D3.JS and p5.JS libraries
- Built simple game using p5.JS 
- Have completed 30+ tutorials on javascript and continue to learn</v>
      </c>
      <c r="G18">
        <v>0</v>
      </c>
      <c r="H18">
        <v>0</v>
      </c>
      <c r="I18">
        <v>0</v>
      </c>
      <c r="J18">
        <v>0</v>
      </c>
      <c r="K18">
        <v>0</v>
      </c>
      <c r="L18">
        <v>0</v>
      </c>
      <c r="M18">
        <v>0</v>
      </c>
      <c r="N18">
        <v>0</v>
      </c>
      <c r="O18">
        <v>1</v>
      </c>
      <c r="P18">
        <v>3</v>
      </c>
      <c r="Q18">
        <v>5</v>
      </c>
      <c r="R18">
        <v>5</v>
      </c>
    </row>
    <row r="19" spans="1:18" ht="34" x14ac:dyDescent="0.2">
      <c r="A19" t="s">
        <v>48</v>
      </c>
      <c r="B19" t="s">
        <v>5</v>
      </c>
      <c r="C19">
        <v>6</v>
      </c>
      <c r="D19" t="s">
        <v>25</v>
      </c>
      <c r="E19">
        <v>6</v>
      </c>
      <c r="F19" s="4" t="str">
        <f>"- Intermediate knowledge of CSS and have a good enough understanding of CSS to stylize simple web pages"</f>
        <v>- Intermediate knowledge of CSS and have a good enough understanding of CSS to stylize simple web pages</v>
      </c>
      <c r="G19">
        <v>1</v>
      </c>
      <c r="H19">
        <v>1</v>
      </c>
      <c r="I19">
        <v>1</v>
      </c>
      <c r="J19">
        <v>1</v>
      </c>
      <c r="K19">
        <v>1</v>
      </c>
      <c r="L19">
        <v>1</v>
      </c>
      <c r="M19">
        <v>2</v>
      </c>
      <c r="N19">
        <v>2</v>
      </c>
      <c r="O19">
        <v>2</v>
      </c>
      <c r="P19">
        <v>2</v>
      </c>
      <c r="Q19">
        <v>4</v>
      </c>
      <c r="R19">
        <v>6</v>
      </c>
    </row>
    <row r="20" spans="1:18" ht="34" x14ac:dyDescent="0.2">
      <c r="A20" t="s">
        <v>49</v>
      </c>
      <c r="B20" t="s">
        <v>5</v>
      </c>
      <c r="C20">
        <v>6</v>
      </c>
      <c r="D20" t="s">
        <v>25</v>
      </c>
      <c r="E20">
        <v>4</v>
      </c>
      <c r="F20" s="4" t="str">
        <f>" - Gained experience using batch files to automated data pipelines by executing SQL queries and python scripts, moving files, sending emails and monitoring"</f>
        <v xml:space="preserve"> - Gained experience using batch files to automated data pipelines by executing SQL queries and python scripts, moving files, sending emails and monitoring</v>
      </c>
      <c r="G20">
        <v>0</v>
      </c>
      <c r="H20">
        <v>0</v>
      </c>
      <c r="I20">
        <v>0</v>
      </c>
      <c r="J20">
        <v>0</v>
      </c>
      <c r="K20">
        <v>0</v>
      </c>
      <c r="L20">
        <v>0</v>
      </c>
      <c r="M20">
        <v>0</v>
      </c>
      <c r="N20">
        <v>0</v>
      </c>
      <c r="O20">
        <v>1</v>
      </c>
      <c r="P20">
        <v>3</v>
      </c>
      <c r="Q20">
        <v>6</v>
      </c>
      <c r="R20">
        <v>8</v>
      </c>
    </row>
    <row r="21" spans="1:18" ht="51" x14ac:dyDescent="0.2">
      <c r="A21" t="s">
        <v>54</v>
      </c>
      <c r="B21" t="s">
        <v>5</v>
      </c>
      <c r="C21">
        <v>10</v>
      </c>
      <c r="D21" t="s">
        <v>27</v>
      </c>
      <c r="E21">
        <v>15</v>
      </c>
      <c r="F21" s="4" t="str">
        <f>"- Expert level proficiency in data visualizations using Power BI, Tableau, Excel, OBIEE and python"&amp;"
- Built 100+ dashboards used all across Con Edison with over 1M views"</f>
        <v>- Expert level proficiency in data visualizations using Power BI, Tableau, Excel, OBIEE and python
- Built 100+ dashboards used all across Con Edison with over 1M views</v>
      </c>
      <c r="G21">
        <v>5</v>
      </c>
      <c r="H21">
        <v>6</v>
      </c>
      <c r="I21">
        <v>6</v>
      </c>
      <c r="J21">
        <v>6</v>
      </c>
      <c r="K21">
        <v>7</v>
      </c>
      <c r="L21">
        <v>7</v>
      </c>
      <c r="M21">
        <v>8</v>
      </c>
      <c r="N21">
        <v>8</v>
      </c>
      <c r="O21">
        <v>9</v>
      </c>
      <c r="P21">
        <v>9</v>
      </c>
      <c r="Q21">
        <v>9</v>
      </c>
      <c r="R21">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10641-8E8B-B948-B50C-3730AC8ECCEE}">
  <dimension ref="A1:C7"/>
  <sheetViews>
    <sheetView workbookViewId="0">
      <selection activeCell="B2" sqref="B2"/>
    </sheetView>
  </sheetViews>
  <sheetFormatPr baseColWidth="10" defaultRowHeight="16" x14ac:dyDescent="0.2"/>
  <cols>
    <col min="2" max="2" width="16" customWidth="1"/>
  </cols>
  <sheetData>
    <row r="1" spans="1:3" x14ac:dyDescent="0.2">
      <c r="A1" s="1" t="s">
        <v>1</v>
      </c>
      <c r="B1" s="1" t="s">
        <v>11</v>
      </c>
      <c r="C1" t="s">
        <v>55</v>
      </c>
    </row>
    <row r="2" spans="1:3" x14ac:dyDescent="0.2">
      <c r="A2">
        <v>0</v>
      </c>
      <c r="C2">
        <v>1</v>
      </c>
    </row>
    <row r="3" spans="1:3" x14ac:dyDescent="0.2">
      <c r="A3">
        <v>2</v>
      </c>
      <c r="B3" t="s">
        <v>77</v>
      </c>
      <c r="C3">
        <v>1</v>
      </c>
    </row>
    <row r="4" spans="1:3" x14ac:dyDescent="0.2">
      <c r="A4">
        <v>4</v>
      </c>
      <c r="B4" t="str">
        <f>""</f>
        <v/>
      </c>
      <c r="C4">
        <v>1</v>
      </c>
    </row>
    <row r="5" spans="1:3" x14ac:dyDescent="0.2">
      <c r="A5">
        <v>6</v>
      </c>
      <c r="B5" t="s">
        <v>78</v>
      </c>
      <c r="C5">
        <v>1</v>
      </c>
    </row>
    <row r="6" spans="1:3" x14ac:dyDescent="0.2">
      <c r="A6">
        <v>8</v>
      </c>
      <c r="C6">
        <v>1</v>
      </c>
    </row>
    <row r="7" spans="1:3" x14ac:dyDescent="0.2">
      <c r="A7">
        <v>10</v>
      </c>
      <c r="B7" t="s">
        <v>79</v>
      </c>
      <c r="C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8B853-D7A7-004A-B150-9491CCD8E673}">
  <dimension ref="A1:H8"/>
  <sheetViews>
    <sheetView topLeftCell="B4" workbookViewId="0">
      <selection activeCell="F7" sqref="F7"/>
    </sheetView>
  </sheetViews>
  <sheetFormatPr baseColWidth="10" defaultRowHeight="16" x14ac:dyDescent="0.2"/>
  <cols>
    <col min="1" max="1" width="54.6640625" customWidth="1"/>
    <col min="2" max="2" width="30.33203125" customWidth="1"/>
    <col min="6" max="6" width="67" style="6" customWidth="1"/>
    <col min="7" max="7" width="60.5" customWidth="1"/>
    <col min="8" max="8" width="58.33203125" customWidth="1"/>
  </cols>
  <sheetData>
    <row r="1" spans="1:8" x14ac:dyDescent="0.2">
      <c r="A1" s="1" t="s">
        <v>6</v>
      </c>
      <c r="B1" s="1" t="s">
        <v>7</v>
      </c>
      <c r="C1" s="1" t="s">
        <v>8</v>
      </c>
      <c r="D1" s="1" t="s">
        <v>9</v>
      </c>
      <c r="E1" s="1" t="s">
        <v>10</v>
      </c>
      <c r="F1" s="5" t="s">
        <v>11</v>
      </c>
      <c r="G1" s="1" t="s">
        <v>70</v>
      </c>
      <c r="H1" s="1" t="s">
        <v>71</v>
      </c>
    </row>
    <row r="2" spans="1:8" ht="51" x14ac:dyDescent="0.2">
      <c r="A2" t="s">
        <v>12</v>
      </c>
      <c r="B2" t="s">
        <v>14</v>
      </c>
      <c r="C2" t="s">
        <v>13</v>
      </c>
      <c r="E2" s="2">
        <v>39569</v>
      </c>
      <c r="F2" s="4" t="s">
        <v>32</v>
      </c>
    </row>
    <row r="3" spans="1:8" ht="85" x14ac:dyDescent="0.2">
      <c r="A3" t="s">
        <v>72</v>
      </c>
      <c r="B3" t="s">
        <v>15</v>
      </c>
      <c r="C3" t="s">
        <v>18</v>
      </c>
      <c r="D3" s="2">
        <v>39600</v>
      </c>
      <c r="E3" s="2">
        <v>40179</v>
      </c>
      <c r="F3" s="4" t="str">
        <f>"-Graduated from Con Edison's 18 month leadership development program
-Completed (3) 6-month assignments and presented to directors on accomplishnments"</f>
        <v>-Graduated from Con Edison's 18 month leadership development program
-Completed (3) 6-month assignments and presented to directors on accomplishnments</v>
      </c>
      <c r="G3" s="4" t="str">
        <f>"- Selected for Con Edison's 2008 Growth Opportunities for Leadership Development (GOLD) class
- Completed (3) 6-month assignments and presented to directors on accomplishnments"</f>
        <v>- Selected for Con Edison's 2008 Growth Opportunities for Leadership Development (GOLD) class
- Completed (3) 6-month assignments and presented to directors on accomplishnments</v>
      </c>
      <c r="H3" s="4" t="str">
        <f>"- Graduated in top of the 2008 class and received job offers for all 5 positions applied for"</f>
        <v>- Graduated in top of the 2008 class and received job offers for all 5 positions applied for</v>
      </c>
    </row>
    <row r="4" spans="1:8" ht="136" x14ac:dyDescent="0.2">
      <c r="A4" t="s">
        <v>73</v>
      </c>
      <c r="B4" t="s">
        <v>16</v>
      </c>
      <c r="C4" t="s">
        <v>18</v>
      </c>
      <c r="D4" s="2">
        <f>E3</f>
        <v>40179</v>
      </c>
      <c r="E4" s="2">
        <v>41760</v>
      </c>
      <c r="F4" s="4" t="str">
        <f>"-Supervised a team of 10 union employees, responsible for their productivity and safety
-Developed tool to predict resource needs to optimize staffing levels and minimize overtime
-Created Job Safety Analyses,"&amp;" which are a user-friendly pictorals of equipment and procedures for different work functions"</f>
        <v>-Supervised a team of 10 union employees, responsible for their productivity and safety
-Developed tool to predict resource needs to optimize staffing levels and minimize overtime
-Created Job Safety Analyses, which are a user-friendly pictorals of equipment and procedures for different work functions</v>
      </c>
      <c r="G4" s="4" t="str">
        <f>"- Supervised a team of 10 union employees, responsible for their development, productivity and safety"</f>
        <v>- Supervised a team of 10 union employees, responsible for their development, productivity and safety</v>
      </c>
      <c r="H4" s="4" t="str">
        <f>"- Developed staffing optimization tool to predict and optimize resource levels and minimize overtime
- Created Job Safety Analyses,"&amp;" which are a user-friendly pictorals of equipment and procedures for different work functions"</f>
        <v>- Developed staffing optimization tool to predict and optimize resource levels and minimize overtime
- Created Job Safety Analyses, which are a user-friendly pictorals of equipment and procedures for different work functions</v>
      </c>
    </row>
    <row r="5" spans="1:8" ht="119" x14ac:dyDescent="0.2">
      <c r="A5" t="s">
        <v>73</v>
      </c>
      <c r="B5" t="s">
        <v>17</v>
      </c>
      <c r="C5" t="s">
        <v>18</v>
      </c>
      <c r="D5" s="2">
        <f t="shared" ref="D5:D8" si="0">E4</f>
        <v>41760</v>
      </c>
      <c r="E5" s="2">
        <v>42401</v>
      </c>
      <c r="F5" s="4" t="str">
        <f>"-Developed user-friendly program to manage training, vacation, resources and time approval (was adopted by 5 additional departments)
-Managed day-to-day operations for field group consisting of 12 supervisors and 70 weekly employees"</f>
        <v>-Developed user-friendly program to manage training, vacation, resources and time approval (was adopted by 5 additional departments)
-Managed day-to-day operations for field group consisting of 12 supervisors and 70 weekly employees</v>
      </c>
      <c r="G5" s="4" t="str">
        <f>"- Managed day-to-day operations for field group of 12 supervisors and 70 weekly employees.
"&amp;"
- Responsible for managing the budget, hiring talent, work completion and achieving KPIs related to reliability of the electric distribution system for Brooklyn / Queens"</f>
        <v>- Managed day-to-day operations for field group of 12 supervisors and 70 weekly employees.
- Responsible for managing the budget, hiring talent, work completion and achieving KPIs related to reliability of the electric distribution system for Brooklyn / Queens</v>
      </c>
      <c r="H5" s="4" t="str">
        <f>"- Developed user-friendly program to manage training, vacation, resources and time approval (was adopted by 5 additional departments)
"&amp;"
- Developed an optimization algorithm to prioritize equipment to check for failures during high voltage back feed conditions, which resulted in savings in excess of $200k"</f>
        <v>- Developed user-friendly program to manage training, vacation, resources and time approval (was adopted by 5 additional departments)
- Developed an optimization algorithm to prioritize equipment to check for failures during high voltage back feed conditions, which resulted in savings in excess of $200k</v>
      </c>
    </row>
    <row r="6" spans="1:8" ht="119" x14ac:dyDescent="0.2">
      <c r="A6" t="s">
        <v>74</v>
      </c>
      <c r="C6" t="s">
        <v>18</v>
      </c>
      <c r="D6" s="2">
        <f t="shared" si="0"/>
        <v>42401</v>
      </c>
      <c r="E6" s="2">
        <v>42736</v>
      </c>
      <c r="F6" s="4" t="str">
        <f>"-Developed near real-time dashboard which was used to identify and correct O&amp;M mischarges by field crews, which was credited for recovering from an $18M O&amp;M overrun from August - EOY
-Initiated Project FOCUS,"&amp;" led team and developed tools to realize $4M in savings in vendor costs"</f>
        <v>-Developed near real-time dashboard which was used to identify and correct O&amp;M mischarges by field crews, which was credited for recovering from an $18M O&amp;M overrun from August - EOY
-Initiated Project FOCUS, led team and developed tools to realize $4M in savings in vendor costs</v>
      </c>
      <c r="G6" s="4" t="str">
        <f>"- Selected by Vice President of Brooklyn / Queens Electric Operations to initiate a data-driven effort to optimize pre-requisite management for the Electric Operations organization"</f>
        <v>- Selected by Vice President of Brooklyn / Queens Electric Operations to initiate a data-driven effort to optimize pre-requisite management for the Electric Operations organization</v>
      </c>
      <c r="H6" s="4" t="str">
        <f>"- Developed near real-time dashboard used to identify and correct O&amp;M mischarges by field crews, which was credited for recovering from an $18M O&amp;M overrun from August - EOY
- Initiated and "&amp;"led cross-organizational team, developed tools to realize &gt; $5M in savings in vendor costs to secure access to Con Edison's structures"</f>
        <v>- Developed near real-time dashboard used to identify and correct O&amp;M mischarges by field crews, which was credited for recovering from an $18M O&amp;M overrun from August - EOY
- Initiated and led cross-organizational team, developed tools to realize &gt; $5M in savings in vendor costs to secure access to Con Edison's structures</v>
      </c>
    </row>
    <row r="7" spans="1:8" ht="170" x14ac:dyDescent="0.2">
      <c r="A7" t="s">
        <v>76</v>
      </c>
      <c r="B7" t="s">
        <v>52</v>
      </c>
      <c r="C7" t="s">
        <v>18</v>
      </c>
      <c r="D7" s="2">
        <f t="shared" si="0"/>
        <v>42736</v>
      </c>
      <c r="E7" s="2">
        <v>43497</v>
      </c>
      <c r="F7" s="4" t="str">
        <f>"-Responsible for leading two reporting development teams (Work Management System and Financial reporting) for Con Edison.
"&amp;"
-Deployed Microsoft Azure analytics environment and delivered three analytics use cases using SSIS, Data Factory, Data Lake Analytics, Blob Storage, Azure ML Studio and Power BI."</f>
        <v>-Responsible for leading two reporting development teams (Work Management System and Financial reporting) for Con Edison.
-Deployed Microsoft Azure analytics environment and delivered three analytics use cases using SSIS, Data Factory, Data Lake Analytics, Blob Storage, Azure ML Studio and Power BI.</v>
      </c>
      <c r="G7" s="4" t="str">
        <f>"- Responsible for leading two reporting and analytics development teams:"
&amp;" 
1) Work Management System: Led team of 9 developers, responsible for retiring legacy reporting environment, and major capital project to implement and then upgrade OBIEE environment
"&amp;"
2) EBS Financials: Led team of 3 developers, resonsible for maintaining system, building new dashboards and implementing strategy to move from on-prem to the cloud"</f>
        <v>- Responsible for leading two reporting and analytics development teams: 
1) Work Management System: Led team of 9 developers, responsible for retiring legacy reporting environment, and major capital project to implement and then upgrade OBIEE environment
2) EBS Financials: Led team of 3 developers, resonsible for maintaining system, building new dashboards and implementing strategy to move from on-prem to the cloud</v>
      </c>
      <c r="H7" s="4" t="str">
        <f>"- Built Microsoft Azure analytics environment and delivered three analytics use cases using:
1) SSIS to move data from on-prem to Azure blob storage
2) Data Factory to orchestrate the data pipelines"&amp;"
3) Data Lake Analytics for compute, executing U-SQL jobs
4) Azure ML Studio to build machine learning models and deploy through web services
5) Power BI to display results of the model"</f>
        <v>- Built Microsoft Azure analytics environment and delivered three analytics use cases using:
1) SSIS to move data from on-prem to Azure blob storage
2) Data Factory to orchestrate the data pipelines
3) Data Lake Analytics for compute, executing U-SQL jobs
4) Azure ML Studio to build machine learning models and deploy through web services
5) Power BI to display results of the model</v>
      </c>
    </row>
    <row r="8" spans="1:8" ht="102" x14ac:dyDescent="0.2">
      <c r="A8" t="s">
        <v>75</v>
      </c>
      <c r="B8" t="s">
        <v>52</v>
      </c>
      <c r="C8" t="s">
        <v>18</v>
      </c>
      <c r="D8" s="2">
        <f t="shared" si="0"/>
        <v>43497</v>
      </c>
      <c r="E8" s="3">
        <f ca="1">TODAY()</f>
        <v>43712</v>
      </c>
      <c r="F8" s="8" t="str">
        <f>"-Leading analytics for Con Edison's digital transformation 
-Delivering an access analytics product to reduce crew delays and improve productivity
-Developed analytics operating model"</f>
        <v>-Leading analytics for Con Edison's digital transformation 
-Delivering an access analytics product to reduce crew delays and improve productivity
-Developed analytics operating model</v>
      </c>
      <c r="G8" s="8" t="str">
        <f>"- Selected to lead analytics for Con Edison's digital transformation, responsible for developing the analytics operating model in partnership with the Analytics Center of Excellence and deploying analytics products"</f>
        <v>- Selected to lead analytics for Con Edison's digital transformation, responsible for developing the analytics operating model in partnership with the Analytics Center of Excellence and deploying analytics products</v>
      </c>
      <c r="H8" s="8" t="str">
        <f>"- Developed operating model to use Agile for analytics
- Working on deploying access analytics product to optimize work scheduling around access constraints in NYC"</f>
        <v>- Developed operating model to use Agile for analytics
- Working on deploying access analytics product to optimize work scheduling around access constraints in NYC</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EF736-F64C-EF42-9E2C-20CE7FD57657}">
  <dimension ref="A1:B14"/>
  <sheetViews>
    <sheetView workbookViewId="0">
      <selection activeCell="C10" sqref="C10"/>
    </sheetView>
  </sheetViews>
  <sheetFormatPr baseColWidth="10" defaultRowHeight="16" x14ac:dyDescent="0.2"/>
  <sheetData>
    <row r="1" spans="1:2" x14ac:dyDescent="0.2">
      <c r="A1" t="s">
        <v>53</v>
      </c>
      <c r="B1" t="s">
        <v>0</v>
      </c>
    </row>
    <row r="2" spans="1:2" x14ac:dyDescent="0.2">
      <c r="A2" t="s">
        <v>57</v>
      </c>
      <c r="B2">
        <v>1</v>
      </c>
    </row>
    <row r="3" spans="1:2" x14ac:dyDescent="0.2">
      <c r="A3" t="s">
        <v>58</v>
      </c>
      <c r="B3">
        <v>1</v>
      </c>
    </row>
    <row r="4" spans="1:2" x14ac:dyDescent="0.2">
      <c r="A4" t="s">
        <v>59</v>
      </c>
      <c r="B4">
        <v>1</v>
      </c>
    </row>
    <row r="5" spans="1:2" x14ac:dyDescent="0.2">
      <c r="A5" t="s">
        <v>60</v>
      </c>
      <c r="B5">
        <v>1</v>
      </c>
    </row>
    <row r="6" spans="1:2" x14ac:dyDescent="0.2">
      <c r="A6" t="s">
        <v>61</v>
      </c>
      <c r="B6">
        <v>1</v>
      </c>
    </row>
    <row r="7" spans="1:2" x14ac:dyDescent="0.2">
      <c r="A7" t="s">
        <v>62</v>
      </c>
      <c r="B7">
        <v>1</v>
      </c>
    </row>
    <row r="8" spans="1:2" x14ac:dyDescent="0.2">
      <c r="A8" t="s">
        <v>63</v>
      </c>
      <c r="B8">
        <v>1</v>
      </c>
    </row>
    <row r="9" spans="1:2" x14ac:dyDescent="0.2">
      <c r="A9" t="s">
        <v>64</v>
      </c>
      <c r="B9">
        <v>1</v>
      </c>
    </row>
    <row r="10" spans="1:2" x14ac:dyDescent="0.2">
      <c r="A10" t="s">
        <v>65</v>
      </c>
      <c r="B10">
        <v>1</v>
      </c>
    </row>
    <row r="11" spans="1:2" x14ac:dyDescent="0.2">
      <c r="A11" t="s">
        <v>66</v>
      </c>
      <c r="B11">
        <v>1</v>
      </c>
    </row>
    <row r="12" spans="1:2" x14ac:dyDescent="0.2">
      <c r="A12" t="s">
        <v>67</v>
      </c>
      <c r="B12">
        <v>1</v>
      </c>
    </row>
    <row r="13" spans="1:2" x14ac:dyDescent="0.2">
      <c r="A13" t="s">
        <v>68</v>
      </c>
      <c r="B13">
        <v>1</v>
      </c>
    </row>
    <row r="14" spans="1:2" x14ac:dyDescent="0.2">
      <c r="A14" t="s">
        <v>69</v>
      </c>
      <c r="B1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3B0C-58DE-1348-A388-AC4B82AB0DD6}">
  <dimension ref="A1:A2"/>
  <sheetViews>
    <sheetView workbookViewId="0"/>
  </sheetViews>
  <sheetFormatPr baseColWidth="10" defaultRowHeight="16" x14ac:dyDescent="0.2"/>
  <sheetData>
    <row r="1" spans="1:1" x14ac:dyDescent="0.2">
      <c r="A1" t="s">
        <v>50</v>
      </c>
    </row>
    <row r="2" spans="1:1" x14ac:dyDescent="0.2">
      <c r="A2">
        <v>3.63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B8E88-1E37-E445-8FA3-907CE97BD210}">
  <dimension ref="A1:B3"/>
  <sheetViews>
    <sheetView workbookViewId="0">
      <selection activeCell="B2" sqref="B2"/>
    </sheetView>
  </sheetViews>
  <sheetFormatPr baseColWidth="10" defaultRowHeight="16" x14ac:dyDescent="0.2"/>
  <cols>
    <col min="2" max="2" width="50.83203125" customWidth="1"/>
  </cols>
  <sheetData>
    <row r="1" spans="1:2" x14ac:dyDescent="0.2">
      <c r="A1" t="s">
        <v>19</v>
      </c>
      <c r="B1" t="s">
        <v>20</v>
      </c>
    </row>
    <row r="2" spans="1:2" x14ac:dyDescent="0.2">
      <c r="A2" t="s">
        <v>21</v>
      </c>
      <c r="B2" s="7" t="s">
        <v>24</v>
      </c>
    </row>
    <row r="3" spans="1:2" x14ac:dyDescent="0.2">
      <c r="A3" t="s">
        <v>22</v>
      </c>
      <c r="B3" s="7" t="s">
        <v>23</v>
      </c>
    </row>
  </sheetData>
  <hyperlinks>
    <hyperlink ref="B3" r:id="rId1" xr:uid="{D65237A0-052A-4244-9F8D-5E87F3E6AE60}"/>
    <hyperlink ref="B2" r:id="rId2" xr:uid="{779C1A92-C76B-6D46-B500-8D19682750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Skills</vt:lpstr>
      <vt:lpstr>Reference</vt:lpstr>
      <vt:lpstr>Timeline</vt:lpstr>
      <vt:lpstr>Time</vt:lpstr>
      <vt:lpstr>GPA</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kastner</dc:creator>
  <cp:lastModifiedBy>joe kastner</cp:lastModifiedBy>
  <dcterms:created xsi:type="dcterms:W3CDTF">2019-08-23T17:12:33Z</dcterms:created>
  <dcterms:modified xsi:type="dcterms:W3CDTF">2019-09-05T03:13:25Z</dcterms:modified>
</cp:coreProperties>
</file>