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2C37F005-620B-4020-A306-25076679BAE2}" xr6:coauthVersionLast="47" xr6:coauthVersionMax="47" xr10:uidLastSave="{00000000-0000-0000-0000-000000000000}"/>
  <bookViews>
    <workbookView xWindow="-110" yWindow="-110" windowWidth="22780" windowHeight="145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1" l="1"/>
  <c r="F33" i="11" s="1"/>
  <c r="F25" i="11"/>
  <c r="E34" i="11"/>
  <c r="F34" i="11" s="1"/>
  <c r="E32" i="11"/>
  <c r="F32" i="11" s="1"/>
  <c r="H32" i="11" s="1"/>
  <c r="E31" i="11"/>
  <c r="F31" i="11" s="1"/>
  <c r="F30" i="11"/>
  <c r="E30" i="11"/>
  <c r="F27" i="11"/>
  <c r="F28" i="11"/>
  <c r="F26" i="11"/>
  <c r="H29" i="11"/>
  <c r="CV5" i="11"/>
  <c r="CV6" i="11" s="1"/>
  <c r="CO5" i="11"/>
  <c r="CP5" i="11" s="1"/>
  <c r="CH5" i="11"/>
  <c r="CI5" i="11" s="1"/>
  <c r="CA5" i="11"/>
  <c r="CB5" i="11" s="1"/>
  <c r="BT5" i="11"/>
  <c r="BU5" i="11" s="1"/>
  <c r="BM5" i="11"/>
  <c r="BN5" i="11" s="1"/>
  <c r="E3" i="11"/>
  <c r="E11" i="11" s="1"/>
  <c r="F11" i="11" s="1"/>
  <c r="H7" i="11"/>
  <c r="H31" i="11" l="1"/>
  <c r="H30" i="11"/>
  <c r="H33" i="11"/>
  <c r="H34" i="11"/>
  <c r="CV4" i="11"/>
  <c r="CW5" i="11"/>
  <c r="CP6" i="11"/>
  <c r="CQ5" i="11"/>
  <c r="CO4" i="11"/>
  <c r="CO6" i="11"/>
  <c r="CJ5" i="11"/>
  <c r="CI6" i="11"/>
  <c r="CH4" i="11"/>
  <c r="CH6" i="11"/>
  <c r="CC5" i="11"/>
  <c r="CB6" i="11"/>
  <c r="CA4" i="11"/>
  <c r="CA6" i="11"/>
  <c r="BV5" i="11"/>
  <c r="BU6" i="11"/>
  <c r="BT4" i="11"/>
  <c r="BT6" i="11"/>
  <c r="BO5" i="11"/>
  <c r="BN6" i="11"/>
  <c r="BM4" i="11"/>
  <c r="BM6" i="11"/>
  <c r="E9" i="11"/>
  <c r="F9" i="11" s="1"/>
  <c r="E13" i="11"/>
  <c r="F13" i="11" s="1"/>
  <c r="E10" i="11"/>
  <c r="F10" i="11" s="1"/>
  <c r="E12" i="11"/>
  <c r="F12" i="11" s="1"/>
  <c r="CW6" i="11" l="1"/>
  <c r="CX5" i="11"/>
  <c r="CR5" i="11"/>
  <c r="CQ6" i="11"/>
  <c r="CJ6" i="11"/>
  <c r="CK5" i="11"/>
  <c r="CD5" i="11"/>
  <c r="CC6" i="11"/>
  <c r="BW5" i="11"/>
  <c r="BV6" i="11"/>
  <c r="BP5" i="11"/>
  <c r="BO6" i="11"/>
  <c r="I5" i="11"/>
  <c r="H24" i="11"/>
  <c r="H19" i="11"/>
  <c r="H14" i="11"/>
  <c r="H8" i="11"/>
  <c r="CY5" i="11" l="1"/>
  <c r="CX6" i="11"/>
  <c r="CS5" i="11"/>
  <c r="CR6" i="11"/>
  <c r="CK6" i="11"/>
  <c r="CL5" i="11"/>
  <c r="CD6" i="11"/>
  <c r="CE5" i="11"/>
  <c r="BW6" i="11"/>
  <c r="BX5" i="11"/>
  <c r="BP6" i="11"/>
  <c r="BQ5" i="11"/>
  <c r="H9" i="11"/>
  <c r="I6" i="11"/>
  <c r="CZ5" i="11" l="1"/>
  <c r="CY6" i="11"/>
  <c r="CT5" i="11"/>
  <c r="CS6" i="11"/>
  <c r="CL6" i="11"/>
  <c r="CM5" i="11"/>
  <c r="CE6" i="11"/>
  <c r="CF5" i="11"/>
  <c r="BX6" i="11"/>
  <c r="BY5" i="11"/>
  <c r="BQ6" i="11"/>
  <c r="BR5" i="11"/>
  <c r="H10" i="11"/>
  <c r="H13" i="11"/>
  <c r="J5" i="11"/>
  <c r="K5" i="11" s="1"/>
  <c r="L5" i="11" s="1"/>
  <c r="M5" i="11" s="1"/>
  <c r="N5" i="11" s="1"/>
  <c r="O5" i="11" s="1"/>
  <c r="P5" i="11" s="1"/>
  <c r="I4" i="11"/>
  <c r="CZ6" i="11" l="1"/>
  <c r="DA5" i="11"/>
  <c r="CU5" i="11"/>
  <c r="CU6" i="11" s="1"/>
  <c r="CT6" i="11"/>
  <c r="CM6" i="11"/>
  <c r="CN5" i="11"/>
  <c r="CN6" i="11" s="1"/>
  <c r="CG5" i="11"/>
  <c r="CG6" i="11" s="1"/>
  <c r="CF6" i="11"/>
  <c r="BY6" i="11"/>
  <c r="BZ5" i="11"/>
  <c r="BZ6" i="11" s="1"/>
  <c r="BS5" i="11"/>
  <c r="BS6" i="11" s="1"/>
  <c r="BR6" i="11"/>
  <c r="H11" i="11"/>
  <c r="H12" i="11"/>
  <c r="P4" i="11"/>
  <c r="Q5" i="11"/>
  <c r="R5" i="11" s="1"/>
  <c r="S5" i="11" s="1"/>
  <c r="T5" i="11" s="1"/>
  <c r="U5" i="11" s="1"/>
  <c r="V5" i="11" s="1"/>
  <c r="W5" i="11" s="1"/>
  <c r="J6" i="11"/>
  <c r="DA6" i="11" l="1"/>
  <c r="DB5" i="11"/>
  <c r="DB6" i="11" s="1"/>
  <c r="W4" i="11"/>
  <c r="X5" i="11"/>
  <c r="Y5" i="11" s="1"/>
  <c r="Z5" i="11" s="1"/>
  <c r="AA5" i="11" s="1"/>
  <c r="K6" i="11"/>
  <c r="AB5" i="11" l="1"/>
  <c r="AC5" i="11" s="1"/>
  <c r="AD5" i="11" s="1"/>
  <c r="AE5" i="11" s="1"/>
  <c r="AF5" i="11" s="1"/>
  <c r="AG5" i="11" s="1"/>
  <c r="AH5" i="11" s="1"/>
  <c r="AI5" i="11" s="1"/>
  <c r="AJ5" i="11" s="1"/>
  <c r="E15" i="11"/>
  <c r="L6" i="11"/>
  <c r="AD4" i="11" l="1"/>
  <c r="E17" i="11"/>
  <c r="E16" i="11"/>
  <c r="AK5" i="11"/>
  <c r="AL5" i="11" s="1"/>
  <c r="AM5" i="11" s="1"/>
  <c r="M6" i="11"/>
  <c r="AN5" i="11" l="1"/>
  <c r="AO5" i="11" s="1"/>
  <c r="F17" i="11"/>
  <c r="H17" i="11" s="1"/>
  <c r="E18" i="11"/>
  <c r="AK4" i="11"/>
  <c r="N6" i="11"/>
  <c r="E20" i="11" l="1"/>
  <c r="E23" i="11"/>
  <c r="E22" i="11"/>
  <c r="E21" i="11"/>
  <c r="AP5" i="11"/>
  <c r="AQ5" i="11" s="1"/>
  <c r="AR5" i="11" s="1"/>
  <c r="AS5" i="11" s="1"/>
  <c r="F21" i="11" s="1"/>
  <c r="F16" i="11"/>
  <c r="H16" i="11" s="1"/>
  <c r="F15" i="11"/>
  <c r="H15" i="11" s="1"/>
  <c r="O6" i="11"/>
  <c r="AT5" i="11" l="1"/>
  <c r="AU5" i="11" s="1"/>
  <c r="AR4" i="11"/>
  <c r="AS6" i="11"/>
  <c r="H21" i="11"/>
  <c r="AT6" i="11" l="1"/>
  <c r="AV5" i="1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E25" i="11" l="1"/>
  <c r="F22" i="11"/>
  <c r="H22" i="11" s="1"/>
  <c r="E27" i="11"/>
  <c r="F20" i="11"/>
  <c r="H20" i="11" s="1"/>
  <c r="E28" i="11"/>
  <c r="E26" i="11"/>
  <c r="BC6" i="11"/>
  <c r="BD5" i="11"/>
  <c r="X6" i="11"/>
  <c r="BE5" i="11" l="1"/>
  <c r="BD6" i="11"/>
  <c r="Y6" i="11"/>
  <c r="BE6" i="11" l="1"/>
  <c r="BF5" i="11"/>
  <c r="F18" i="11" s="1"/>
  <c r="H18" i="11" s="1"/>
  <c r="Z6" i="11"/>
  <c r="BF6" i="11" l="1"/>
  <c r="BG5" i="11"/>
  <c r="BF4" i="11"/>
  <c r="AA6" i="11"/>
  <c r="BG6" i="11" l="1"/>
  <c r="BH5" i="11"/>
  <c r="F23" i="11" s="1"/>
  <c r="H23" i="11" s="1"/>
  <c r="AB6" i="11"/>
  <c r="BI5" i="11" l="1"/>
  <c r="BH6" i="11"/>
  <c r="AC6" i="11"/>
  <c r="BJ5" i="11" l="1"/>
  <c r="BI6" i="11"/>
  <c r="AD6" i="11"/>
  <c r="BK5" i="11" l="1"/>
  <c r="BL5" i="11" s="1"/>
  <c r="BJ6" i="11"/>
  <c r="AE6" i="11"/>
  <c r="H28" i="11" l="1"/>
  <c r="H27" i="11"/>
  <c r="H25" i="11"/>
  <c r="H26" i="1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<sst xmlns="http://schemas.openxmlformats.org/spreadsheetml/2006/main" count="79" uniqueCount="68">
  <si>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</si>
  <si>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</si>
  <si>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</si>
  <si>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</si>
  <si>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</si>
  <si>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</si>
  <si>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</si>
  <si>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</si>
  <si>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</si>
  <si>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</si>
  <si>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</si>
  <si>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</si>
  <si>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</si>
  <si>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</si>
  <si>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</si>
  <si>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</si>
  <si>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</si>
  <si>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</si>
  <si>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</si>
  <si>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</si>
  <si>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</si>
  <si>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</si>
  <si>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</si>
  <si>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</si>
  <si>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</si>
  <si>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</si>
  <si>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</si>
  <si>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</si>
  <si>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</si>
  <si>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</si>
  <si>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</si>
  <si>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</si>
  <si>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</si>
  <si>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</si>
  <si>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</si>
  <si>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Camelot </t>
  </si>
  <si>
    <t>Capstone I</t>
  </si>
  <si>
    <t>Joe Lanzi 
Chien-Chou Wu</t>
  </si>
  <si>
    <t>Sprint 1</t>
  </si>
  <si>
    <t>Sprint 2</t>
  </si>
  <si>
    <t>Sprint 3</t>
  </si>
  <si>
    <t>Sprint 4</t>
  </si>
  <si>
    <t>Create World</t>
  </si>
  <si>
    <t>Create NPC &amp; Items</t>
  </si>
  <si>
    <t>Create Agent</t>
  </si>
  <si>
    <t>Create Simulation</t>
  </si>
  <si>
    <t>Add Logic</t>
  </si>
  <si>
    <t>Wu</t>
  </si>
  <si>
    <t>Joe</t>
  </si>
  <si>
    <t>Integration</t>
  </si>
  <si>
    <t>Control NPC w AI</t>
  </si>
  <si>
    <t>Add GUI</t>
  </si>
  <si>
    <t>Improve AI Logic</t>
  </si>
  <si>
    <t>Trading System</t>
  </si>
  <si>
    <t>Improve GUI</t>
  </si>
  <si>
    <t>Nondeterministic
Environment</t>
  </si>
  <si>
    <t xml:space="preserve">Improve Agent to
Env Integration  </t>
  </si>
  <si>
    <t>Record Studies</t>
  </si>
  <si>
    <t>NPC Occupations</t>
  </si>
  <si>
    <t>Test Scenarios</t>
  </si>
  <si>
    <t>Multi Agent</t>
  </si>
  <si>
    <t>Sprint 5</t>
  </si>
  <si>
    <t>Create Layer that Encourages Change</t>
  </si>
  <si>
    <t>Study Changes in Eco system</t>
  </si>
  <si>
    <t>Catch up on technical Debt</t>
  </si>
  <si>
    <t>Add Tax System</t>
  </si>
  <si>
    <t>Integrate Multi Agents</t>
  </si>
  <si>
    <t>Joe + Wu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</si>
</sst>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8" fillId="0" borderId="0" xfId="7" applyAlignment="1">
      <alignment vertical="top" wrapText="1"/>
    </xf>
    <xf numFmtId="0" fontId="7" fillId="10" borderId="2" xfId="12" applyFill="1" applyAlignment="1">
      <alignment horizontal="left" vertical="center" wrapText="1" indent="2"/>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2"/>
      <tableStyleElement type="headerRow" dxfId="91"/>
      <tableStyleElement type="totalRow" dxfId="90"/>
      <tableStyleElement type="firstColumn" dxfId="89"/>
      <tableStyleElement type="lastColumn" dxfId="88"/>
      <tableStyleElement type="firstRowStripe" dxfId="87"/>
      <tableStyleElement type="secondRowStripe" dxfId="86"/>
      <tableStyleElement type="firstColumnStripe" dxfId="85"/>
      <tableStyleElement type="secondColumnStripe" dxfId="8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34"/>
  <sheetViews>
    <sheetView showGridLines="0" tabSelected="1" showRuler="0" topLeftCell="J1" zoomScale="70" zoomScaleNormal="70" zoomScalePageLayoutView="70" workbookViewId="0">
      <pane ySplit="6" topLeftCell="A19" activePane="bottomLeft" state="frozen"/>
      <selection pane="bottomLeft" activeCell="CB28" sqref="CB28"/>
    </sheetView>
  </sheetViews>
  <sheetFormatPr defaultRowHeight="30" customHeight="1" x14ac:dyDescent="0.35"/>
  <cols>
    <col min="1" max="1" width="2.7265625" style="46"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106" width="2.54296875" customWidth="1"/>
  </cols>
  <sheetData>
    <row r="1" spans="1:106" ht="30" customHeight="1" x14ac:dyDescent="0.65">
      <c r="A1" s="47" t="s">
        <v>26</v>
      </c>
      <c r="B1" s="49" t="s">
        <v>35</v>
      </c>
      <c r="C1" s="1"/>
      <c r="D1" s="2"/>
      <c r="E1" s="4"/>
      <c r="F1" s="35"/>
      <c r="H1" s="2"/>
      <c r="I1" s="68"/>
    </row>
    <row r="2" spans="1:106" ht="30" customHeight="1" x14ac:dyDescent="0.45">
      <c r="A2" s="46" t="s">
        <v>23</v>
      </c>
      <c r="B2" s="50" t="s">
        <v>36</v>
      </c>
      <c r="I2" s="69"/>
    </row>
    <row r="3" spans="1:106" ht="38.25" customHeight="1" x14ac:dyDescent="0.35">
      <c r="A3" s="46" t="s">
        <v>27</v>
      </c>
      <c r="B3" s="71" t="s">
        <v>37</v>
      </c>
      <c r="C3" s="77" t="s">
        <v>0</v>
      </c>
      <c r="D3" s="78"/>
      <c r="E3" s="76">
        <f>DATE(2022,2,4)</f>
        <v>44596</v>
      </c>
      <c r="F3" s="76"/>
    </row>
    <row r="4" spans="1:106" ht="30" customHeight="1" x14ac:dyDescent="0.35">
      <c r="A4" s="47" t="s">
        <v>28</v>
      </c>
      <c r="C4" s="77" t="s">
        <v>7</v>
      </c>
      <c r="D4" s="78"/>
      <c r="E4" s="6">
        <v>1</v>
      </c>
      <c r="I4" s="73">
        <f>I5</f>
        <v>44592</v>
      </c>
      <c r="J4" s="74"/>
      <c r="K4" s="74"/>
      <c r="L4" s="74"/>
      <c r="M4" s="74"/>
      <c r="N4" s="74"/>
      <c r="O4" s="75"/>
      <c r="P4" s="73">
        <f>P5</f>
        <v>44599</v>
      </c>
      <c r="Q4" s="74"/>
      <c r="R4" s="74"/>
      <c r="S4" s="74"/>
      <c r="T4" s="74"/>
      <c r="U4" s="74"/>
      <c r="V4" s="75"/>
      <c r="W4" s="73">
        <f>W5</f>
        <v>44606</v>
      </c>
      <c r="X4" s="74"/>
      <c r="Y4" s="74"/>
      <c r="Z4" s="74"/>
      <c r="AA4" s="74"/>
      <c r="AB4" s="74"/>
      <c r="AC4" s="75"/>
      <c r="AD4" s="73">
        <f>AD5</f>
        <v>44613</v>
      </c>
      <c r="AE4" s="74"/>
      <c r="AF4" s="74"/>
      <c r="AG4" s="74"/>
      <c r="AH4" s="74"/>
      <c r="AI4" s="74"/>
      <c r="AJ4" s="75"/>
      <c r="AK4" s="73">
        <f>AK5</f>
        <v>44620</v>
      </c>
      <c r="AL4" s="74"/>
      <c r="AM4" s="74"/>
      <c r="AN4" s="74"/>
      <c r="AO4" s="74"/>
      <c r="AP4" s="74"/>
      <c r="AQ4" s="75"/>
      <c r="AR4" s="73">
        <f>AR5</f>
        <v>44627</v>
      </c>
      <c r="AS4" s="74"/>
      <c r="AT4" s="74"/>
      <c r="AU4" s="74"/>
      <c r="AV4" s="74"/>
      <c r="AW4" s="74"/>
      <c r="AX4" s="75"/>
      <c r="AY4" s="73">
        <f>AY5</f>
        <v>44634</v>
      </c>
      <c r="AZ4" s="74"/>
      <c r="BA4" s="74"/>
      <c r="BB4" s="74"/>
      <c r="BC4" s="74"/>
      <c r="BD4" s="74"/>
      <c r="BE4" s="75"/>
      <c r="BF4" s="73">
        <f>BF5</f>
        <v>44641</v>
      </c>
      <c r="BG4" s="74"/>
      <c r="BH4" s="74"/>
      <c r="BI4" s="74"/>
      <c r="BJ4" s="74"/>
      <c r="BK4" s="74"/>
      <c r="BL4" s="75"/>
      <c r="BM4" s="73">
        <f>BM5</f>
        <v>44648</v>
      </c>
      <c r="BN4" s="74"/>
      <c r="BO4" s="74"/>
      <c r="BP4" s="74"/>
      <c r="BQ4" s="74"/>
      <c r="BR4" s="74"/>
      <c r="BS4" s="75"/>
      <c r="BT4" s="73">
        <f>BT5</f>
        <v>44655</v>
      </c>
      <c r="BU4" s="74"/>
      <c r="BV4" s="74"/>
      <c r="BW4" s="74"/>
      <c r="BX4" s="74"/>
      <c r="BY4" s="74"/>
      <c r="BZ4" s="75"/>
      <c r="CA4" s="73">
        <f>CA5</f>
        <v>44662</v>
      </c>
      <c r="CB4" s="74"/>
      <c r="CC4" s="74"/>
      <c r="CD4" s="74"/>
      <c r="CE4" s="74"/>
      <c r="CF4" s="74"/>
      <c r="CG4" s="75"/>
      <c r="CH4" s="73">
        <f>CH5</f>
        <v>44669</v>
      </c>
      <c r="CI4" s="74"/>
      <c r="CJ4" s="74"/>
      <c r="CK4" s="74"/>
      <c r="CL4" s="74"/>
      <c r="CM4" s="74"/>
      <c r="CN4" s="75"/>
      <c r="CO4" s="73">
        <f>CO5</f>
        <v>44676</v>
      </c>
      <c r="CP4" s="74"/>
      <c r="CQ4" s="74"/>
      <c r="CR4" s="74"/>
      <c r="CS4" s="74"/>
      <c r="CT4" s="74"/>
      <c r="CU4" s="75"/>
      <c r="CV4" s="73">
        <f>CV5</f>
        <v>44683</v>
      </c>
      <c r="CW4" s="74"/>
      <c r="CX4" s="74"/>
      <c r="CY4" s="74"/>
      <c r="CZ4" s="74"/>
      <c r="DA4" s="74"/>
      <c r="DB4" s="75"/>
    </row>
    <row r="5" spans="1:106" ht="15" customHeight="1" x14ac:dyDescent="0.35">
      <c r="A5" s="47" t="s">
        <v>29</v>
      </c>
      <c r="B5" s="67"/>
      <c r="C5" s="67"/>
      <c r="D5" s="67"/>
      <c r="E5" s="67"/>
      <c r="F5" s="67"/>
      <c r="G5" s="67"/>
      <c r="I5" s="10">
        <f>Project_Start-WEEKDAY(Project_Start,1)+2+7*(Display_Week-1)</f>
        <v>44592</v>
      </c>
      <c r="J5" s="9">
        <f>I5+1</f>
        <v>44593</v>
      </c>
      <c r="K5" s="9">
        <f t="shared" ref="K5:AX5" si="0">J5+1</f>
        <v>44594</v>
      </c>
      <c r="L5" s="9">
        <f t="shared" si="0"/>
        <v>44595</v>
      </c>
      <c r="M5" s="9">
        <f t="shared" si="0"/>
        <v>44596</v>
      </c>
      <c r="N5" s="9">
        <f t="shared" si="0"/>
        <v>44597</v>
      </c>
      <c r="O5" s="11">
        <f t="shared" si="0"/>
        <v>44598</v>
      </c>
      <c r="P5" s="10">
        <f>O5+1</f>
        <v>44599</v>
      </c>
      <c r="Q5" s="9">
        <f>P5+1</f>
        <v>44600</v>
      </c>
      <c r="R5" s="9">
        <f t="shared" si="0"/>
        <v>44601</v>
      </c>
      <c r="S5" s="9">
        <f t="shared" si="0"/>
        <v>44602</v>
      </c>
      <c r="T5" s="9">
        <f t="shared" si="0"/>
        <v>44603</v>
      </c>
      <c r="U5" s="9">
        <f t="shared" si="0"/>
        <v>44604</v>
      </c>
      <c r="V5" s="11">
        <f t="shared" si="0"/>
        <v>44605</v>
      </c>
      <c r="W5" s="10">
        <f>V5+1</f>
        <v>44606</v>
      </c>
      <c r="X5" s="9">
        <f>W5+1</f>
        <v>44607</v>
      </c>
      <c r="Y5" s="9">
        <f t="shared" si="0"/>
        <v>44608</v>
      </c>
      <c r="Z5" s="9">
        <f t="shared" si="0"/>
        <v>44609</v>
      </c>
      <c r="AA5" s="9">
        <f t="shared" si="0"/>
        <v>44610</v>
      </c>
      <c r="AB5" s="9">
        <f t="shared" si="0"/>
        <v>44611</v>
      </c>
      <c r="AC5" s="11">
        <f t="shared" si="0"/>
        <v>44612</v>
      </c>
      <c r="AD5" s="10">
        <f>AC5+1</f>
        <v>44613</v>
      </c>
      <c r="AE5" s="9">
        <f>AD5+1</f>
        <v>44614</v>
      </c>
      <c r="AF5" s="9">
        <f t="shared" si="0"/>
        <v>44615</v>
      </c>
      <c r="AG5" s="9">
        <f t="shared" si="0"/>
        <v>44616</v>
      </c>
      <c r="AH5" s="9">
        <f t="shared" si="0"/>
        <v>44617</v>
      </c>
      <c r="AI5" s="9">
        <f t="shared" si="0"/>
        <v>44618</v>
      </c>
      <c r="AJ5" s="11">
        <f t="shared" si="0"/>
        <v>44619</v>
      </c>
      <c r="AK5" s="10">
        <f>AJ5+1</f>
        <v>44620</v>
      </c>
      <c r="AL5" s="9">
        <f>AK5+1</f>
        <v>44621</v>
      </c>
      <c r="AM5" s="9">
        <f t="shared" si="0"/>
        <v>44622</v>
      </c>
      <c r="AN5" s="9">
        <f t="shared" si="0"/>
        <v>44623</v>
      </c>
      <c r="AO5" s="9">
        <f t="shared" si="0"/>
        <v>44624</v>
      </c>
      <c r="AP5" s="9">
        <f t="shared" si="0"/>
        <v>44625</v>
      </c>
      <c r="AQ5" s="11">
        <f t="shared" si="0"/>
        <v>44626</v>
      </c>
      <c r="AR5" s="10">
        <f>AQ5+1</f>
        <v>44627</v>
      </c>
      <c r="AS5" s="9">
        <f>AR5+1</f>
        <v>44628</v>
      </c>
      <c r="AT5" s="9">
        <f t="shared" si="0"/>
        <v>44629</v>
      </c>
      <c r="AU5" s="9">
        <f t="shared" si="0"/>
        <v>44630</v>
      </c>
      <c r="AV5" s="9">
        <f t="shared" si="0"/>
        <v>44631</v>
      </c>
      <c r="AW5" s="9">
        <f t="shared" si="0"/>
        <v>44632</v>
      </c>
      <c r="AX5" s="11">
        <f t="shared" si="0"/>
        <v>44633</v>
      </c>
      <c r="AY5" s="10">
        <f>AX5+1</f>
        <v>44634</v>
      </c>
      <c r="AZ5" s="9">
        <f>AY5+1</f>
        <v>44635</v>
      </c>
      <c r="BA5" s="9">
        <f t="shared" ref="BA5:BE5" si="1">AZ5+1</f>
        <v>44636</v>
      </c>
      <c r="BB5" s="9">
        <f t="shared" si="1"/>
        <v>44637</v>
      </c>
      <c r="BC5" s="9">
        <f t="shared" si="1"/>
        <v>44638</v>
      </c>
      <c r="BD5" s="9">
        <f t="shared" si="1"/>
        <v>44639</v>
      </c>
      <c r="BE5" s="11">
        <f t="shared" si="1"/>
        <v>44640</v>
      </c>
      <c r="BF5" s="10">
        <f>BE5+1</f>
        <v>44641</v>
      </c>
      <c r="BG5" s="9">
        <f>BF5+1</f>
        <v>44642</v>
      </c>
      <c r="BH5" s="9">
        <f t="shared" ref="BH5:BK5" si="2">BG5+1</f>
        <v>44643</v>
      </c>
      <c r="BI5" s="9">
        <f t="shared" si="2"/>
        <v>44644</v>
      </c>
      <c r="BJ5" s="9">
        <f t="shared" si="2"/>
        <v>44645</v>
      </c>
      <c r="BK5" s="9">
        <f t="shared" si="2"/>
        <v>44646</v>
      </c>
      <c r="BL5" s="11">
        <f>BK5+1</f>
        <v>44647</v>
      </c>
      <c r="BM5" s="10">
        <f>BL5+1</f>
        <v>44648</v>
      </c>
      <c r="BN5" s="9">
        <f>BM5+1</f>
        <v>44649</v>
      </c>
      <c r="BO5" s="9">
        <f t="shared" ref="BO5" si="3">BN5+1</f>
        <v>44650</v>
      </c>
      <c r="BP5" s="9">
        <f t="shared" ref="BP5" si="4">BO5+1</f>
        <v>44651</v>
      </c>
      <c r="BQ5" s="9">
        <f t="shared" ref="BQ5" si="5">BP5+1</f>
        <v>44652</v>
      </c>
      <c r="BR5" s="9">
        <f t="shared" ref="BR5" si="6">BQ5+1</f>
        <v>44653</v>
      </c>
      <c r="BS5" s="11">
        <f>BR5+1</f>
        <v>44654</v>
      </c>
      <c r="BT5" s="10">
        <f>BS5+1</f>
        <v>44655</v>
      </c>
      <c r="BU5" s="9">
        <f>BT5+1</f>
        <v>44656</v>
      </c>
      <c r="BV5" s="9">
        <f t="shared" ref="BV5" si="7">BU5+1</f>
        <v>44657</v>
      </c>
      <c r="BW5" s="9">
        <f t="shared" ref="BW5" si="8">BV5+1</f>
        <v>44658</v>
      </c>
      <c r="BX5" s="9">
        <f t="shared" ref="BX5" si="9">BW5+1</f>
        <v>44659</v>
      </c>
      <c r="BY5" s="9">
        <f t="shared" ref="BY5" si="10">BX5+1</f>
        <v>44660</v>
      </c>
      <c r="BZ5" s="11">
        <f>BY5+1</f>
        <v>44661</v>
      </c>
      <c r="CA5" s="10">
        <f>BZ5+1</f>
        <v>44662</v>
      </c>
      <c r="CB5" s="9">
        <f>CA5+1</f>
        <v>44663</v>
      </c>
      <c r="CC5" s="9">
        <f t="shared" ref="CC5" si="11">CB5+1</f>
        <v>44664</v>
      </c>
      <c r="CD5" s="9">
        <f t="shared" ref="CD5" si="12">CC5+1</f>
        <v>44665</v>
      </c>
      <c r="CE5" s="9">
        <f t="shared" ref="CE5" si="13">CD5+1</f>
        <v>44666</v>
      </c>
      <c r="CF5" s="9">
        <f t="shared" ref="CF5" si="14">CE5+1</f>
        <v>44667</v>
      </c>
      <c r="CG5" s="11">
        <f>CF5+1</f>
        <v>44668</v>
      </c>
      <c r="CH5" s="10">
        <f>CG5+1</f>
        <v>44669</v>
      </c>
      <c r="CI5" s="9">
        <f>CH5+1</f>
        <v>44670</v>
      </c>
      <c r="CJ5" s="9">
        <f t="shared" ref="CJ5" si="15">CI5+1</f>
        <v>44671</v>
      </c>
      <c r="CK5" s="9">
        <f t="shared" ref="CK5" si="16">CJ5+1</f>
        <v>44672</v>
      </c>
      <c r="CL5" s="9">
        <f t="shared" ref="CL5" si="17">CK5+1</f>
        <v>44673</v>
      </c>
      <c r="CM5" s="9">
        <f t="shared" ref="CM5" si="18">CL5+1</f>
        <v>44674</v>
      </c>
      <c r="CN5" s="11">
        <f>CM5+1</f>
        <v>44675</v>
      </c>
      <c r="CO5" s="10">
        <f>CN5+1</f>
        <v>44676</v>
      </c>
      <c r="CP5" s="9">
        <f>CO5+1</f>
        <v>44677</v>
      </c>
      <c r="CQ5" s="9">
        <f t="shared" ref="CQ5" si="19">CP5+1</f>
        <v>44678</v>
      </c>
      <c r="CR5" s="9">
        <f t="shared" ref="CR5" si="20">CQ5+1</f>
        <v>44679</v>
      </c>
      <c r="CS5" s="9">
        <f t="shared" ref="CS5" si="21">CR5+1</f>
        <v>44680</v>
      </c>
      <c r="CT5" s="9">
        <f t="shared" ref="CT5" si="22">CS5+1</f>
        <v>44681</v>
      </c>
      <c r="CU5" s="11">
        <f>CT5+1</f>
        <v>44682</v>
      </c>
      <c r="CV5" s="10">
        <f>CU5+1</f>
        <v>44683</v>
      </c>
      <c r="CW5" s="9">
        <f>CV5+1</f>
        <v>44684</v>
      </c>
      <c r="CX5" s="9">
        <f t="shared" ref="CX5" si="23">CW5+1</f>
        <v>44685</v>
      </c>
      <c r="CY5" s="9">
        <f t="shared" ref="CY5" si="24">CX5+1</f>
        <v>44686</v>
      </c>
      <c r="CZ5" s="9">
        <f t="shared" ref="CZ5" si="25">CY5+1</f>
        <v>44687</v>
      </c>
      <c r="DA5" s="9">
        <f t="shared" ref="DA5" si="26">CZ5+1</f>
        <v>44688</v>
      </c>
      <c r="DB5" s="11">
        <f>DA5+1</f>
        <v>44689</v>
      </c>
    </row>
    <row r="6" spans="1:106" ht="30" customHeight="1" thickBot="1" x14ac:dyDescent="0.4">
      <c r="A6" s="47" t="s">
        <v>30</v>
      </c>
      <c r="B6" s="7" t="s">
        <v>8</v>
      </c>
      <c r="C6" s="8" t="s">
        <v>2</v>
      </c>
      <c r="D6" s="8" t="s">
        <v>1</v>
      </c>
      <c r="E6" s="8" t="s">
        <v>4</v>
      </c>
      <c r="F6" s="8" t="s">
        <v>5</v>
      </c>
      <c r="G6" s="8"/>
      <c r="H6" s="8" t="s">
        <v>6</v>
      </c>
      <c r="I6" s="12" t="str">
        <f t="shared" ref="I6" si="27">LEFT(TEXT(I5,"ddd"),1)</f>
        <v>M</v>
      </c>
      <c r="J6" s="12" t="str">
        <f t="shared" ref="J6:AR6" si="28">LEFT(TEXT(J5,"ddd"),1)</f>
        <v>T</v>
      </c>
      <c r="K6" s="12" t="str">
        <f t="shared" si="28"/>
        <v>W</v>
      </c>
      <c r="L6" s="12" t="str">
        <f t="shared" si="28"/>
        <v>T</v>
      </c>
      <c r="M6" s="12" t="str">
        <f t="shared" si="28"/>
        <v>F</v>
      </c>
      <c r="N6" s="12" t="str">
        <f t="shared" si="28"/>
        <v>S</v>
      </c>
      <c r="O6" s="12" t="str">
        <f t="shared" si="28"/>
        <v>S</v>
      </c>
      <c r="P6" s="12" t="str">
        <f t="shared" si="28"/>
        <v>M</v>
      </c>
      <c r="Q6" s="12" t="str">
        <f t="shared" si="28"/>
        <v>T</v>
      </c>
      <c r="R6" s="12" t="str">
        <f t="shared" si="28"/>
        <v>W</v>
      </c>
      <c r="S6" s="12" t="str">
        <f t="shared" si="28"/>
        <v>T</v>
      </c>
      <c r="T6" s="12" t="str">
        <f t="shared" si="28"/>
        <v>F</v>
      </c>
      <c r="U6" s="12" t="str">
        <f t="shared" si="28"/>
        <v>S</v>
      </c>
      <c r="V6" s="12" t="str">
        <f t="shared" si="28"/>
        <v>S</v>
      </c>
      <c r="W6" s="12" t="str">
        <f t="shared" si="28"/>
        <v>M</v>
      </c>
      <c r="X6" s="12" t="str">
        <f t="shared" si="28"/>
        <v>T</v>
      </c>
      <c r="Y6" s="12" t="str">
        <f t="shared" si="28"/>
        <v>W</v>
      </c>
      <c r="Z6" s="12" t="str">
        <f t="shared" si="28"/>
        <v>T</v>
      </c>
      <c r="AA6" s="12" t="str">
        <f t="shared" si="28"/>
        <v>F</v>
      </c>
      <c r="AB6" s="12" t="str">
        <f t="shared" si="28"/>
        <v>S</v>
      </c>
      <c r="AC6" s="12" t="str">
        <f t="shared" si="28"/>
        <v>S</v>
      </c>
      <c r="AD6" s="12" t="str">
        <f t="shared" si="28"/>
        <v>M</v>
      </c>
      <c r="AE6" s="12" t="str">
        <f t="shared" si="28"/>
        <v>T</v>
      </c>
      <c r="AF6" s="12" t="str">
        <f t="shared" si="28"/>
        <v>W</v>
      </c>
      <c r="AG6" s="12" t="str">
        <f t="shared" si="28"/>
        <v>T</v>
      </c>
      <c r="AH6" s="12" t="str">
        <f t="shared" si="28"/>
        <v>F</v>
      </c>
      <c r="AI6" s="12" t="str">
        <f t="shared" si="28"/>
        <v>S</v>
      </c>
      <c r="AJ6" s="12" t="str">
        <f t="shared" si="28"/>
        <v>S</v>
      </c>
      <c r="AK6" s="12" t="str">
        <f t="shared" si="28"/>
        <v>M</v>
      </c>
      <c r="AL6" s="12" t="str">
        <f t="shared" si="28"/>
        <v>T</v>
      </c>
      <c r="AM6" s="12" t="str">
        <f t="shared" si="28"/>
        <v>W</v>
      </c>
      <c r="AN6" s="12" t="str">
        <f t="shared" si="28"/>
        <v>T</v>
      </c>
      <c r="AO6" s="12" t="str">
        <f t="shared" si="28"/>
        <v>F</v>
      </c>
      <c r="AP6" s="12" t="str">
        <f t="shared" si="28"/>
        <v>S</v>
      </c>
      <c r="AQ6" s="12" t="str">
        <f t="shared" si="28"/>
        <v>S</v>
      </c>
      <c r="AR6" s="12" t="str">
        <f t="shared" si="28"/>
        <v>M</v>
      </c>
      <c r="AS6" s="12" t="str">
        <f t="shared" ref="AS6:BL6" si="29">LEFT(TEXT(AS5,"ddd"),1)</f>
        <v>T</v>
      </c>
      <c r="AT6" s="12" t="str">
        <f t="shared" si="29"/>
        <v>W</v>
      </c>
      <c r="AU6" s="12" t="str">
        <f t="shared" si="29"/>
        <v>T</v>
      </c>
      <c r="AV6" s="12" t="str">
        <f t="shared" si="29"/>
        <v>F</v>
      </c>
      <c r="AW6" s="12" t="str">
        <f t="shared" si="29"/>
        <v>S</v>
      </c>
      <c r="AX6" s="12" t="str">
        <f t="shared" si="29"/>
        <v>S</v>
      </c>
      <c r="AY6" s="12" t="str">
        <f t="shared" si="29"/>
        <v>M</v>
      </c>
      <c r="AZ6" s="12" t="str">
        <f t="shared" si="29"/>
        <v>T</v>
      </c>
      <c r="BA6" s="12" t="str">
        <f t="shared" si="29"/>
        <v>W</v>
      </c>
      <c r="BB6" s="12" t="str">
        <f t="shared" si="29"/>
        <v>T</v>
      </c>
      <c r="BC6" s="12" t="str">
        <f t="shared" si="29"/>
        <v>F</v>
      </c>
      <c r="BD6" s="12" t="str">
        <f t="shared" si="29"/>
        <v>S</v>
      </c>
      <c r="BE6" s="12" t="str">
        <f t="shared" si="29"/>
        <v>S</v>
      </c>
      <c r="BF6" s="12" t="str">
        <f t="shared" si="29"/>
        <v>M</v>
      </c>
      <c r="BG6" s="12" t="str">
        <f t="shared" si="29"/>
        <v>T</v>
      </c>
      <c r="BH6" s="12" t="str">
        <f t="shared" si="29"/>
        <v>W</v>
      </c>
      <c r="BI6" s="12" t="str">
        <f t="shared" si="29"/>
        <v>T</v>
      </c>
      <c r="BJ6" s="12" t="str">
        <f t="shared" si="29"/>
        <v>F</v>
      </c>
      <c r="BK6" s="12" t="str">
        <f t="shared" si="29"/>
        <v>S</v>
      </c>
      <c r="BL6" s="12" t="str">
        <f t="shared" si="29"/>
        <v>S</v>
      </c>
      <c r="BM6" s="12" t="str">
        <f t="shared" ref="BM6:DB6" si="30">LEFT(TEXT(BM5,"ddd"),1)</f>
        <v>M</v>
      </c>
      <c r="BN6" s="12" t="str">
        <f t="shared" si="30"/>
        <v>T</v>
      </c>
      <c r="BO6" s="12" t="str">
        <f t="shared" si="30"/>
        <v>W</v>
      </c>
      <c r="BP6" s="12" t="str">
        <f t="shared" si="30"/>
        <v>T</v>
      </c>
      <c r="BQ6" s="12" t="str">
        <f t="shared" si="30"/>
        <v>F</v>
      </c>
      <c r="BR6" s="12" t="str">
        <f t="shared" si="30"/>
        <v>S</v>
      </c>
      <c r="BS6" s="12" t="str">
        <f t="shared" si="30"/>
        <v>S</v>
      </c>
      <c r="BT6" s="12" t="str">
        <f t="shared" si="30"/>
        <v>M</v>
      </c>
      <c r="BU6" s="12" t="str">
        <f t="shared" si="30"/>
        <v>T</v>
      </c>
      <c r="BV6" s="12" t="str">
        <f t="shared" si="30"/>
        <v>W</v>
      </c>
      <c r="BW6" s="12" t="str">
        <f t="shared" si="30"/>
        <v>T</v>
      </c>
      <c r="BX6" s="12" t="str">
        <f t="shared" si="30"/>
        <v>F</v>
      </c>
      <c r="BY6" s="12" t="str">
        <f t="shared" si="30"/>
        <v>S</v>
      </c>
      <c r="BZ6" s="12" t="str">
        <f t="shared" si="30"/>
        <v>S</v>
      </c>
      <c r="CA6" s="12" t="str">
        <f t="shared" si="30"/>
        <v>M</v>
      </c>
      <c r="CB6" s="12" t="str">
        <f t="shared" si="30"/>
        <v>T</v>
      </c>
      <c r="CC6" s="12" t="str">
        <f t="shared" si="30"/>
        <v>W</v>
      </c>
      <c r="CD6" s="12" t="str">
        <f t="shared" si="30"/>
        <v>T</v>
      </c>
      <c r="CE6" s="12" t="str">
        <f t="shared" si="30"/>
        <v>F</v>
      </c>
      <c r="CF6" s="12" t="str">
        <f t="shared" si="30"/>
        <v>S</v>
      </c>
      <c r="CG6" s="12" t="str">
        <f t="shared" si="30"/>
        <v>S</v>
      </c>
      <c r="CH6" s="12" t="str">
        <f t="shared" si="30"/>
        <v>M</v>
      </c>
      <c r="CI6" s="12" t="str">
        <f t="shared" si="30"/>
        <v>T</v>
      </c>
      <c r="CJ6" s="12" t="str">
        <f t="shared" si="30"/>
        <v>W</v>
      </c>
      <c r="CK6" s="12" t="str">
        <f t="shared" si="30"/>
        <v>T</v>
      </c>
      <c r="CL6" s="12" t="str">
        <f t="shared" si="30"/>
        <v>F</v>
      </c>
      <c r="CM6" s="12" t="str">
        <f t="shared" si="30"/>
        <v>S</v>
      </c>
      <c r="CN6" s="12" t="str">
        <f t="shared" si="30"/>
        <v>S</v>
      </c>
      <c r="CO6" s="12" t="str">
        <f t="shared" si="30"/>
        <v>M</v>
      </c>
      <c r="CP6" s="12" t="str">
        <f t="shared" si="30"/>
        <v>T</v>
      </c>
      <c r="CQ6" s="12" t="str">
        <f t="shared" si="30"/>
        <v>W</v>
      </c>
      <c r="CR6" s="12" t="str">
        <f t="shared" si="30"/>
        <v>T</v>
      </c>
      <c r="CS6" s="12" t="str">
        <f t="shared" si="30"/>
        <v>F</v>
      </c>
      <c r="CT6" s="12" t="str">
        <f t="shared" si="30"/>
        <v>S</v>
      </c>
      <c r="CU6" s="12" t="str">
        <f t="shared" si="30"/>
        <v>S</v>
      </c>
      <c r="CV6" s="12" t="str">
        <f t="shared" si="30"/>
        <v>M</v>
      </c>
      <c r="CW6" s="12" t="str">
        <f t="shared" si="30"/>
        <v>T</v>
      </c>
      <c r="CX6" s="12" t="str">
        <f t="shared" si="30"/>
        <v>W</v>
      </c>
      <c r="CY6" s="12" t="str">
        <f t="shared" si="30"/>
        <v>T</v>
      </c>
      <c r="CZ6" s="12" t="str">
        <f t="shared" si="30"/>
        <v>F</v>
      </c>
      <c r="DA6" s="12" t="str">
        <f t="shared" si="30"/>
        <v>S</v>
      </c>
      <c r="DB6" s="12" t="str">
        <f t="shared" si="30"/>
        <v>S</v>
      </c>
    </row>
    <row r="7" spans="1:106" ht="30" hidden="1" customHeight="1" thickBot="1" x14ac:dyDescent="0.4">
      <c r="A7" s="46" t="s">
        <v>25</v>
      </c>
      <c r="C7" s="48"/>
      <c r="E7"/>
      <c r="H7"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row>
    <row r="8" spans="1:106" s="3" customFormat="1" ht="30" customHeight="1" thickBot="1" x14ac:dyDescent="0.4">
      <c r="A8" s="47" t="s">
        <v>31</v>
      </c>
      <c r="B8" s="14" t="s">
        <v>38</v>
      </c>
      <c r="C8" s="55"/>
      <c r="D8" s="15"/>
      <c r="E8" s="16"/>
      <c r="F8" s="17"/>
      <c r="G8" s="13"/>
      <c r="H8" s="13" t="str">
        <f t="shared" ref="H8:H34" si="31">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row>
    <row r="9" spans="1:106" s="3" customFormat="1" ht="30" customHeight="1" thickBot="1" x14ac:dyDescent="0.4">
      <c r="A9" s="47" t="s">
        <v>32</v>
      </c>
      <c r="B9" s="63" t="s">
        <v>42</v>
      </c>
      <c r="C9" s="56" t="s">
        <v>47</v>
      </c>
      <c r="D9" s="18">
        <v>1</v>
      </c>
      <c r="E9" s="51">
        <f>Project_Start</f>
        <v>44596</v>
      </c>
      <c r="F9" s="51">
        <f>E9+14</f>
        <v>44610</v>
      </c>
      <c r="G9" s="13"/>
      <c r="H9" s="13">
        <f t="shared" si="31"/>
        <v>15</v>
      </c>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row>
    <row r="10" spans="1:106" s="3" customFormat="1" ht="30" customHeight="1" thickBot="1" x14ac:dyDescent="0.4">
      <c r="A10" s="47" t="s">
        <v>33</v>
      </c>
      <c r="B10" s="63" t="s">
        <v>43</v>
      </c>
      <c r="C10" s="56" t="s">
        <v>47</v>
      </c>
      <c r="D10" s="18">
        <v>1</v>
      </c>
      <c r="E10" s="51">
        <f>Project_Start</f>
        <v>44596</v>
      </c>
      <c r="F10" s="51">
        <f>E10+14</f>
        <v>44610</v>
      </c>
      <c r="G10" s="13"/>
      <c r="H10" s="13">
        <f t="shared" si="31"/>
        <v>15</v>
      </c>
      <c r="I10" s="33"/>
      <c r="J10" s="33"/>
      <c r="K10" s="33"/>
      <c r="L10" s="33"/>
      <c r="M10" s="33"/>
      <c r="N10" s="33"/>
      <c r="O10" s="33"/>
      <c r="P10" s="33"/>
      <c r="Q10" s="33"/>
      <c r="R10" s="33"/>
      <c r="S10" s="33"/>
      <c r="T10" s="33"/>
      <c r="U10" s="34"/>
      <c r="V10" s="34"/>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row>
    <row r="11" spans="1:106" s="3" customFormat="1" ht="30" customHeight="1" thickBot="1" x14ac:dyDescent="0.4">
      <c r="A11" s="46"/>
      <c r="B11" s="63" t="s">
        <v>44</v>
      </c>
      <c r="C11" s="56" t="s">
        <v>48</v>
      </c>
      <c r="D11" s="18">
        <v>1</v>
      </c>
      <c r="E11" s="51">
        <f>Project_Start</f>
        <v>44596</v>
      </c>
      <c r="F11" s="51">
        <f t="shared" ref="F11" si="32">E11+14</f>
        <v>44610</v>
      </c>
      <c r="G11" s="13"/>
      <c r="H11" s="13">
        <f t="shared" si="31"/>
        <v>15</v>
      </c>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row>
    <row r="12" spans="1:106" s="3" customFormat="1" ht="30" customHeight="1" thickBot="1" x14ac:dyDescent="0.4">
      <c r="A12" s="46"/>
      <c r="B12" s="63" t="s">
        <v>45</v>
      </c>
      <c r="C12" s="56" t="s">
        <v>48</v>
      </c>
      <c r="D12" s="18">
        <v>1</v>
      </c>
      <c r="E12" s="51">
        <f>Project_Start</f>
        <v>44596</v>
      </c>
      <c r="F12" s="51">
        <f>E12+45</f>
        <v>44641</v>
      </c>
      <c r="G12" s="13"/>
      <c r="H12" s="13">
        <f t="shared" si="31"/>
        <v>46</v>
      </c>
      <c r="I12" s="33"/>
      <c r="J12" s="33"/>
      <c r="K12" s="33"/>
      <c r="L12" s="33"/>
      <c r="M12" s="33"/>
      <c r="N12" s="33"/>
      <c r="O12" s="33"/>
      <c r="P12" s="33"/>
      <c r="Q12" s="33"/>
      <c r="R12" s="33"/>
      <c r="S12" s="33"/>
      <c r="T12" s="33"/>
      <c r="U12" s="33"/>
      <c r="V12" s="33"/>
      <c r="W12" s="33"/>
      <c r="X12" s="33"/>
      <c r="Y12" s="34"/>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row>
    <row r="13" spans="1:106" s="3" customFormat="1" ht="30" customHeight="1" thickBot="1" x14ac:dyDescent="0.4">
      <c r="A13" s="46"/>
      <c r="B13" s="63" t="s">
        <v>46</v>
      </c>
      <c r="C13" s="56" t="s">
        <v>48</v>
      </c>
      <c r="D13" s="18">
        <v>1</v>
      </c>
      <c r="E13" s="51">
        <f>Project_Start</f>
        <v>44596</v>
      </c>
      <c r="F13" s="51">
        <f>E13+45</f>
        <v>44641</v>
      </c>
      <c r="G13" s="13"/>
      <c r="H13" s="13">
        <f t="shared" si="31"/>
        <v>46</v>
      </c>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row>
    <row r="14" spans="1:106" s="3" customFormat="1" ht="30" customHeight="1" thickBot="1" x14ac:dyDescent="0.4">
      <c r="A14" s="47" t="s">
        <v>34</v>
      </c>
      <c r="B14" s="19" t="s">
        <v>39</v>
      </c>
      <c r="C14" s="57"/>
      <c r="D14" s="20"/>
      <c r="E14" s="21"/>
      <c r="F14" s="22"/>
      <c r="G14" s="13"/>
      <c r="H14" s="13" t="str">
        <f t="shared" si="31"/>
        <v/>
      </c>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row>
    <row r="15" spans="1:106" s="3" customFormat="1" ht="30" customHeight="1" thickBot="1" x14ac:dyDescent="0.4">
      <c r="A15" s="47"/>
      <c r="B15" s="64" t="s">
        <v>49</v>
      </c>
      <c r="C15" s="58"/>
      <c r="D15" s="23">
        <v>1</v>
      </c>
      <c r="E15" s="52">
        <f>AA5</f>
        <v>44610</v>
      </c>
      <c r="F15" s="52">
        <f>AO5</f>
        <v>44624</v>
      </c>
      <c r="G15" s="13"/>
      <c r="H15" s="13">
        <f t="shared" si="31"/>
        <v>15</v>
      </c>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row>
    <row r="16" spans="1:106" s="3" customFormat="1" ht="30" customHeight="1" thickBot="1" x14ac:dyDescent="0.4">
      <c r="A16" s="46"/>
      <c r="B16" s="64" t="s">
        <v>50</v>
      </c>
      <c r="C16" s="58"/>
      <c r="D16" s="23">
        <v>1</v>
      </c>
      <c r="E16" s="52">
        <f>E15+2</f>
        <v>44612</v>
      </c>
      <c r="F16" s="52">
        <f>AO5</f>
        <v>44624</v>
      </c>
      <c r="G16" s="13"/>
      <c r="H16" s="13">
        <f t="shared" si="31"/>
        <v>13</v>
      </c>
      <c r="I16" s="33"/>
      <c r="J16" s="33"/>
      <c r="K16" s="33"/>
      <c r="L16" s="33"/>
      <c r="M16" s="33"/>
      <c r="N16" s="33"/>
      <c r="O16" s="33"/>
      <c r="P16" s="33"/>
      <c r="Q16" s="33"/>
      <c r="R16" s="33"/>
      <c r="S16" s="33"/>
      <c r="T16" s="33"/>
      <c r="U16" s="34"/>
      <c r="V16" s="34"/>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row>
    <row r="17" spans="1:106" s="3" customFormat="1" ht="30" customHeight="1" thickBot="1" x14ac:dyDescent="0.4">
      <c r="A17" s="46"/>
      <c r="B17" s="64" t="s">
        <v>51</v>
      </c>
      <c r="C17" s="58"/>
      <c r="D17" s="23">
        <v>1</v>
      </c>
      <c r="E17" s="52">
        <f>E15</f>
        <v>44610</v>
      </c>
      <c r="F17" s="52">
        <f>AM5</f>
        <v>44622</v>
      </c>
      <c r="G17" s="13"/>
      <c r="H17" s="13">
        <f t="shared" si="31"/>
        <v>13</v>
      </c>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row>
    <row r="18" spans="1:106" s="3" customFormat="1" ht="30" customHeight="1" thickBot="1" x14ac:dyDescent="0.4">
      <c r="A18" s="46"/>
      <c r="B18" s="64" t="s">
        <v>52</v>
      </c>
      <c r="C18" s="58"/>
      <c r="D18" s="23">
        <v>1</v>
      </c>
      <c r="E18" s="52">
        <f>E17</f>
        <v>44610</v>
      </c>
      <c r="F18" s="52">
        <f>BF5</f>
        <v>44641</v>
      </c>
      <c r="G18" s="13"/>
      <c r="H18" s="13">
        <f t="shared" si="31"/>
        <v>32</v>
      </c>
      <c r="I18" s="33"/>
      <c r="J18" s="33"/>
      <c r="K18" s="33"/>
      <c r="L18" s="33"/>
      <c r="M18" s="33"/>
      <c r="N18" s="33"/>
      <c r="O18" s="33"/>
      <c r="P18" s="33"/>
      <c r="Q18" s="33"/>
      <c r="R18" s="33"/>
      <c r="S18" s="33"/>
      <c r="T18" s="33"/>
      <c r="U18" s="33"/>
      <c r="V18" s="33"/>
      <c r="W18" s="33"/>
      <c r="X18" s="33"/>
      <c r="Y18" s="34"/>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row>
    <row r="19" spans="1:106" s="3" customFormat="1" ht="30" customHeight="1" thickBot="1" x14ac:dyDescent="0.4">
      <c r="A19" s="46" t="s">
        <v>24</v>
      </c>
      <c r="B19" s="24" t="s">
        <v>40</v>
      </c>
      <c r="C19" s="59"/>
      <c r="D19" s="25"/>
      <c r="E19" s="26"/>
      <c r="F19" s="27"/>
      <c r="G19" s="13"/>
      <c r="H19" s="13" t="str">
        <f t="shared" si="31"/>
        <v/>
      </c>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row>
    <row r="20" spans="1:106" s="3" customFormat="1" ht="30" customHeight="1" thickBot="1" x14ac:dyDescent="0.4">
      <c r="A20" s="46"/>
      <c r="B20" s="65" t="s">
        <v>53</v>
      </c>
      <c r="C20" s="60"/>
      <c r="D20" s="28">
        <v>1</v>
      </c>
      <c r="E20" s="53">
        <f>AO5</f>
        <v>44624</v>
      </c>
      <c r="F20" s="53">
        <f>BC5</f>
        <v>44638</v>
      </c>
      <c r="G20" s="13"/>
      <c r="H20" s="13">
        <f t="shared" si="31"/>
        <v>15</v>
      </c>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row>
    <row r="21" spans="1:106" s="3" customFormat="1" ht="30" customHeight="1" thickBot="1" x14ac:dyDescent="0.4">
      <c r="A21" s="46"/>
      <c r="B21" s="72" t="s">
        <v>55</v>
      </c>
      <c r="C21" s="60"/>
      <c r="D21" s="28">
        <v>1</v>
      </c>
      <c r="E21" s="53">
        <f>AO5</f>
        <v>44624</v>
      </c>
      <c r="F21" s="53">
        <f>AS5</f>
        <v>44628</v>
      </c>
      <c r="G21" s="13"/>
      <c r="H21" s="13">
        <f t="shared" si="31"/>
        <v>5</v>
      </c>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row>
    <row r="22" spans="1:106" s="3" customFormat="1" ht="30" customHeight="1" thickBot="1" x14ac:dyDescent="0.4">
      <c r="A22" s="46"/>
      <c r="B22" s="72" t="s">
        <v>56</v>
      </c>
      <c r="C22" s="60"/>
      <c r="D22" s="28">
        <v>1</v>
      </c>
      <c r="E22" s="53">
        <f>AO5</f>
        <v>44624</v>
      </c>
      <c r="F22" s="53">
        <f>BC5</f>
        <v>44638</v>
      </c>
      <c r="G22" s="13"/>
      <c r="H22" s="13">
        <f t="shared" si="31"/>
        <v>15</v>
      </c>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row>
    <row r="23" spans="1:106" s="3" customFormat="1" ht="30" customHeight="1" thickBot="1" x14ac:dyDescent="0.4">
      <c r="A23" s="46"/>
      <c r="B23" s="65" t="s">
        <v>54</v>
      </c>
      <c r="C23" s="60"/>
      <c r="D23" s="28">
        <v>1</v>
      </c>
      <c r="E23" s="53">
        <f>AO5</f>
        <v>44624</v>
      </c>
      <c r="F23" s="53">
        <f>BH5</f>
        <v>44643</v>
      </c>
      <c r="G23" s="13"/>
      <c r="H23" s="13">
        <f t="shared" si="31"/>
        <v>20</v>
      </c>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row>
    <row r="24" spans="1:106" s="3" customFormat="1" ht="30" customHeight="1" thickBot="1" x14ac:dyDescent="0.4">
      <c r="A24" s="46" t="s">
        <v>24</v>
      </c>
      <c r="B24" s="29" t="s">
        <v>41</v>
      </c>
      <c r="C24" s="61"/>
      <c r="D24" s="30"/>
      <c r="E24" s="31"/>
      <c r="F24" s="32"/>
      <c r="G24" s="13"/>
      <c r="H24" s="13" t="str">
        <f t="shared" si="31"/>
        <v/>
      </c>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row>
    <row r="25" spans="1:106" s="3" customFormat="1" ht="30" customHeight="1" thickBot="1" x14ac:dyDescent="0.4">
      <c r="A25" s="46"/>
      <c r="B25" s="66" t="s">
        <v>59</v>
      </c>
      <c r="C25" s="62"/>
      <c r="D25" s="28">
        <v>0.7</v>
      </c>
      <c r="E25" s="54">
        <f>BC5</f>
        <v>44638</v>
      </c>
      <c r="F25" s="54">
        <f>E25+45</f>
        <v>44683</v>
      </c>
      <c r="G25" s="13"/>
      <c r="H25" s="13">
        <f t="shared" si="31"/>
        <v>46</v>
      </c>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row>
    <row r="26" spans="1:106" s="3" customFormat="1" ht="30" customHeight="1" thickBot="1" x14ac:dyDescent="0.4">
      <c r="A26" s="46"/>
      <c r="B26" s="66" t="s">
        <v>58</v>
      </c>
      <c r="C26" s="62"/>
      <c r="D26" s="28">
        <v>1</v>
      </c>
      <c r="E26" s="54">
        <f>BC5</f>
        <v>44638</v>
      </c>
      <c r="F26" s="54">
        <f>BT5</f>
        <v>44655</v>
      </c>
      <c r="G26" s="13"/>
      <c r="H26" s="13">
        <f t="shared" si="31"/>
        <v>18</v>
      </c>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row>
    <row r="27" spans="1:106" s="3" customFormat="1" ht="30" customHeight="1" thickBot="1" x14ac:dyDescent="0.4">
      <c r="A27" s="46"/>
      <c r="B27" s="66" t="s">
        <v>57</v>
      </c>
      <c r="C27" s="62"/>
      <c r="D27" s="28">
        <v>1</v>
      </c>
      <c r="E27" s="54">
        <f>BC5</f>
        <v>44638</v>
      </c>
      <c r="F27" s="54">
        <f>BT5</f>
        <v>44655</v>
      </c>
      <c r="G27" s="13"/>
      <c r="H27" s="13">
        <f t="shared" si="31"/>
        <v>18</v>
      </c>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row>
    <row r="28" spans="1:106" s="3" customFormat="1" ht="30" customHeight="1" thickBot="1" x14ac:dyDescent="0.4">
      <c r="A28" s="46"/>
      <c r="B28" s="66" t="s">
        <v>60</v>
      </c>
      <c r="C28" s="62"/>
      <c r="D28" s="28">
        <v>1</v>
      </c>
      <c r="E28" s="54">
        <f>BC5</f>
        <v>44638</v>
      </c>
      <c r="F28" s="54">
        <f>BT5</f>
        <v>44655</v>
      </c>
      <c r="G28" s="13"/>
      <c r="H28" s="13">
        <f t="shared" si="31"/>
        <v>18</v>
      </c>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row>
    <row r="29" spans="1:106" s="3" customFormat="1" ht="30" customHeight="1" thickBot="1" x14ac:dyDescent="0.4">
      <c r="A29" s="47" t="s">
        <v>31</v>
      </c>
      <c r="B29" s="14" t="s">
        <v>61</v>
      </c>
      <c r="C29" s="55"/>
      <c r="D29" s="15"/>
      <c r="E29" s="16"/>
      <c r="F29" s="17"/>
      <c r="G29" s="13"/>
      <c r="H29" s="13" t="str">
        <f t="shared" si="31"/>
        <v/>
      </c>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row>
    <row r="30" spans="1:106" s="3" customFormat="1" ht="30" customHeight="1" thickBot="1" x14ac:dyDescent="0.4">
      <c r="A30" s="47" t="s">
        <v>32</v>
      </c>
      <c r="B30" s="63" t="s">
        <v>62</v>
      </c>
      <c r="C30" s="56" t="s">
        <v>48</v>
      </c>
      <c r="D30" s="18">
        <v>0.5</v>
      </c>
      <c r="E30" s="51">
        <f>BU5</f>
        <v>44656</v>
      </c>
      <c r="F30" s="51">
        <f>E30+30</f>
        <v>44686</v>
      </c>
      <c r="G30" s="13"/>
      <c r="H30" s="13">
        <f t="shared" si="31"/>
        <v>31</v>
      </c>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row>
    <row r="31" spans="1:106" s="3" customFormat="1" ht="30" customHeight="1" thickBot="1" x14ac:dyDescent="0.4">
      <c r="A31" s="47" t="s">
        <v>33</v>
      </c>
      <c r="B31" s="63" t="s">
        <v>63</v>
      </c>
      <c r="C31" s="56" t="s">
        <v>48</v>
      </c>
      <c r="D31" s="18">
        <v>0.5</v>
      </c>
      <c r="E31" s="51">
        <f>BU5</f>
        <v>44656</v>
      </c>
      <c r="F31" s="51">
        <f>E31+30</f>
        <v>44686</v>
      </c>
      <c r="G31" s="13"/>
      <c r="H31" s="13">
        <f t="shared" si="31"/>
        <v>31</v>
      </c>
      <c r="I31" s="33"/>
      <c r="J31" s="33"/>
      <c r="K31" s="33"/>
      <c r="L31" s="33"/>
      <c r="M31" s="33"/>
      <c r="N31" s="33"/>
      <c r="O31" s="33"/>
      <c r="P31" s="33"/>
      <c r="Q31" s="33"/>
      <c r="R31" s="33"/>
      <c r="S31" s="33"/>
      <c r="T31" s="33"/>
      <c r="U31" s="34"/>
      <c r="V31" s="34"/>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row>
    <row r="32" spans="1:106" s="3" customFormat="1" ht="30" customHeight="1" thickBot="1" x14ac:dyDescent="0.4">
      <c r="A32" s="46"/>
      <c r="B32" s="63" t="s">
        <v>64</v>
      </c>
      <c r="C32" s="56" t="s">
        <v>67</v>
      </c>
      <c r="D32" s="18">
        <v>0.6</v>
      </c>
      <c r="E32" s="51">
        <f>BU5</f>
        <v>44656</v>
      </c>
      <c r="F32" s="51">
        <f>E32+30</f>
        <v>44686</v>
      </c>
      <c r="G32" s="13"/>
      <c r="H32" s="13">
        <f t="shared" si="31"/>
        <v>31</v>
      </c>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row>
    <row r="33" spans="1:106" s="3" customFormat="1" ht="30" customHeight="1" thickBot="1" x14ac:dyDescent="0.4">
      <c r="A33" s="46"/>
      <c r="B33" s="63" t="s">
        <v>65</v>
      </c>
      <c r="C33" s="56" t="s">
        <v>48</v>
      </c>
      <c r="D33" s="18">
        <v>0</v>
      </c>
      <c r="E33" s="51">
        <f>CN5</f>
        <v>44675</v>
      </c>
      <c r="F33" s="51">
        <f>E33+30</f>
        <v>44705</v>
      </c>
      <c r="G33" s="13"/>
      <c r="H33" s="13">
        <f t="shared" si="31"/>
        <v>31</v>
      </c>
      <c r="I33" s="33"/>
      <c r="J33" s="33"/>
      <c r="K33" s="33"/>
      <c r="L33" s="33"/>
      <c r="M33" s="33"/>
      <c r="N33" s="33"/>
      <c r="O33" s="33"/>
      <c r="P33" s="33"/>
      <c r="Q33" s="33"/>
      <c r="R33" s="33"/>
      <c r="S33" s="33"/>
      <c r="T33" s="33"/>
      <c r="U33" s="33"/>
      <c r="V33" s="33"/>
      <c r="W33" s="33"/>
      <c r="X33" s="33"/>
      <c r="Y33" s="34"/>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row>
    <row r="34" spans="1:106" s="3" customFormat="1" ht="30" customHeight="1" thickBot="1" x14ac:dyDescent="0.4">
      <c r="A34" s="46"/>
      <c r="B34" s="63" t="s">
        <v>66</v>
      </c>
      <c r="C34" s="56" t="s">
        <v>47</v>
      </c>
      <c r="D34" s="18">
        <v>0.6</v>
      </c>
      <c r="E34" s="51">
        <f>BU5</f>
        <v>44656</v>
      </c>
      <c r="F34" s="51">
        <f>E34+30</f>
        <v>44686</v>
      </c>
      <c r="G34" s="13"/>
      <c r="H34" s="13">
        <f t="shared" si="31"/>
        <v>31</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row>
  </sheetData>
  <mergeCells count="17">
    <mergeCell ref="C3:D3"/>
    <mergeCell ref="C4:D4"/>
    <mergeCell ref="AK4:AQ4"/>
    <mergeCell ref="AR4:AX4"/>
    <mergeCell ref="AY4:BE4"/>
    <mergeCell ref="BF4:BL4"/>
    <mergeCell ref="E3:F3"/>
    <mergeCell ref="I4:O4"/>
    <mergeCell ref="P4:V4"/>
    <mergeCell ref="W4:AC4"/>
    <mergeCell ref="AD4:AJ4"/>
    <mergeCell ref="CO4:CU4"/>
    <mergeCell ref="CV4:DB4"/>
    <mergeCell ref="BM4:BS4"/>
    <mergeCell ref="BT4:BZ4"/>
    <mergeCell ref="CA4:CG4"/>
    <mergeCell ref="CH4:CN4"/>
  </mergeCells>
  <conditionalFormatting sqref="D7:D28">
    <cfRule type="dataBar" priority="1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28">
    <cfRule type="expression" dxfId="83" priority="155">
      <formula>AND(TODAY()&gt;=I$5,TODAY()&lt;J$5)</formula>
    </cfRule>
  </conditionalFormatting>
  <conditionalFormatting sqref="I7:BK28">
    <cfRule type="expression" dxfId="82" priority="149">
      <formula>AND(task_start&lt;=I$5,ROUNDDOWN((task_end-task_start+1)*task_progress,0)+task_start-1&gt;=I$5)</formula>
    </cfRule>
    <cfRule type="expression" dxfId="81" priority="150" stopIfTrue="1">
      <formula>AND(task_end&gt;=I$5,task_start&lt;J$5)</formula>
    </cfRule>
  </conditionalFormatting>
  <conditionalFormatting sqref="BL5:BL28">
    <cfRule type="expression" dxfId="80" priority="157">
      <formula>AND(TODAY()&gt;=BL$5,TODAY()&lt;#REF!)</formula>
    </cfRule>
  </conditionalFormatting>
  <conditionalFormatting sqref="BL7:BL28">
    <cfRule type="expression" dxfId="79" priority="160">
      <formula>AND(task_start&lt;=BL$5,ROUNDDOWN((task_end-task_start+1)*task_progress,0)+task_start-1&gt;=BL$5)</formula>
    </cfRule>
    <cfRule type="expression" dxfId="78" priority="161" stopIfTrue="1">
      <formula>AND(task_end&gt;=BL$5,task_start&lt;#REF!)</formula>
    </cfRule>
  </conditionalFormatting>
  <conditionalFormatting sqref="BM5:BR28">
    <cfRule type="expression" dxfId="77" priority="119">
      <formula>AND(TODAY()&gt;=BM$5,TODAY()&lt;BN$5)</formula>
    </cfRule>
  </conditionalFormatting>
  <conditionalFormatting sqref="BM7:BR28">
    <cfRule type="expression" dxfId="76" priority="117">
      <formula>AND(task_start&lt;=BM$5,ROUNDDOWN((task_end-task_start+1)*task_progress,0)+task_start-1&gt;=BM$5)</formula>
    </cfRule>
    <cfRule type="expression" dxfId="75" priority="118" stopIfTrue="1">
      <formula>AND(task_end&gt;=BM$5,task_start&lt;BN$5)</formula>
    </cfRule>
  </conditionalFormatting>
  <conditionalFormatting sqref="BS5:BS28">
    <cfRule type="expression" dxfId="74" priority="120">
      <formula>AND(TODAY()&gt;=BS$5,TODAY()&lt;#REF!)</formula>
    </cfRule>
  </conditionalFormatting>
  <conditionalFormatting sqref="BS7:BS28">
    <cfRule type="expression" dxfId="73" priority="121">
      <formula>AND(task_start&lt;=BS$5,ROUNDDOWN((task_end-task_start+1)*task_progress,0)+task_start-1&gt;=BS$5)</formula>
    </cfRule>
    <cfRule type="expression" dxfId="72" priority="122" stopIfTrue="1">
      <formula>AND(task_end&gt;=BS$5,task_start&lt;#REF!)</formula>
    </cfRule>
  </conditionalFormatting>
  <conditionalFormatting sqref="BT5:BY28">
    <cfRule type="expression" dxfId="71" priority="113">
      <formula>AND(TODAY()&gt;=BT$5,TODAY()&lt;BU$5)</formula>
    </cfRule>
  </conditionalFormatting>
  <conditionalFormatting sqref="BT7:BY28">
    <cfRule type="expression" dxfId="70" priority="111">
      <formula>AND(task_start&lt;=BT$5,ROUNDDOWN((task_end-task_start+1)*task_progress,0)+task_start-1&gt;=BT$5)</formula>
    </cfRule>
    <cfRule type="expression" dxfId="69" priority="112" stopIfTrue="1">
      <formula>AND(task_end&gt;=BT$5,task_start&lt;BU$5)</formula>
    </cfRule>
  </conditionalFormatting>
  <conditionalFormatting sqref="BZ5:BZ28">
    <cfRule type="expression" dxfId="68" priority="114">
      <formula>AND(TODAY()&gt;=BZ$5,TODAY()&lt;#REF!)</formula>
    </cfRule>
  </conditionalFormatting>
  <conditionalFormatting sqref="BZ7:BZ28">
    <cfRule type="expression" dxfId="67" priority="115">
      <formula>AND(task_start&lt;=BZ$5,ROUNDDOWN((task_end-task_start+1)*task_progress,0)+task_start-1&gt;=BZ$5)</formula>
    </cfRule>
    <cfRule type="expression" dxfId="66" priority="116" stopIfTrue="1">
      <formula>AND(task_end&gt;=BZ$5,task_start&lt;#REF!)</formula>
    </cfRule>
  </conditionalFormatting>
  <conditionalFormatting sqref="CA5:CF28">
    <cfRule type="expression" dxfId="65" priority="107">
      <formula>AND(TODAY()&gt;=CA$5,TODAY()&lt;CB$5)</formula>
    </cfRule>
  </conditionalFormatting>
  <conditionalFormatting sqref="CA7:CF28">
    <cfRule type="expression" dxfId="64" priority="105">
      <formula>AND(task_start&lt;=CA$5,ROUNDDOWN((task_end-task_start+1)*task_progress,0)+task_start-1&gt;=CA$5)</formula>
    </cfRule>
    <cfRule type="expression" dxfId="63" priority="106" stopIfTrue="1">
      <formula>AND(task_end&gt;=CA$5,task_start&lt;CB$5)</formula>
    </cfRule>
  </conditionalFormatting>
  <conditionalFormatting sqref="CG5:CG28">
    <cfRule type="expression" dxfId="62" priority="108">
      <formula>AND(TODAY()&gt;=CG$5,TODAY()&lt;#REF!)</formula>
    </cfRule>
  </conditionalFormatting>
  <conditionalFormatting sqref="CG7:CG28">
    <cfRule type="expression" dxfId="61" priority="109">
      <formula>AND(task_start&lt;=CG$5,ROUNDDOWN((task_end-task_start+1)*task_progress,0)+task_start-1&gt;=CG$5)</formula>
    </cfRule>
    <cfRule type="expression" dxfId="60" priority="110" stopIfTrue="1">
      <formula>AND(task_end&gt;=CG$5,task_start&lt;#REF!)</formula>
    </cfRule>
  </conditionalFormatting>
  <conditionalFormatting sqref="CH5:CM28">
    <cfRule type="expression" dxfId="59" priority="101">
      <formula>AND(TODAY()&gt;=CH$5,TODAY()&lt;CI$5)</formula>
    </cfRule>
  </conditionalFormatting>
  <conditionalFormatting sqref="CH7:CM28">
    <cfRule type="expression" dxfId="58" priority="99">
      <formula>AND(task_start&lt;=CH$5,ROUNDDOWN((task_end-task_start+1)*task_progress,0)+task_start-1&gt;=CH$5)</formula>
    </cfRule>
    <cfRule type="expression" dxfId="57" priority="100" stopIfTrue="1">
      <formula>AND(task_end&gt;=CH$5,task_start&lt;CI$5)</formula>
    </cfRule>
  </conditionalFormatting>
  <conditionalFormatting sqref="CN5:CN28">
    <cfRule type="expression" dxfId="56" priority="102">
      <formula>AND(TODAY()&gt;=CN$5,TODAY()&lt;#REF!)</formula>
    </cfRule>
  </conditionalFormatting>
  <conditionalFormatting sqref="CN7:CN28">
    <cfRule type="expression" dxfId="55" priority="103">
      <formula>AND(task_start&lt;=CN$5,ROUNDDOWN((task_end-task_start+1)*task_progress,0)+task_start-1&gt;=CN$5)</formula>
    </cfRule>
    <cfRule type="expression" dxfId="54" priority="104" stopIfTrue="1">
      <formula>AND(task_end&gt;=CN$5,task_start&lt;#REF!)</formula>
    </cfRule>
  </conditionalFormatting>
  <conditionalFormatting sqref="CO5:CT28">
    <cfRule type="expression" dxfId="53" priority="95">
      <formula>AND(TODAY()&gt;=CO$5,TODAY()&lt;CP$5)</formula>
    </cfRule>
  </conditionalFormatting>
  <conditionalFormatting sqref="CO7:CT28">
    <cfRule type="expression" dxfId="52" priority="93">
      <formula>AND(task_start&lt;=CO$5,ROUNDDOWN((task_end-task_start+1)*task_progress,0)+task_start-1&gt;=CO$5)</formula>
    </cfRule>
    <cfRule type="expression" dxfId="51" priority="94" stopIfTrue="1">
      <formula>AND(task_end&gt;=CO$5,task_start&lt;CP$5)</formula>
    </cfRule>
  </conditionalFormatting>
  <conditionalFormatting sqref="CU5:CU28">
    <cfRule type="expression" dxfId="50" priority="96">
      <formula>AND(TODAY()&gt;=CU$5,TODAY()&lt;#REF!)</formula>
    </cfRule>
  </conditionalFormatting>
  <conditionalFormatting sqref="CU7:CU28">
    <cfRule type="expression" dxfId="49" priority="97">
      <formula>AND(task_start&lt;=CU$5,ROUNDDOWN((task_end-task_start+1)*task_progress,0)+task_start-1&gt;=CU$5)</formula>
    </cfRule>
    <cfRule type="expression" dxfId="48" priority="98" stopIfTrue="1">
      <formula>AND(task_end&gt;=CU$5,task_start&lt;#REF!)</formula>
    </cfRule>
  </conditionalFormatting>
  <conditionalFormatting sqref="CV5:DA28">
    <cfRule type="expression" dxfId="47" priority="89">
      <formula>AND(TODAY()&gt;=CV$5,TODAY()&lt;CW$5)</formula>
    </cfRule>
  </conditionalFormatting>
  <conditionalFormatting sqref="CV7:DA28">
    <cfRule type="expression" dxfId="46" priority="87">
      <formula>AND(task_start&lt;=CV$5,ROUNDDOWN((task_end-task_start+1)*task_progress,0)+task_start-1&gt;=CV$5)</formula>
    </cfRule>
    <cfRule type="expression" dxfId="45" priority="88" stopIfTrue="1">
      <formula>AND(task_end&gt;=CV$5,task_start&lt;CW$5)</formula>
    </cfRule>
  </conditionalFormatting>
  <conditionalFormatting sqref="DB5:DB28">
    <cfRule type="expression" dxfId="44" priority="90">
      <formula>AND(TODAY()&gt;=DB$5,TODAY()&lt;#REF!)</formula>
    </cfRule>
  </conditionalFormatting>
  <conditionalFormatting sqref="DB7:DB28">
    <cfRule type="expression" dxfId="43" priority="91">
      <formula>AND(task_start&lt;=DB$5,ROUNDDOWN((task_end-task_start+1)*task_progress,0)+task_start-1&gt;=DB$5)</formula>
    </cfRule>
    <cfRule type="expression" dxfId="42" priority="92" stopIfTrue="1">
      <formula>AND(task_end&gt;=DB$5,task_start&lt;#REF!)</formula>
    </cfRule>
  </conditionalFormatting>
  <conditionalFormatting sqref="D29:D34">
    <cfRule type="dataBar" priority="37">
      <dataBar>
        <cfvo type="num" val="0"/>
        <cfvo type="num" val="1"/>
        <color theme="0" tint="-0.249977111117893"/>
      </dataBar>
      <extLst>
        <ext xmlns:x14="http://schemas.microsoft.com/office/spreadsheetml/2009/9/main" uri="{B025F937-C7B1-47D3-B67F-A62EFF666E3E}">
          <x14:id>{8494832F-BBC1-42A7-98DE-16988A78C087}</x14:id>
        </ext>
      </extLst>
    </cfRule>
  </conditionalFormatting>
  <conditionalFormatting sqref="I29:BK34">
    <cfRule type="expression" dxfId="41" priority="40">
      <formula>AND(TODAY()&gt;=I$5,TODAY()&lt;J$5)</formula>
    </cfRule>
  </conditionalFormatting>
  <conditionalFormatting sqref="I29:BK34">
    <cfRule type="expression" dxfId="40" priority="38">
      <formula>AND(task_start&lt;=I$5,ROUNDDOWN((task_end-task_start+1)*task_progress,0)+task_start-1&gt;=I$5)</formula>
    </cfRule>
    <cfRule type="expression" dxfId="39" priority="39" stopIfTrue="1">
      <formula>AND(task_end&gt;=I$5,task_start&lt;J$5)</formula>
    </cfRule>
  </conditionalFormatting>
  <conditionalFormatting sqref="BL29:BL34">
    <cfRule type="expression" dxfId="38" priority="41">
      <formula>AND(TODAY()&gt;=BL$5,TODAY()&lt;#REF!)</formula>
    </cfRule>
  </conditionalFormatting>
  <conditionalFormatting sqref="BL29:BL34">
    <cfRule type="expression" dxfId="37" priority="42">
      <formula>AND(task_start&lt;=BL$5,ROUNDDOWN((task_end-task_start+1)*task_progress,0)+task_start-1&gt;=BL$5)</formula>
    </cfRule>
    <cfRule type="expression" dxfId="36" priority="43" stopIfTrue="1">
      <formula>AND(task_end&gt;=BL$5,task_start&lt;#REF!)</formula>
    </cfRule>
  </conditionalFormatting>
  <conditionalFormatting sqref="BM29:BR34">
    <cfRule type="expression" dxfId="35" priority="33">
      <formula>AND(TODAY()&gt;=BM$5,TODAY()&lt;BN$5)</formula>
    </cfRule>
  </conditionalFormatting>
  <conditionalFormatting sqref="BM29:BR34">
    <cfRule type="expression" dxfId="34" priority="31">
      <formula>AND(task_start&lt;=BM$5,ROUNDDOWN((task_end-task_start+1)*task_progress,0)+task_start-1&gt;=BM$5)</formula>
    </cfRule>
    <cfRule type="expression" dxfId="33" priority="32" stopIfTrue="1">
      <formula>AND(task_end&gt;=BM$5,task_start&lt;BN$5)</formula>
    </cfRule>
  </conditionalFormatting>
  <conditionalFormatting sqref="BS29:BS34">
    <cfRule type="expression" dxfId="32" priority="34">
      <formula>AND(TODAY()&gt;=BS$5,TODAY()&lt;#REF!)</formula>
    </cfRule>
  </conditionalFormatting>
  <conditionalFormatting sqref="BS29:BS34">
    <cfRule type="expression" dxfId="31" priority="35">
      <formula>AND(task_start&lt;=BS$5,ROUNDDOWN((task_end-task_start+1)*task_progress,0)+task_start-1&gt;=BS$5)</formula>
    </cfRule>
    <cfRule type="expression" dxfId="30" priority="36" stopIfTrue="1">
      <formula>AND(task_end&gt;=BS$5,task_start&lt;#REF!)</formula>
    </cfRule>
  </conditionalFormatting>
  <conditionalFormatting sqref="BT29:BY34">
    <cfRule type="expression" dxfId="29" priority="27">
      <formula>AND(TODAY()&gt;=BT$5,TODAY()&lt;BU$5)</formula>
    </cfRule>
  </conditionalFormatting>
  <conditionalFormatting sqref="BT29:BY34">
    <cfRule type="expression" dxfId="28" priority="25">
      <formula>AND(task_start&lt;=BT$5,ROUNDDOWN((task_end-task_start+1)*task_progress,0)+task_start-1&gt;=BT$5)</formula>
    </cfRule>
    <cfRule type="expression" dxfId="27" priority="26" stopIfTrue="1">
      <formula>AND(task_end&gt;=BT$5,task_start&lt;BU$5)</formula>
    </cfRule>
  </conditionalFormatting>
  <conditionalFormatting sqref="BZ29:BZ34">
    <cfRule type="expression" dxfId="26" priority="28">
      <formula>AND(TODAY()&gt;=BZ$5,TODAY()&lt;#REF!)</formula>
    </cfRule>
  </conditionalFormatting>
  <conditionalFormatting sqref="BZ29:BZ34">
    <cfRule type="expression" dxfId="25" priority="29">
      <formula>AND(task_start&lt;=BZ$5,ROUNDDOWN((task_end-task_start+1)*task_progress,0)+task_start-1&gt;=BZ$5)</formula>
    </cfRule>
    <cfRule type="expression" dxfId="24" priority="30" stopIfTrue="1">
      <formula>AND(task_end&gt;=BZ$5,task_start&lt;#REF!)</formula>
    </cfRule>
  </conditionalFormatting>
  <conditionalFormatting sqref="CA29:CF34">
    <cfRule type="expression" dxfId="23" priority="21">
      <formula>AND(TODAY()&gt;=CA$5,TODAY()&lt;CB$5)</formula>
    </cfRule>
  </conditionalFormatting>
  <conditionalFormatting sqref="CA29:CF34">
    <cfRule type="expression" dxfId="22" priority="19">
      <formula>AND(task_start&lt;=CA$5,ROUNDDOWN((task_end-task_start+1)*task_progress,0)+task_start-1&gt;=CA$5)</formula>
    </cfRule>
    <cfRule type="expression" dxfId="21" priority="20" stopIfTrue="1">
      <formula>AND(task_end&gt;=CA$5,task_start&lt;CB$5)</formula>
    </cfRule>
  </conditionalFormatting>
  <conditionalFormatting sqref="CG29:CG34">
    <cfRule type="expression" dxfId="20" priority="22">
      <formula>AND(TODAY()&gt;=CG$5,TODAY()&lt;#REF!)</formula>
    </cfRule>
  </conditionalFormatting>
  <conditionalFormatting sqref="CG29:CG34">
    <cfRule type="expression" dxfId="19" priority="23">
      <formula>AND(task_start&lt;=CG$5,ROUNDDOWN((task_end-task_start+1)*task_progress,0)+task_start-1&gt;=CG$5)</formula>
    </cfRule>
    <cfRule type="expression" dxfId="18" priority="24" stopIfTrue="1">
      <formula>AND(task_end&gt;=CG$5,task_start&lt;#REF!)</formula>
    </cfRule>
  </conditionalFormatting>
  <conditionalFormatting sqref="CH29:CM34">
    <cfRule type="expression" dxfId="17" priority="15">
      <formula>AND(TODAY()&gt;=CH$5,TODAY()&lt;CI$5)</formula>
    </cfRule>
  </conditionalFormatting>
  <conditionalFormatting sqref="CH29:CM34">
    <cfRule type="expression" dxfId="16" priority="13">
      <formula>AND(task_start&lt;=CH$5,ROUNDDOWN((task_end-task_start+1)*task_progress,0)+task_start-1&gt;=CH$5)</formula>
    </cfRule>
    <cfRule type="expression" dxfId="15" priority="14" stopIfTrue="1">
      <formula>AND(task_end&gt;=CH$5,task_start&lt;CI$5)</formula>
    </cfRule>
  </conditionalFormatting>
  <conditionalFormatting sqref="CN29:CN34">
    <cfRule type="expression" dxfId="14" priority="16">
      <formula>AND(TODAY()&gt;=CN$5,TODAY()&lt;#REF!)</formula>
    </cfRule>
  </conditionalFormatting>
  <conditionalFormatting sqref="CN29:CN34">
    <cfRule type="expression" dxfId="13" priority="17">
      <formula>AND(task_start&lt;=CN$5,ROUNDDOWN((task_end-task_start+1)*task_progress,0)+task_start-1&gt;=CN$5)</formula>
    </cfRule>
    <cfRule type="expression" dxfId="12" priority="18" stopIfTrue="1">
      <formula>AND(task_end&gt;=CN$5,task_start&lt;#REF!)</formula>
    </cfRule>
  </conditionalFormatting>
  <conditionalFormatting sqref="CO29:CT34">
    <cfRule type="expression" dxfId="11" priority="9">
      <formula>AND(TODAY()&gt;=CO$5,TODAY()&lt;CP$5)</formula>
    </cfRule>
  </conditionalFormatting>
  <conditionalFormatting sqref="CO29:CT34">
    <cfRule type="expression" dxfId="10" priority="7">
      <formula>AND(task_start&lt;=CO$5,ROUNDDOWN((task_end-task_start+1)*task_progress,0)+task_start-1&gt;=CO$5)</formula>
    </cfRule>
    <cfRule type="expression" dxfId="9" priority="8" stopIfTrue="1">
      <formula>AND(task_end&gt;=CO$5,task_start&lt;CP$5)</formula>
    </cfRule>
  </conditionalFormatting>
  <conditionalFormatting sqref="CU29:CU34">
    <cfRule type="expression" dxfId="8" priority="10">
      <formula>AND(TODAY()&gt;=CU$5,TODAY()&lt;#REF!)</formula>
    </cfRule>
  </conditionalFormatting>
  <conditionalFormatting sqref="CU29:CU34">
    <cfRule type="expression" dxfId="7" priority="11">
      <formula>AND(task_start&lt;=CU$5,ROUNDDOWN((task_end-task_start+1)*task_progress,0)+task_start-1&gt;=CU$5)</formula>
    </cfRule>
    <cfRule type="expression" dxfId="6" priority="12" stopIfTrue="1">
      <formula>AND(task_end&gt;=CU$5,task_start&lt;#REF!)</formula>
    </cfRule>
  </conditionalFormatting>
  <conditionalFormatting sqref="CV29:DA34">
    <cfRule type="expression" dxfId="5" priority="3">
      <formula>AND(TODAY()&gt;=CV$5,TODAY()&lt;CW$5)</formula>
    </cfRule>
  </conditionalFormatting>
  <conditionalFormatting sqref="CV29:DA34">
    <cfRule type="expression" dxfId="4" priority="1">
      <formula>AND(task_start&lt;=CV$5,ROUNDDOWN((task_end-task_start+1)*task_progress,0)+task_start-1&gt;=CV$5)</formula>
    </cfRule>
    <cfRule type="expression" dxfId="3" priority="2" stopIfTrue="1">
      <formula>AND(task_end&gt;=CV$5,task_start&lt;CW$5)</formula>
    </cfRule>
  </conditionalFormatting>
  <conditionalFormatting sqref="DB29:DB34">
    <cfRule type="expression" dxfId="2" priority="4">
      <formula>AND(TODAY()&gt;=DB$5,TODAY()&lt;#REF!)</formula>
    </cfRule>
  </conditionalFormatting>
  <conditionalFormatting sqref="DB29:DB34">
    <cfRule type="expression" dxfId="1" priority="5">
      <formula>AND(task_start&lt;=DB$5,ROUNDDOWN((task_end-task_start+1)*task_progress,0)+task_start-1&gt;=DB$5)</formula>
    </cfRule>
    <cfRule type="expression" dxfId="0" priority="6" stopIfTrue="1">
      <formula>AND(task_end&gt;=DB$5,task_start&lt;#REF!)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 xmlns:xm="http://schemas.microsoft.com/office/excel/2006/main">
          <x14:cfRule type="dataBar" id="{8494832F-BBC1-42A7-98DE-16988A78C087}">
            <x14:dataBar minLength="0" maxLength="100" gradient="0">
              <x14:cfvo type="num">
                <xm:f>0</xm:f>
              </x14:cfvo>
              <x14:cfvo type="num">
                <xm:f>1</xm:f>
              </x14:cfvo>
              <x14:negativeFillColor rgb="FFFF0000"/>
              <x14:axisColor rgb="FF000000"/>
            </x14:dataBar>
          </x14:cfRule>
          <xm:sqref>D29:D34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36" customWidth="1"/>
    <col min="2" max="16384" width="9.1796875" style="2"/>
  </cols>
  <sheetData>
    <row r="1" spans="1:2" ht="46.5" customHeight="1" x14ac:dyDescent="0.3"/>
    <row r="2" spans="1:2" s="38" customFormat="1" ht="15.5" x14ac:dyDescent="0.35">
      <c r="A2" s="37" t="s">
        <v>11</v>
      </c>
      <c r="B2" s="37"/>
    </row>
    <row r="3" spans="1:2" s="42" customFormat="1" ht="27" customHeight="1" x14ac:dyDescent="0.35">
      <c r="A3" s="70" t="s">
        <v>16</v>
      </c>
      <c r="B3" s="43"/>
    </row>
    <row r="4" spans="1:2" s="39" customFormat="1" ht="26" x14ac:dyDescent="0.6">
      <c r="A4" s="40" t="s">
        <v>10</v>
      </c>
    </row>
    <row r="5" spans="1:2" ht="74.150000000000006" customHeight="1" x14ac:dyDescent="0.3">
      <c r="A5" s="41" t="s">
        <v>19</v>
      </c>
    </row>
    <row r="6" spans="1:2" ht="26.25" customHeight="1" x14ac:dyDescent="0.3">
      <c r="A6" s="40" t="s">
        <v>22</v>
      </c>
    </row>
    <row r="7" spans="1:2" s="36" customFormat="1" ht="205" customHeight="1" x14ac:dyDescent="0.35">
      <c r="A7" s="45" t="s">
        <v>21</v>
      </c>
    </row>
    <row r="8" spans="1:2" s="39" customFormat="1" ht="26" x14ac:dyDescent="0.6">
      <c r="A8" s="40" t="s">
        <v>12</v>
      </c>
    </row>
    <row r="9" spans="1:2" ht="58" x14ac:dyDescent="0.3">
      <c r="A9" s="41" t="s">
        <v>20</v>
      </c>
    </row>
    <row r="10" spans="1:2" s="36" customFormat="1" ht="28" customHeight="1" x14ac:dyDescent="0.35">
      <c r="A10" s="44" t="s">
        <v>18</v>
      </c>
    </row>
    <row r="11" spans="1:2" s="39" customFormat="1" ht="26" x14ac:dyDescent="0.6">
      <c r="A11" s="40" t="s">
        <v>9</v>
      </c>
    </row>
    <row r="12" spans="1:2" ht="29" x14ac:dyDescent="0.3">
      <c r="A12" s="41" t="s">
        <v>17</v>
      </c>
    </row>
    <row r="13" spans="1:2" s="36" customFormat="1" ht="28" customHeight="1" x14ac:dyDescent="0.35">
      <c r="A13" s="44" t="s">
        <v>3</v>
      </c>
    </row>
    <row r="14" spans="1:2" s="39" customFormat="1" ht="26" x14ac:dyDescent="0.6">
      <c r="A14" s="40" t="s">
        <v>13</v>
      </c>
    </row>
    <row r="15" spans="1:2" ht="75" customHeight="1" x14ac:dyDescent="0.3">
      <c r="A15" s="41" t="s">
        <v>14</v>
      </c>
    </row>
    <row r="16" spans="1:2" ht="72.5" x14ac:dyDescent="0.3">
      <c r="A16" s="4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2022-04-26T18:25:14Z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