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e\Documents\Personal\Work\Code\Geometry-Importer\"/>
    </mc:Choice>
  </mc:AlternateContent>
  <xr:revisionPtr revIDLastSave="0" documentId="8_{1BD0A44B-DE67-4B0B-B106-7CB755A6F1BF}" xr6:coauthVersionLast="47" xr6:coauthVersionMax="47" xr10:uidLastSave="{00000000-0000-0000-0000-000000000000}"/>
  <bookViews>
    <workbookView xWindow="-60" yWindow="-60" windowWidth="20640" windowHeight="13200" activeTab="2" xr2:uid="{4999B798-DCA5-4AA2-A7DA-30C3B79A6CBA}"/>
  </bookViews>
  <sheets>
    <sheet name="Angle" sheetId="1" r:id="rId1"/>
    <sheet name="Arcs (2)" sheetId="4" r:id="rId2"/>
    <sheet name="Arcs (3)" sheetId="2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" i="2" l="1"/>
  <c r="G11" i="2" s="1"/>
  <c r="H11" i="2" s="1"/>
  <c r="F13" i="2"/>
  <c r="G13" i="2" s="1"/>
  <c r="A12" i="4"/>
  <c r="B12" i="4" s="1"/>
  <c r="A11" i="4"/>
  <c r="B11" i="4" s="1"/>
  <c r="B10" i="4"/>
  <c r="D10" i="4" s="1"/>
  <c r="D14" i="4" s="1"/>
  <c r="A10" i="4"/>
  <c r="B9" i="4"/>
  <c r="D9" i="4" s="1"/>
  <c r="D13" i="4" s="1"/>
  <c r="B9" i="2"/>
  <c r="C9" i="2" s="1"/>
  <c r="C15" i="2" s="1"/>
  <c r="A10" i="2"/>
  <c r="A11" i="2" s="1"/>
  <c r="A12" i="2" s="1"/>
  <c r="B12" i="2" s="1"/>
  <c r="G5" i="1"/>
  <c r="H5" i="1"/>
  <c r="G6" i="1"/>
  <c r="H6" i="1"/>
  <c r="G7" i="1"/>
  <c r="H7" i="1"/>
  <c r="G8" i="1"/>
  <c r="H8" i="1"/>
  <c r="H3" i="1"/>
  <c r="H4" i="1"/>
  <c r="G4" i="1"/>
  <c r="G3" i="1"/>
  <c r="H13" i="2" l="1"/>
  <c r="A13" i="2"/>
  <c r="D12" i="4"/>
  <c r="D16" i="4" s="1"/>
  <c r="C12" i="4"/>
  <c r="C16" i="4" s="1"/>
  <c r="D11" i="4"/>
  <c r="D15" i="4" s="1"/>
  <c r="C11" i="4"/>
  <c r="C10" i="4"/>
  <c r="C14" i="4" s="1"/>
  <c r="C9" i="4"/>
  <c r="C12" i="2"/>
  <c r="C18" i="2" s="1"/>
  <c r="D12" i="2"/>
  <c r="D18" i="2" s="1"/>
  <c r="B11" i="2"/>
  <c r="D11" i="2" s="1"/>
  <c r="D17" i="2" s="1"/>
  <c r="B10" i="2"/>
  <c r="D10" i="2" s="1"/>
  <c r="D16" i="2" s="1"/>
  <c r="D9" i="2"/>
  <c r="D15" i="2" s="1"/>
  <c r="A14" i="2" l="1"/>
  <c r="B14" i="2" s="1"/>
  <c r="B13" i="2"/>
  <c r="C15" i="4"/>
  <c r="F9" i="4"/>
  <c r="C13" i="4"/>
  <c r="C11" i="2"/>
  <c r="C10" i="2"/>
  <c r="C13" i="2" l="1"/>
  <c r="D13" i="2"/>
  <c r="D19" i="2" s="1"/>
  <c r="C14" i="2"/>
  <c r="C20" i="2" s="1"/>
  <c r="D14" i="2"/>
  <c r="D20" i="2" s="1"/>
  <c r="C16" i="2"/>
  <c r="F9" i="2"/>
  <c r="G9" i="2" s="1"/>
  <c r="C17" i="2"/>
  <c r="G9" i="4"/>
  <c r="H9" i="4" s="1"/>
  <c r="F11" i="4"/>
  <c r="C19" i="2" l="1"/>
  <c r="H9" i="2"/>
  <c r="G11" i="4"/>
  <c r="H11" i="4" s="1"/>
</calcChain>
</file>

<file path=xl/sharedStrings.xml><?xml version="1.0" encoding="utf-8"?>
<sst xmlns="http://schemas.openxmlformats.org/spreadsheetml/2006/main" count="41" uniqueCount="20">
  <si>
    <t>Start</t>
  </si>
  <si>
    <t>End</t>
  </si>
  <si>
    <t>Should</t>
  </si>
  <si>
    <t>Calculated</t>
  </si>
  <si>
    <t>Diff</t>
  </si>
  <si>
    <t>X</t>
  </si>
  <si>
    <t>Y</t>
  </si>
  <si>
    <t>Center X</t>
  </si>
  <si>
    <t>Num Arcs</t>
  </si>
  <si>
    <t>Center</t>
  </si>
  <si>
    <t>Major</t>
  </si>
  <si>
    <t>Minor</t>
  </si>
  <si>
    <t>Given</t>
  </si>
  <si>
    <t>Theta</t>
  </si>
  <si>
    <t>Radius</t>
  </si>
  <si>
    <t>Points</t>
  </si>
  <si>
    <t>Arc</t>
  </si>
  <si>
    <t>Center Y</t>
  </si>
  <si>
    <t>Start Angle</t>
  </si>
  <si>
    <t>End Angle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</si>
</sst>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Key Points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'Arcs (2)'!$D$8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'Arcs (2)'!$C$9:$C$16</c:f>
              <c:numCache>
                <c:formatCode>0.00</c:formatCode>
                <c:ptCount val="8"/>
                <c:pt idx="0">
                  <c:v>25000</c:v>
                </c:pt>
                <c:pt idx="1">
                  <c:v>9.1886134118146501E-13</c:v>
                </c:pt>
                <c:pt idx="2">
                  <c:v>-25000</c:v>
                </c:pt>
                <c:pt idx="3">
                  <c:v>-2.756584023544395E-12</c:v>
                </c:pt>
                <c:pt idx="4">
                  <c:v>25000</c:v>
                </c:pt>
                <c:pt idx="5">
                  <c:v>9.1886134118146501E-13</c:v>
                </c:pt>
                <c:pt idx="6">
                  <c:v>-25000</c:v>
                </c:pt>
                <c:pt idx="7">
                  <c:v>-2.756584023544395E-12</c:v>
                </c:pt>
              </c:numCache>
            </c:numRef>
          </c:xVal>
          <c:yVal>
            <c:numRef>
              <c:f>'Arcs (2)'!$D$9:$D$16</c:f>
              <c:numCache>
                <c:formatCode>0.00</c:formatCode>
                <c:ptCount val="8"/>
                <c:pt idx="0">
                  <c:v>0</c:v>
                </c:pt>
                <c:pt idx="1">
                  <c:v>15000</c:v>
                </c:pt>
                <c:pt idx="2">
                  <c:v>3.06287113727155E-12</c:v>
                </c:pt>
                <c:pt idx="3">
                  <c:v>-15000</c:v>
                </c:pt>
                <c:pt idx="4">
                  <c:v>0</c:v>
                </c:pt>
                <c:pt idx="5">
                  <c:v>15000</c:v>
                </c:pt>
                <c:pt idx="6">
                  <c:v>3.06287113727155E-12</c:v>
                </c:pt>
                <c:pt idx="7">
                  <c:v>-15000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36-4FC7-A673-022197AA5D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1670624"/>
        <c:axId val="1575393200"/>
      </c:scatterChart>
      <c:valAx>
        <c:axId val="1891670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5393200"/>
        <c:crosses val="autoZero"/>
        <c:crossBetween val="midCat"/>
      </c:valAx>
      <c:valAx>
        <c:axId val="157539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1670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'Arcs (2)'!$G$8</c:f>
              <c:strCache>
                <c:ptCount val="1"/>
                <c:pt idx="0">
                  <c:v>Center 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'Arcs (2)'!$F$9:$F$11</c:f>
              <c:numCache>
                <c:formatCode>0.00</c:formatCode>
                <c:ptCount val="3"/>
                <c:pt idx="0">
                  <c:v>-8.1676563660574684E-13</c:v>
                </c:pt>
                <c:pt idx="2">
                  <c:v>8.1676563660574654E-13</c:v>
                </c:pt>
              </c:numCache>
            </c:numRef>
          </c:xVal>
          <c:yVal>
            <c:numRef>
              <c:f>'Arcs (2)'!$G$9:$G$11</c:f>
              <c:numCache>
                <c:formatCode>0.00</c:formatCode>
                <c:ptCount val="3"/>
                <c:pt idx="0">
                  <c:v>-13333.333333333334</c:v>
                </c:pt>
                <c:pt idx="2">
                  <c:v>13333.33333333333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42-4121-9EB9-4D581426BE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0017296"/>
        <c:axId val="1900018960"/>
      </c:scatterChart>
      <c:valAx>
        <c:axId val="1900017296"/>
        <c:scaling>
          <c:orientation val="minMax"/>
          <c:max val="1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018960"/>
        <c:crosses val="autoZero"/>
        <c:crossBetween val="midCat"/>
      </c:valAx>
      <c:valAx>
        <c:axId val="190001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017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Key Points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'Arcs (3)'!$D$8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'Arcs (3)'!$C$9:$C$18</c:f>
              <c:numCache>
                <c:formatCode>0.00</c:formatCode>
                <c:ptCount val="10"/>
                <c:pt idx="0">
                  <c:v>25000</c:v>
                </c:pt>
                <c:pt idx="1">
                  <c:v>8183.170883849717</c:v>
                </c:pt>
                <c:pt idx="2">
                  <c:v>-8183.1708838497098</c:v>
                </c:pt>
                <c:pt idx="3">
                  <c:v>-25000</c:v>
                </c:pt>
                <c:pt idx="4">
                  <c:v>-8183.1708838497225</c:v>
                </c:pt>
                <c:pt idx="5">
                  <c:v>8183.170883849717</c:v>
                </c:pt>
                <c:pt idx="6">
                  <c:v>25000</c:v>
                </c:pt>
                <c:pt idx="7">
                  <c:v>8183.170883849717</c:v>
                </c:pt>
                <c:pt idx="8">
                  <c:v>-8183.1708838497098</c:v>
                </c:pt>
                <c:pt idx="9">
                  <c:v>-25000</c:v>
                </c:pt>
              </c:numCache>
            </c:numRef>
          </c:xVal>
          <c:yVal>
            <c:numRef>
              <c:f>'Arcs (3)'!$D$9:$D$18</c:f>
              <c:numCache>
                <c:formatCode>0.00</c:formatCode>
                <c:ptCount val="10"/>
                <c:pt idx="0">
                  <c:v>0</c:v>
                </c:pt>
                <c:pt idx="1">
                  <c:v>14173.667737846023</c:v>
                </c:pt>
                <c:pt idx="2">
                  <c:v>14173.667737846021</c:v>
                </c:pt>
                <c:pt idx="3">
                  <c:v>3.06287113727155E-12</c:v>
                </c:pt>
                <c:pt idx="4">
                  <c:v>-14173.667737846019</c:v>
                </c:pt>
                <c:pt idx="5">
                  <c:v>-14173.667737846023</c:v>
                </c:pt>
                <c:pt idx="6">
                  <c:v>0</c:v>
                </c:pt>
                <c:pt idx="7">
                  <c:v>14173.667737846023</c:v>
                </c:pt>
                <c:pt idx="8">
                  <c:v>14173.667737846021</c:v>
                </c:pt>
                <c:pt idx="9">
                  <c:v>3.06287113727155E-12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14-4647-A7BA-1A482A299B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1670624"/>
        <c:axId val="1575393200"/>
      </c:scatterChart>
      <c:valAx>
        <c:axId val="1891670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5393200"/>
        <c:crosses val="autoZero"/>
        <c:crossBetween val="midCat"/>
      </c:valAx>
      <c:valAx>
        <c:axId val="157539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1670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'Arcs (3)'!$G$8</c:f>
              <c:strCache>
                <c:ptCount val="1"/>
                <c:pt idx="0">
                  <c:v>Center 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'Arcs (3)'!$F$9:$F$11</c:f>
              <c:numCache>
                <c:formatCode>0.00</c:formatCode>
                <c:ptCount val="3"/>
                <c:pt idx="0">
                  <c:v>7.2838079054448427E-12</c:v>
                </c:pt>
                <c:pt idx="2">
                  <c:v>-10618.614682831911</c:v>
                </c:pt>
              </c:numCache>
            </c:numRef>
          </c:xVal>
          <c:yVal>
            <c:numRef>
              <c:f>'Arcs (3)'!$G$9:$G$11</c:f>
              <c:numCache>
                <c:formatCode>0.00</c:formatCode>
                <c:ptCount val="3"/>
                <c:pt idx="0">
                  <c:v>-12598.815766974229</c:v>
                </c:pt>
                <c:pt idx="2">
                  <c:v>2.1413027408401841E-12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D5-495A-B7BB-E073027396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0017296"/>
        <c:axId val="1900018960"/>
      </c:scatterChart>
      <c:valAx>
        <c:axId val="1900017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018960"/>
        <c:crosses val="autoZero"/>
        <c:crossBetween val="midCat"/>
      </c:valAx>
      <c:valAx>
        <c:axId val="190001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017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304269</xdr:colOff>
      <xdr:row>0</xdr:row>
      <xdr:rowOff>75672</xdr:rowOff>
    </xdr:from>
    <xdr:to>
      <xdr:col>19</xdr:col>
      <xdr:colOff>357186</xdr:colOff>
      <xdr:row>15</xdr:row>
      <xdr:rowOff>120122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49E35B-18DF-48D5-A5B7-CBA8C54315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336020</xdr:colOff>
      <xdr:row>16</xdr:row>
      <xdr:rowOff>38629</xdr:rowOff>
    </xdr:from>
    <xdr:to>
      <xdr:col>19</xdr:col>
      <xdr:colOff>388937</xdr:colOff>
      <xdr:row>31</xdr:row>
      <xdr:rowOff>83079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FC6D3AF-3A79-47E7-9037-C237260A78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304269</xdr:colOff>
      <xdr:row>0</xdr:row>
      <xdr:rowOff>75672</xdr:rowOff>
    </xdr:from>
    <xdr:to>
      <xdr:col>19</xdr:col>
      <xdr:colOff>357186</xdr:colOff>
      <xdr:row>17</xdr:row>
      <xdr:rowOff>120122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28CB42E-BD90-4DD5-AE26-BA55D0D78C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336020</xdr:colOff>
      <xdr:row>18</xdr:row>
      <xdr:rowOff>38629</xdr:rowOff>
    </xdr:from>
    <xdr:to>
      <xdr:col>19</xdr:col>
      <xdr:colOff>388937</xdr:colOff>
      <xdr:row>33</xdr:row>
      <xdr:rowOff>83079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D0B48BE-E6BD-44D3-B1E1-821EC0BA3B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7C756-2E3F-4E5E-A682-17D429F1A393}">
  <dimension ref="A1:H8"/>
  <sheetViews>
    <sheetView workbookViewId="0">
      <selection activeCell="E6" sqref="E6"/>
    </sheetView>
  </sheetViews>
  <sheetFormatPr defaultRowHeight="14.25" x14ac:dyDescent="0.45"/>
  <sheetData>
    <row r="1" spans="1:8" x14ac:dyDescent="0.45">
      <c r="A1" s="1" t="s">
        <v>2</v>
      </c>
      <c r="B1" s="1"/>
      <c r="D1" s="1" t="s">
        <v>3</v>
      </c>
      <c r="E1" s="1"/>
      <c r="G1" s="1" t="s">
        <v>4</v>
      </c>
      <c r="H1" s="1"/>
    </row>
    <row r="2" spans="1:8" x14ac:dyDescent="0.45">
      <c r="A2" t="s">
        <v>0</v>
      </c>
      <c r="B2" t="s">
        <v>1</v>
      </c>
      <c r="D2" t="s">
        <v>0</v>
      </c>
      <c r="E2" t="s">
        <v>1</v>
      </c>
      <c r="G2" t="s">
        <v>0</v>
      </c>
      <c r="H2" t="s">
        <v>1</v>
      </c>
    </row>
    <row r="3" spans="1:8" x14ac:dyDescent="0.45">
      <c r="A3" s="2"/>
      <c r="B3" s="2"/>
      <c r="C3" s="2"/>
      <c r="D3" s="2">
        <v>26</v>
      </c>
      <c r="E3" s="2">
        <v>-169</v>
      </c>
      <c r="F3" s="2"/>
      <c r="G3" s="2">
        <f>A3-D3</f>
        <v>-26</v>
      </c>
      <c r="H3" s="2">
        <f>B3-E3</f>
        <v>169</v>
      </c>
    </row>
    <row r="4" spans="1:8" x14ac:dyDescent="0.45">
      <c r="A4" s="2"/>
      <c r="B4" s="2"/>
      <c r="C4" s="2"/>
      <c r="D4" s="2">
        <v>217</v>
      </c>
      <c r="E4" s="2">
        <v>-37</v>
      </c>
      <c r="F4" s="2"/>
      <c r="G4" s="2">
        <f>A4-D4</f>
        <v>-217</v>
      </c>
      <c r="H4" s="2">
        <f>B4-E4</f>
        <v>37</v>
      </c>
    </row>
    <row r="5" spans="1:8" x14ac:dyDescent="0.45">
      <c r="D5">
        <v>169</v>
      </c>
      <c r="E5">
        <v>-26</v>
      </c>
      <c r="G5" s="2">
        <f t="shared" ref="G5:G8" si="0">A5-D5</f>
        <v>-169</v>
      </c>
      <c r="H5" s="2">
        <f t="shared" ref="H5:H8" si="1">B5-E5</f>
        <v>26</v>
      </c>
    </row>
    <row r="6" spans="1:8" x14ac:dyDescent="0.45">
      <c r="G6" s="2">
        <f t="shared" si="0"/>
        <v>0</v>
      </c>
      <c r="H6" s="2">
        <f t="shared" si="1"/>
        <v>0</v>
      </c>
    </row>
    <row r="7" spans="1:8" x14ac:dyDescent="0.45">
      <c r="G7" s="2">
        <f t="shared" si="0"/>
        <v>0</v>
      </c>
      <c r="H7" s="2">
        <f t="shared" si="1"/>
        <v>0</v>
      </c>
    </row>
    <row r="8" spans="1:8" x14ac:dyDescent="0.45">
      <c r="G8" s="2">
        <f t="shared" si="0"/>
        <v>0</v>
      </c>
      <c r="H8" s="2">
        <f t="shared" si="1"/>
        <v>0</v>
      </c>
    </row>
  </sheetData>
  <mergeCells count="3">
    <mergeCell ref="A1:B1"/>
    <mergeCell ref="D1:E1"/>
    <mergeCell ref="G1:H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5E364-129C-4F87-9214-2D7020331BD0}">
  <dimension ref="A1:J24"/>
  <sheetViews>
    <sheetView zoomScale="90" zoomScaleNormal="90" workbookViewId="0">
      <selection activeCell="E16" sqref="E16"/>
    </sheetView>
  </sheetViews>
  <sheetFormatPr defaultRowHeight="14.25" x14ac:dyDescent="0.45"/>
  <cols>
    <col min="3" max="3" width="10.19921875" customWidth="1"/>
    <col min="4" max="4" width="11" customWidth="1"/>
    <col min="6" max="6" width="10.53125" customWidth="1"/>
    <col min="9" max="9" width="10.33203125" customWidth="1"/>
  </cols>
  <sheetData>
    <row r="1" spans="1:10" x14ac:dyDescent="0.45">
      <c r="A1" s="1" t="s">
        <v>12</v>
      </c>
      <c r="B1" s="1"/>
      <c r="C1" s="1"/>
      <c r="D1" s="1"/>
    </row>
    <row r="2" spans="1:10" x14ac:dyDescent="0.45">
      <c r="A2" t="s">
        <v>8</v>
      </c>
      <c r="B2" s="2">
        <v>2</v>
      </c>
      <c r="C2" s="2"/>
    </row>
    <row r="3" spans="1:10" x14ac:dyDescent="0.45">
      <c r="A3" t="s">
        <v>10</v>
      </c>
      <c r="B3" s="2">
        <v>25000</v>
      </c>
      <c r="C3" s="2"/>
    </row>
    <row r="4" spans="1:10" x14ac:dyDescent="0.45">
      <c r="A4" t="s">
        <v>11</v>
      </c>
      <c r="B4" s="2">
        <v>15000</v>
      </c>
      <c r="C4" s="2"/>
    </row>
    <row r="5" spans="1:10" x14ac:dyDescent="0.45">
      <c r="A5" t="s">
        <v>9</v>
      </c>
      <c r="B5" s="2">
        <v>0</v>
      </c>
      <c r="C5" s="2">
        <v>0</v>
      </c>
      <c r="D5" s="2">
        <v>0</v>
      </c>
    </row>
    <row r="7" spans="1:10" x14ac:dyDescent="0.45">
      <c r="A7" s="1" t="s">
        <v>15</v>
      </c>
      <c r="B7" s="1"/>
      <c r="C7" s="1"/>
      <c r="D7" s="1"/>
      <c r="E7" s="3"/>
      <c r="F7" s="1" t="s">
        <v>16</v>
      </c>
      <c r="G7" s="1"/>
      <c r="H7" s="1"/>
      <c r="I7" s="1"/>
      <c r="J7" s="1"/>
    </row>
    <row r="8" spans="1:10" x14ac:dyDescent="0.45">
      <c r="A8" t="s">
        <v>13</v>
      </c>
      <c r="B8" t="s">
        <v>14</v>
      </c>
      <c r="C8" t="s">
        <v>5</v>
      </c>
      <c r="D8" t="s">
        <v>6</v>
      </c>
      <c r="F8" t="s">
        <v>7</v>
      </c>
      <c r="G8" t="s">
        <v>17</v>
      </c>
      <c r="H8" t="s">
        <v>14</v>
      </c>
      <c r="I8" t="s">
        <v>18</v>
      </c>
      <c r="J8" t="s">
        <v>19</v>
      </c>
    </row>
    <row r="9" spans="1:10" x14ac:dyDescent="0.45">
      <c r="A9" s="2">
        <v>0</v>
      </c>
      <c r="B9" s="2">
        <f>($B$3*$B$4)/(SQRT(POWER($B$4*COS(RADIANS(A9)),2) + POWER($B$3*SIN(RADIANS(A9)),2)))</f>
        <v>25000</v>
      </c>
      <c r="C9" s="2">
        <f>$B9*COS(RADIANS($A9))</f>
        <v>25000</v>
      </c>
      <c r="D9" s="2">
        <f>$B9*SIN(RADIANS($A9))</f>
        <v>0</v>
      </c>
      <c r="F9" s="2">
        <f>IFERROR((((C9^2 + D9^2 - C10^2 - D10^2)-(((2*D9 - 2*D10)*(C9^2 + D9^2 - C11^2 - D11^2))/(2*D9 - 2*D11)))/((2*C9 - 2*C10) - ((2*D9 - 2*D10)*(2*C9-2*C11))/(2*D9-2*D11))),0)</f>
        <v>-8.1676563660574684E-13</v>
      </c>
      <c r="G9" s="2">
        <f xml:space="preserve"> IFERROR(((C9^2 + D9^2 - C11^2 -D11^2)/(2*D9 - 2*D11))-(F9*((2*C9-2*C11)/(2*D9 - 2*D11))),0)</f>
        <v>-13333.333333333334</v>
      </c>
      <c r="H9" s="2">
        <f>SQRT(POWER(C9-F9,2) + POWER(D9-G9,2))</f>
        <v>28333.333333333332</v>
      </c>
      <c r="I9" s="2"/>
      <c r="J9" s="2"/>
    </row>
    <row r="10" spans="1:10" x14ac:dyDescent="0.45">
      <c r="A10" s="2">
        <f>A9+(360/(2*$B$2))</f>
        <v>90</v>
      </c>
      <c r="B10" s="2">
        <f t="shared" ref="B10:B12" si="0">($B$3*$B$4)/(SQRT(POWER($B$4*COS(RADIANS(A10)),2) + POWER($B$3*SIN(RADIANS(A10)),2)))</f>
        <v>15000</v>
      </c>
      <c r="C10" s="2">
        <f t="shared" ref="C10:C12" si="1">$B10*COS(RADIANS($A10))</f>
        <v>9.1886134118146501E-13</v>
      </c>
      <c r="D10" s="2">
        <f t="shared" ref="D10:D12" si="2">$B10*SIN(RADIANS($A10))</f>
        <v>15000</v>
      </c>
      <c r="F10" s="2"/>
      <c r="G10" s="2"/>
      <c r="H10" s="2"/>
      <c r="I10" s="2"/>
      <c r="J10" s="2"/>
    </row>
    <row r="11" spans="1:10" x14ac:dyDescent="0.45">
      <c r="A11" s="2">
        <f>A10+(360/(2*$B$2))</f>
        <v>180</v>
      </c>
      <c r="B11" s="2">
        <f t="shared" si="0"/>
        <v>25000</v>
      </c>
      <c r="C11" s="2">
        <f t="shared" si="1"/>
        <v>-25000</v>
      </c>
      <c r="D11" s="2">
        <f t="shared" si="2"/>
        <v>3.06287113727155E-12</v>
      </c>
      <c r="F11" s="2">
        <f>IFERROR((((C11^2 + D11^2 - C12^2 - D12^2)-(((2*D11 - 2*D12)*(C11^2 + D11^2 - C13^2 - D13^2))/(2*D11 - 2*D13)))/((2*C11 - 2*C12) - ((2*D11 - 2*D12)*(2*C11-2*C13))/(2*D11-2*D13))),0)</f>
        <v>8.1676563660574654E-13</v>
      </c>
      <c r="G11" s="2">
        <f xml:space="preserve"> IFERROR(((C11^2 + D11^2 - C13^2 -D13^2)/(2*D11 - 2*D13))-(F11*((2*C11-2*C13)/(2*D11 - 2*D13))),0)</f>
        <v>13333.33333333333</v>
      </c>
      <c r="H11" s="2">
        <f t="shared" ref="H11" si="3">SQRT(POWER(C11-F11,2) + POWER(D11-G11,2))</f>
        <v>28333.333333333332</v>
      </c>
      <c r="I11" s="2"/>
      <c r="J11" s="2"/>
    </row>
    <row r="12" spans="1:10" x14ac:dyDescent="0.45">
      <c r="A12" s="2">
        <f>A11+(360/(2*$B$2))</f>
        <v>270</v>
      </c>
      <c r="B12" s="2">
        <f t="shared" si="0"/>
        <v>15000</v>
      </c>
      <c r="C12" s="2">
        <f t="shared" si="1"/>
        <v>-2.756584023544395E-12</v>
      </c>
      <c r="D12" s="2">
        <f t="shared" si="2"/>
        <v>-15000</v>
      </c>
      <c r="F12" s="2"/>
      <c r="G12" s="2"/>
      <c r="H12" s="2"/>
      <c r="I12" s="2"/>
      <c r="J12" s="2"/>
    </row>
    <row r="13" spans="1:10" x14ac:dyDescent="0.45">
      <c r="A13" s="2"/>
      <c r="B13" s="2"/>
      <c r="C13" s="2">
        <f>C9</f>
        <v>25000</v>
      </c>
      <c r="D13" s="2">
        <f>D9</f>
        <v>0</v>
      </c>
    </row>
    <row r="14" spans="1:10" x14ac:dyDescent="0.45">
      <c r="A14" s="2"/>
      <c r="B14" s="2"/>
      <c r="C14" s="2">
        <f t="shared" ref="C14:D16" si="4">C10</f>
        <v>9.1886134118146501E-13</v>
      </c>
      <c r="D14" s="2">
        <f t="shared" si="4"/>
        <v>15000</v>
      </c>
    </row>
    <row r="15" spans="1:10" x14ac:dyDescent="0.45">
      <c r="A15" s="2"/>
      <c r="B15" s="2"/>
      <c r="C15" s="2">
        <f t="shared" si="4"/>
        <v>-25000</v>
      </c>
      <c r="D15" s="2">
        <f t="shared" si="4"/>
        <v>3.06287113727155E-12</v>
      </c>
    </row>
    <row r="16" spans="1:10" x14ac:dyDescent="0.45">
      <c r="A16" s="2"/>
      <c r="B16" s="2"/>
      <c r="C16" s="2">
        <f t="shared" si="4"/>
        <v>-2.756584023544395E-12</v>
      </c>
      <c r="D16" s="2">
        <f t="shared" si="4"/>
        <v>-15000</v>
      </c>
    </row>
    <row r="17" spans="1:5" x14ac:dyDescent="0.45">
      <c r="A17" s="2"/>
      <c r="B17" s="2"/>
      <c r="C17" s="2"/>
      <c r="D17" s="2"/>
    </row>
    <row r="18" spans="1:5" x14ac:dyDescent="0.45">
      <c r="A18" s="2"/>
      <c r="B18" s="2"/>
      <c r="C18" s="2"/>
      <c r="D18" s="2"/>
    </row>
    <row r="19" spans="1:5" x14ac:dyDescent="0.45">
      <c r="A19" s="2"/>
      <c r="B19" s="2"/>
      <c r="C19" s="2"/>
      <c r="D19" s="2"/>
    </row>
    <row r="20" spans="1:5" x14ac:dyDescent="0.45">
      <c r="A20" s="2"/>
      <c r="B20" s="2"/>
      <c r="C20" s="2"/>
      <c r="D20" s="2"/>
    </row>
    <row r="21" spans="1:5" x14ac:dyDescent="0.45">
      <c r="A21" s="2"/>
      <c r="B21" s="2"/>
      <c r="C21" s="2"/>
      <c r="D21" s="2"/>
    </row>
    <row r="22" spans="1:5" x14ac:dyDescent="0.45">
      <c r="A22" s="2"/>
      <c r="B22" s="2"/>
      <c r="C22" s="2"/>
      <c r="D22" s="2"/>
    </row>
    <row r="23" spans="1:5" x14ac:dyDescent="0.45">
      <c r="A23" s="2"/>
      <c r="B23" s="2"/>
      <c r="C23" s="2"/>
      <c r="D23" s="2"/>
    </row>
    <row r="24" spans="1:5" x14ac:dyDescent="0.45">
      <c r="E24" s="2"/>
    </row>
  </sheetData>
  <mergeCells count="3">
    <mergeCell ref="A1:D1"/>
    <mergeCell ref="A7:D7"/>
    <mergeCell ref="F7:J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9C2A0-3371-4559-8B1E-7633984FB996}">
  <dimension ref="A1:J26"/>
  <sheetViews>
    <sheetView tabSelected="1" zoomScale="85" zoomScaleNormal="85" workbookViewId="0">
      <selection activeCell="H9" sqref="H9"/>
    </sheetView>
  </sheetViews>
  <sheetFormatPr defaultRowHeight="14.25" x14ac:dyDescent="0.45"/>
  <cols>
    <col min="3" max="3" width="10.19921875" customWidth="1"/>
    <col min="4" max="4" width="11" customWidth="1"/>
    <col min="6" max="6" width="10.53125" customWidth="1"/>
    <col min="9" max="9" width="10.33203125" customWidth="1"/>
  </cols>
  <sheetData>
    <row r="1" spans="1:10" x14ac:dyDescent="0.45">
      <c r="A1" s="1" t="s">
        <v>12</v>
      </c>
      <c r="B1" s="1"/>
      <c r="C1" s="1"/>
      <c r="D1" s="1"/>
    </row>
    <row r="2" spans="1:10" x14ac:dyDescent="0.45">
      <c r="A2" t="s">
        <v>8</v>
      </c>
      <c r="B2" s="2">
        <v>3</v>
      </c>
      <c r="C2" s="2"/>
    </row>
    <row r="3" spans="1:10" x14ac:dyDescent="0.45">
      <c r="A3" t="s">
        <v>10</v>
      </c>
      <c r="B3" s="2">
        <v>25000</v>
      </c>
      <c r="C3" s="2"/>
    </row>
    <row r="4" spans="1:10" x14ac:dyDescent="0.45">
      <c r="A4" t="s">
        <v>11</v>
      </c>
      <c r="B4" s="2">
        <v>15000</v>
      </c>
      <c r="C4" s="2"/>
    </row>
    <row r="5" spans="1:10" x14ac:dyDescent="0.45">
      <c r="A5" t="s">
        <v>9</v>
      </c>
      <c r="B5" s="2">
        <v>0</v>
      </c>
      <c r="C5" s="2">
        <v>0</v>
      </c>
      <c r="D5" s="2">
        <v>0</v>
      </c>
    </row>
    <row r="7" spans="1:10" x14ac:dyDescent="0.45">
      <c r="A7" s="1" t="s">
        <v>15</v>
      </c>
      <c r="B7" s="1"/>
      <c r="C7" s="1"/>
      <c r="D7" s="1"/>
      <c r="E7" s="3"/>
      <c r="F7" s="1" t="s">
        <v>16</v>
      </c>
      <c r="G7" s="1"/>
      <c r="H7" s="1"/>
      <c r="I7" s="1"/>
      <c r="J7" s="1"/>
    </row>
    <row r="8" spans="1:10" x14ac:dyDescent="0.45">
      <c r="A8" t="s">
        <v>13</v>
      </c>
      <c r="B8" t="s">
        <v>14</v>
      </c>
      <c r="C8" t="s">
        <v>5</v>
      </c>
      <c r="D8" t="s">
        <v>6</v>
      </c>
      <c r="F8" t="s">
        <v>7</v>
      </c>
      <c r="G8" t="s">
        <v>17</v>
      </c>
      <c r="H8" t="s">
        <v>14</v>
      </c>
      <c r="I8" t="s">
        <v>18</v>
      </c>
      <c r="J8" t="s">
        <v>19</v>
      </c>
    </row>
    <row r="9" spans="1:10" x14ac:dyDescent="0.45">
      <c r="A9" s="2">
        <v>0</v>
      </c>
      <c r="B9" s="2">
        <f>($B$3*$B$4)/(SQRT(POWER($B$4*COS(RADIANS(A9)),2) + POWER($B$3*SIN(RADIANS(A9)),2)))</f>
        <v>25000</v>
      </c>
      <c r="C9" s="2">
        <f>$B9*COS(RADIANS($A9))</f>
        <v>25000</v>
      </c>
      <c r="D9" s="2">
        <f>$B9*SIN(RADIANS($A9))</f>
        <v>0</v>
      </c>
      <c r="F9" s="2">
        <f>IFERROR((((C9^2 + D9^2 - C10^2 - D10^2)-(((2*D9 - 2*D10)*(C9^2 + D9^2 - C11^2 - D11^2))/(2*D9 - 2*D11)))/((2*C9 - 2*C10) - ((2*D9 - 2*D10)*(2*C9-2*C11))/(2*D9-2*D11))),0)</f>
        <v>7.2838079054448427E-12</v>
      </c>
      <c r="G9" s="2">
        <f xml:space="preserve"> IFERROR(((C9^2 + D9^2 - C11^2 -D11^2)/(2*D9 - 2*D11))-(F9*((2*C9-2*C11)/(2*D9 - 2*D11))),0)</f>
        <v>-12598.815766974229</v>
      </c>
      <c r="H9" s="2">
        <f>SQRT(POWER(C9-F9,2) + POWER(D9-G9,2))</f>
        <v>27995.180991202003</v>
      </c>
      <c r="I9" s="2"/>
      <c r="J9" s="2"/>
    </row>
    <row r="10" spans="1:10" x14ac:dyDescent="0.45">
      <c r="A10" s="2">
        <f>A9+(360/(2*$B$2))</f>
        <v>60</v>
      </c>
      <c r="B10" s="2">
        <f t="shared" ref="B10:B14" si="0">($B$3*$B$4)/(SQRT(POWER($B$4*COS(RADIANS(A10)),2) + POWER($B$3*SIN(RADIANS(A10)),2)))</f>
        <v>16366.34176769943</v>
      </c>
      <c r="C10" s="2">
        <f t="shared" ref="C10:C14" si="1">$B10*COS(RADIANS($A10))</f>
        <v>8183.170883849717</v>
      </c>
      <c r="D10" s="2">
        <f t="shared" ref="D10:D14" si="2">$B10*SIN(RADIANS($A10))</f>
        <v>14173.667737846023</v>
      </c>
      <c r="F10" s="2"/>
      <c r="G10" s="2"/>
      <c r="H10" s="2"/>
      <c r="I10" s="2"/>
      <c r="J10" s="2"/>
    </row>
    <row r="11" spans="1:10" x14ac:dyDescent="0.45">
      <c r="A11" s="2">
        <f>A10+(360/(2*$B$2))</f>
        <v>120</v>
      </c>
      <c r="B11" s="2">
        <f t="shared" si="0"/>
        <v>16366.341767699427</v>
      </c>
      <c r="C11" s="2">
        <f t="shared" si="1"/>
        <v>-8183.1708838497098</v>
      </c>
      <c r="D11" s="2">
        <f t="shared" si="2"/>
        <v>14173.667737846021</v>
      </c>
      <c r="F11" s="2">
        <f t="shared" ref="F10:F14" si="3">IFERROR((((C11^2 + D11^2 - C12^2 - D12^2)-(((2*D11 - 2*D12)*(C11^2 + D11^2 - C13^2 - D13^2))/(2*D11 - 2*D13)))/((2*C11 - 2*C12) - ((2*D11 - 2*D12)*(2*C11-2*C13))/(2*D11-2*D13))),0)</f>
        <v>-10618.614682831911</v>
      </c>
      <c r="G11" s="2">
        <f t="shared" ref="G10:G14" si="4" xml:space="preserve"> IFERROR(((C11^2 + D11^2 - C13^2 -D13^2)/(2*D11 - 2*D13))-(F11*((2*C11-2*C13)/(2*D11 - 2*D13))),0)</f>
        <v>2.1413027408401841E-12</v>
      </c>
      <c r="H11" s="2">
        <f t="shared" ref="H10:H14" si="5">SQRT(POWER(C11-F11,2) + POWER(D11-G11,2))</f>
        <v>14381.385317168091</v>
      </c>
      <c r="I11" s="2"/>
      <c r="J11" s="2"/>
    </row>
    <row r="12" spans="1:10" x14ac:dyDescent="0.45">
      <c r="A12" s="2">
        <f>A11+(360/(2*$B$2))</f>
        <v>180</v>
      </c>
      <c r="B12" s="2">
        <f t="shared" si="0"/>
        <v>25000</v>
      </c>
      <c r="C12" s="2">
        <f t="shared" si="1"/>
        <v>-25000</v>
      </c>
      <c r="D12" s="2">
        <f t="shared" si="2"/>
        <v>3.06287113727155E-12</v>
      </c>
      <c r="F12" s="2"/>
      <c r="G12" s="2"/>
      <c r="H12" s="2"/>
      <c r="I12" s="2"/>
      <c r="J12" s="2"/>
    </row>
    <row r="13" spans="1:10" x14ac:dyDescent="0.45">
      <c r="A13" s="2">
        <f t="shared" ref="A13:A14" si="6">A12+(360/(2*$B$2))</f>
        <v>240</v>
      </c>
      <c r="B13" s="2">
        <f t="shared" si="0"/>
        <v>16366.34176769943</v>
      </c>
      <c r="C13" s="2">
        <f t="shared" si="1"/>
        <v>-8183.1708838497225</v>
      </c>
      <c r="D13" s="2">
        <f t="shared" si="2"/>
        <v>-14173.667737846019</v>
      </c>
      <c r="F13" s="2">
        <f t="shared" si="3"/>
        <v>3.7109933796213394E-12</v>
      </c>
      <c r="G13" s="2">
        <f t="shared" si="4"/>
        <v>12598.81576697423</v>
      </c>
      <c r="H13" s="2">
        <f t="shared" si="5"/>
        <v>27995.180991202011</v>
      </c>
      <c r="I13" s="2"/>
      <c r="J13" s="2"/>
    </row>
    <row r="14" spans="1:10" x14ac:dyDescent="0.45">
      <c r="A14" s="2">
        <f t="shared" si="6"/>
        <v>300</v>
      </c>
      <c r="B14" s="2">
        <f t="shared" si="0"/>
        <v>16366.34176769943</v>
      </c>
      <c r="C14" s="2">
        <f t="shared" si="1"/>
        <v>8183.170883849717</v>
      </c>
      <c r="D14" s="2">
        <f t="shared" si="2"/>
        <v>-14173.667737846023</v>
      </c>
      <c r="F14" s="2"/>
      <c r="G14" s="2"/>
      <c r="H14" s="2"/>
      <c r="I14" s="2"/>
      <c r="J14" s="2"/>
    </row>
    <row r="15" spans="1:10" x14ac:dyDescent="0.45">
      <c r="A15" s="2"/>
      <c r="B15" s="2"/>
      <c r="C15" s="2">
        <f>C9</f>
        <v>25000</v>
      </c>
      <c r="D15" s="2">
        <f>D9</f>
        <v>0</v>
      </c>
    </row>
    <row r="16" spans="1:10" x14ac:dyDescent="0.45">
      <c r="A16" s="2"/>
      <c r="B16" s="2"/>
      <c r="C16" s="2">
        <f t="shared" ref="C16:D18" si="7">C10</f>
        <v>8183.170883849717</v>
      </c>
      <c r="D16" s="2">
        <f t="shared" si="7"/>
        <v>14173.667737846023</v>
      </c>
    </row>
    <row r="17" spans="1:5" x14ac:dyDescent="0.45">
      <c r="A17" s="2"/>
      <c r="B17" s="2"/>
      <c r="C17" s="2">
        <f t="shared" si="7"/>
        <v>-8183.1708838497098</v>
      </c>
      <c r="D17" s="2">
        <f t="shared" si="7"/>
        <v>14173.667737846021</v>
      </c>
    </row>
    <row r="18" spans="1:5" x14ac:dyDescent="0.45">
      <c r="A18" s="2"/>
      <c r="B18" s="2"/>
      <c r="C18" s="2">
        <f t="shared" si="7"/>
        <v>-25000</v>
      </c>
      <c r="D18" s="2">
        <f t="shared" si="7"/>
        <v>3.06287113727155E-12</v>
      </c>
    </row>
    <row r="19" spans="1:5" x14ac:dyDescent="0.45">
      <c r="A19" s="2"/>
      <c r="B19" s="2"/>
      <c r="C19" s="2">
        <f t="shared" ref="C19:D19" si="8">C13</f>
        <v>-8183.1708838497225</v>
      </c>
      <c r="D19" s="2">
        <f t="shared" si="8"/>
        <v>-14173.667737846019</v>
      </c>
    </row>
    <row r="20" spans="1:5" x14ac:dyDescent="0.45">
      <c r="A20" s="2"/>
      <c r="B20" s="2"/>
      <c r="C20" s="2">
        <f t="shared" ref="C20:D20" si="9">C14</f>
        <v>8183.170883849717</v>
      </c>
      <c r="D20" s="2">
        <f t="shared" si="9"/>
        <v>-14173.667737846023</v>
      </c>
    </row>
    <row r="21" spans="1:5" x14ac:dyDescent="0.45">
      <c r="A21" s="2"/>
      <c r="B21" s="2"/>
      <c r="C21" s="2"/>
      <c r="D21" s="2"/>
    </row>
    <row r="22" spans="1:5" x14ac:dyDescent="0.45">
      <c r="A22" s="2"/>
      <c r="B22" s="2"/>
      <c r="C22" s="2"/>
      <c r="D22" s="2"/>
    </row>
    <row r="23" spans="1:5" x14ac:dyDescent="0.45">
      <c r="A23" s="2"/>
      <c r="B23" s="2"/>
      <c r="C23" s="2"/>
      <c r="D23" s="2"/>
    </row>
    <row r="24" spans="1:5" x14ac:dyDescent="0.45">
      <c r="A24" s="2"/>
      <c r="B24" s="2"/>
      <c r="C24" s="2"/>
      <c r="D24" s="2"/>
    </row>
    <row r="25" spans="1:5" x14ac:dyDescent="0.45">
      <c r="A25" s="2"/>
      <c r="B25" s="2"/>
      <c r="C25" s="2"/>
      <c r="D25" s="2"/>
    </row>
    <row r="26" spans="1:5" x14ac:dyDescent="0.45">
      <c r="E26" s="2"/>
    </row>
  </sheetData>
  <mergeCells count="3">
    <mergeCell ref="A1:D1"/>
    <mergeCell ref="A7:D7"/>
    <mergeCell ref="F7:J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Angle</vt:lpstr>
      <vt:lpstr>Arcs (2)</vt:lpstr>
      <vt:lpstr>Arcs (3)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</dc:creator>
  <cp:lastModifiedBy>Joe</cp:lastModifiedBy>
  <dcterms:created xsi:type="dcterms:W3CDTF">2021-06-03T19:33:33Z</dcterms:created>
  <dcterms:modified xsi:type="dcterms:W3CDTF">2021-06-05T18:11:54Z</dcterms:modified>
</cp:coreProperties>
</file>