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A1BB1A1B-0CDB-47B1-BBE7-EA75CCEFD935}" xr6:coauthVersionLast="47" xr6:coauthVersionMax="47" xr10:uidLastSave="{00000000-0000-0000-0000-000000000000}"/>
  <bookViews>
    <workbookView xWindow="28680" yWindow="-120" windowWidth="29040" windowHeight="15840" activeTab="1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I31" i="6"/>
  <c r="I34" i="6"/>
  <c r="M31" i="6"/>
  <c r="Q31" i="6"/>
  <c r="U31" i="6"/>
  <c r="U34" i="6"/>
  <c r="Y31" i="6"/>
  <c r="AC31" i="6"/>
  <c r="B32" i="6"/>
  <c r="U41" i="6"/>
  <c r="E32" i="6"/>
  <c r="I32" i="6"/>
  <c r="M32" i="6"/>
  <c r="Q32" i="6"/>
  <c r="U32" i="6"/>
  <c r="Y32" i="6"/>
  <c r="AC32" i="6"/>
  <c r="E34" i="6"/>
  <c r="M34" i="6"/>
  <c r="AC34" i="6"/>
  <c r="R40" i="6"/>
  <c r="B31" i="5"/>
  <c r="E31" i="5"/>
  <c r="E33" i="5"/>
  <c r="I31" i="5"/>
  <c r="I33" i="5"/>
  <c r="M31" i="5"/>
  <c r="Q31" i="5"/>
  <c r="U31" i="5"/>
  <c r="Y31" i="5"/>
  <c r="Y34" i="5"/>
  <c r="AC31" i="5"/>
  <c r="AC34" i="5"/>
  <c r="B32" i="5"/>
  <c r="M35" i="5"/>
  <c r="E32" i="5"/>
  <c r="I32" i="5"/>
  <c r="E35" i="5"/>
  <c r="M32" i="5"/>
  <c r="Q32" i="5"/>
  <c r="Q35" i="5"/>
  <c r="U32" i="5"/>
  <c r="Y32" i="5"/>
  <c r="AC32" i="5"/>
  <c r="B33" i="5"/>
  <c r="M33" i="5"/>
  <c r="Q33" i="5"/>
  <c r="U33" i="5"/>
  <c r="M34" i="5"/>
  <c r="Y35" i="5"/>
  <c r="R42" i="5"/>
  <c r="U34" i="5"/>
  <c r="Q34" i="6"/>
  <c r="R43" i="5"/>
  <c r="R44" i="5"/>
  <c r="B34" i="5"/>
  <c r="U35" i="5"/>
  <c r="AC35" i="5"/>
  <c r="AC33" i="5"/>
  <c r="B35" i="5"/>
  <c r="Y34" i="6"/>
  <c r="B34" i="6"/>
  <c r="R42" i="6"/>
  <c r="R43" i="6"/>
  <c r="Y33" i="5"/>
  <c r="E34" i="5"/>
  <c r="I34" i="5"/>
  <c r="Q34" i="5"/>
  <c r="I35" i="5"/>
  <c r="R39" i="5"/>
</calcChain>
</file>

<file path=xl/sharedStrings.xml><?xml version="1.0" encoding="utf-8"?>
<sst xmlns="http://schemas.openxmlformats.org/spreadsheetml/2006/main" count="190" uniqueCount="80">
  <si>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</si>
  <si>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</si>
  <si>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</si>
  <si>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</si>
  <si>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</si>
  <si>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</si>
  <si>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</si>
  <si>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</si>
  <si>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</si>
  <si>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</si>
  <si>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</si>
  <si>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</si>
  <si>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</si>
  <si>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</si>
  <si>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</si>
  <si>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</si>
  <si>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</si>
  <si>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</si>
  <si>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</si>
  <si>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</si>
  <si>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</si>
  <si>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</si>
  <si>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</si>
  <si>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</si>
  <si>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</si>
  <si>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</si>
  <si>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</si>
  <si>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</si>
  <si>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</si>
  <si>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99 grm</t>
  </si>
  <si>
    <t>90-99 grm</t>
  </si>
  <si>
    <t>80-89 grm</t>
  </si>
  <si>
    <t>70-79 grm</t>
  </si>
  <si>
    <t>60-69 grm</t>
  </si>
  <si>
    <t>50-59 grm</t>
  </si>
  <si>
    <t>40-49 grm</t>
  </si>
  <si>
    <t>&lt; 40 grm</t>
  </si>
  <si>
    <t>Weightrange:</t>
  </si>
  <si>
    <t>Sample no.:</t>
  </si>
  <si>
    <t>Ungraded</t>
  </si>
  <si>
    <t>Grade:</t>
  </si>
  <si>
    <t>869</t>
  </si>
  <si>
    <t>Productcode:</t>
  </si>
  <si>
    <t>Lyonesse</t>
  </si>
  <si>
    <t>Vesselname: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</si>
  <si>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</si>
  <si>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</si>
  <si>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</si>
  <si>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</si>
  <si>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</si>
  <si>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</si>
  <si>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</si>
  <si>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</si>
  <si>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</si>
  <si>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</si>
  <si>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</si>
  <si>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</si>
  <si>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</si>
  <si>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</si>
  <si>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</si>
  <si>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</si>
  <si>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</si>
  <si>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199 mm</t>
  </si>
  <si>
    <t>180-199 mm</t>
  </si>
  <si>
    <t>160-179 mm</t>
  </si>
  <si>
    <t>140-159 mm</t>
  </si>
  <si>
    <t>120-139 mm</t>
  </si>
  <si>
    <t>100-119 mm</t>
  </si>
  <si>
    <t>80-99 mm</t>
  </si>
  <si>
    <t>&lt; 80 mm</t>
  </si>
  <si>
    <t>Range in mm's:</t>
  </si>
  <si>
    <t>Weight</t>
  </si>
  <si>
    <t>Length</t>
  </si>
  <si>
    <t>LYO21522</t>
  </si>
  <si>
    <t>OR</t>
  </si>
  <si>
    <t>28/12/2021</t>
  </si>
  <si>
    <t>PZ81</t>
  </si>
  <si>
    <t>visual/weigh</t>
  </si>
  <si>
    <t>Marc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</si>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</sst>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0" fontId="21" fillId="0" borderId="0" xfId="0" applyFont="1"/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F9-4F31-AD8E-530D4728B75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F9-4F31-AD8E-530D4728B750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90-99 grm</c:v>
                </c:pt>
                <c:pt idx="7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6</c:v>
                </c:pt>
                <c:pt idx="2">
                  <c:v>40</c:v>
                </c:pt>
                <c:pt idx="3">
                  <c:v>29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9-4F31-AD8E-530D4728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16624"/>
        <c:axId val="1"/>
      </c:barChart>
      <c:catAx>
        <c:axId val="99511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1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80 mm</c:v>
                </c:pt>
                <c:pt idx="1">
                  <c:v>80-99 mm</c:v>
                </c:pt>
                <c:pt idx="2">
                  <c:v>100-119 mm</c:v>
                </c:pt>
                <c:pt idx="3">
                  <c:v>120-139 mm</c:v>
                </c:pt>
                <c:pt idx="4">
                  <c:v>140-159 mm</c:v>
                </c:pt>
                <c:pt idx="5">
                  <c:v>160-179 mm</c:v>
                </c:pt>
                <c:pt idx="6">
                  <c:v>180-199 mm</c:v>
                </c:pt>
                <c:pt idx="7">
                  <c:v>&gt; 199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69</c:v>
                </c:pt>
                <c:pt idx="6">
                  <c:v>24</c:v>
                </c:pt>
                <c:pt idx="7" formatCode="0_)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0-4281-8089-ABD71B83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18592"/>
        <c:axId val="1"/>
      </c:barChart>
      <c:catAx>
        <c:axId val="99511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1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114701" name="Chart 1">
          <a:extLst>
            <a:ext uri="{FF2B5EF4-FFF2-40B4-BE49-F238E27FC236}">
              <a16:creationId xmlns:a16="http://schemas.microsoft.com/office/drawing/2014/main" id="{A1F41B54-BEEB-4D80-9319-8A2201484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114702" name="Picture 1">
          <a:extLst>
            <a:ext uri="{FF2B5EF4-FFF2-40B4-BE49-F238E27FC236}">
              <a16:creationId xmlns:a16="http://schemas.microsoft.com/office/drawing/2014/main" id="{6882C35A-2B30-457D-BB10-E5D82ED16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116747" name="Chart 1">
          <a:extLst>
            <a:ext uri="{FF2B5EF4-FFF2-40B4-BE49-F238E27FC236}">
              <a16:creationId xmlns:a16="http://schemas.microsoft.com/office/drawing/2014/main" id="{A8A6E4C0-1025-4596-AC9A-575005BC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116748" name="Picture 1">
          <a:extLst>
            <a:ext uri="{FF2B5EF4-FFF2-40B4-BE49-F238E27FC236}">
              <a16:creationId xmlns:a16="http://schemas.microsoft.com/office/drawing/2014/main" id="{8DF09450-3BEB-4218-A797-6D069C80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2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59</v>
      </c>
      <c r="B1" s="179" t="s">
        <v>73</v>
      </c>
      <c r="C1" s="179"/>
      <c r="D1" s="179"/>
      <c r="E1" s="177" t="s">
        <v>58</v>
      </c>
      <c r="F1" s="177"/>
      <c r="G1" s="177"/>
      <c r="H1" s="177"/>
      <c r="I1" s="179">
        <v>0</v>
      </c>
      <c r="J1" s="179"/>
      <c r="K1" s="179"/>
      <c r="L1" s="177" t="s">
        <v>57</v>
      </c>
      <c r="M1" s="177"/>
      <c r="N1" s="177"/>
      <c r="O1" s="177"/>
      <c r="P1" s="179" t="s">
        <v>56</v>
      </c>
      <c r="Q1" s="179"/>
      <c r="R1" s="179"/>
      <c r="S1" s="177" t="s">
        <v>55</v>
      </c>
      <c r="T1" s="177"/>
      <c r="U1" s="177"/>
      <c r="V1" s="179" t="s">
        <v>74</v>
      </c>
      <c r="W1" s="179"/>
      <c r="X1" s="179"/>
      <c r="Y1" s="177" t="s">
        <v>54</v>
      </c>
      <c r="Z1" s="177"/>
      <c r="AA1" s="177"/>
      <c r="AB1" s="177"/>
      <c r="AC1" s="179" t="s">
        <v>75</v>
      </c>
      <c r="AD1" s="179"/>
      <c r="AE1" s="179"/>
    </row>
    <row r="2" spans="1:31" s="126" customFormat="1" ht="24.9" customHeight="1" thickBot="1" x14ac:dyDescent="0.45">
      <c r="A2" s="125" t="s">
        <v>53</v>
      </c>
      <c r="B2" s="179"/>
      <c r="C2" s="179"/>
      <c r="D2" s="179"/>
      <c r="E2" s="177" t="s">
        <v>52</v>
      </c>
      <c r="F2" s="177"/>
      <c r="G2" s="177"/>
      <c r="H2" s="177"/>
      <c r="I2" s="179" t="s">
        <v>51</v>
      </c>
      <c r="J2" s="179"/>
      <c r="K2" s="179"/>
      <c r="L2" s="177" t="s">
        <v>50</v>
      </c>
      <c r="M2" s="177"/>
      <c r="N2" s="177"/>
      <c r="O2" s="177"/>
      <c r="P2" s="179" t="s">
        <v>49</v>
      </c>
      <c r="Q2" s="179"/>
      <c r="R2" s="179"/>
      <c r="S2" s="177" t="s">
        <v>48</v>
      </c>
      <c r="T2" s="177"/>
      <c r="U2" s="177"/>
      <c r="V2" s="179"/>
      <c r="W2" s="179"/>
      <c r="X2" s="179"/>
      <c r="Y2" s="177" t="s">
        <v>47</v>
      </c>
      <c r="Z2" s="177"/>
      <c r="AA2" s="177"/>
      <c r="AB2" s="177"/>
      <c r="AC2" s="179" t="s">
        <v>46</v>
      </c>
      <c r="AD2" s="179"/>
      <c r="AE2" s="179"/>
    </row>
    <row r="3" spans="1:31" s="126" customFormat="1" ht="24.9" customHeight="1" thickBot="1" x14ac:dyDescent="0.45">
      <c r="A3" s="127" t="s">
        <v>45</v>
      </c>
      <c r="B3" s="180" t="s">
        <v>76</v>
      </c>
      <c r="C3" s="180"/>
      <c r="D3" s="180"/>
      <c r="E3" s="178" t="s">
        <v>44</v>
      </c>
      <c r="F3" s="178"/>
      <c r="G3" s="178"/>
      <c r="H3" s="178"/>
      <c r="I3" s="180" t="s">
        <v>43</v>
      </c>
      <c r="J3" s="180"/>
      <c r="K3" s="180"/>
      <c r="L3" s="178" t="s">
        <v>42</v>
      </c>
      <c r="M3" s="178"/>
      <c r="N3" s="178"/>
      <c r="O3" s="178"/>
      <c r="P3" s="180" t="s">
        <v>41</v>
      </c>
      <c r="Q3" s="180"/>
      <c r="R3" s="180"/>
      <c r="S3" s="178" t="s">
        <v>40</v>
      </c>
      <c r="T3" s="178"/>
      <c r="U3" s="178"/>
      <c r="V3" s="180" t="s">
        <v>39</v>
      </c>
      <c r="W3" s="180"/>
      <c r="X3" s="180"/>
      <c r="Y3" s="178" t="s">
        <v>38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37</v>
      </c>
      <c r="B5" s="172" t="s">
        <v>36</v>
      </c>
      <c r="C5" s="173"/>
      <c r="D5" s="174"/>
      <c r="E5" s="172" t="s">
        <v>35</v>
      </c>
      <c r="F5" s="173"/>
      <c r="G5" s="173"/>
      <c r="H5" s="174"/>
      <c r="I5" s="172" t="s">
        <v>34</v>
      </c>
      <c r="J5" s="173"/>
      <c r="K5" s="173"/>
      <c r="L5" s="174"/>
      <c r="M5" s="172" t="s">
        <v>33</v>
      </c>
      <c r="N5" s="173"/>
      <c r="O5" s="173"/>
      <c r="P5" s="174"/>
      <c r="Q5" s="172" t="s">
        <v>32</v>
      </c>
      <c r="R5" s="173"/>
      <c r="S5" s="173"/>
      <c r="T5" s="174"/>
      <c r="U5" s="172" t="s">
        <v>31</v>
      </c>
      <c r="V5" s="173"/>
      <c r="W5" s="173"/>
      <c r="X5" s="174"/>
      <c r="Y5" s="172" t="s">
        <v>30</v>
      </c>
      <c r="Z5" s="173"/>
      <c r="AA5" s="173"/>
      <c r="AB5" s="174"/>
      <c r="AC5" s="172" t="s">
        <v>29</v>
      </c>
      <c r="AD5" s="173"/>
      <c r="AE5" s="174"/>
    </row>
    <row r="6" spans="1:31" ht="24.9" customHeight="1" x14ac:dyDescent="0.4">
      <c r="A6" s="110">
        <v>1</v>
      </c>
      <c r="B6" s="107">
        <v>33</v>
      </c>
      <c r="C6" s="102"/>
      <c r="D6" s="109"/>
      <c r="E6" s="107">
        <v>41</v>
      </c>
      <c r="F6" s="105"/>
      <c r="G6" s="105"/>
      <c r="H6" s="108"/>
      <c r="I6" s="105">
        <v>50</v>
      </c>
      <c r="J6" s="104">
        <v>57</v>
      </c>
      <c r="K6" s="104"/>
      <c r="L6" s="104"/>
      <c r="M6" s="107">
        <v>60</v>
      </c>
      <c r="N6" s="105">
        <v>68</v>
      </c>
      <c r="O6" s="105"/>
      <c r="P6" s="106"/>
      <c r="Q6" s="105">
        <v>70</v>
      </c>
      <c r="R6" s="104"/>
      <c r="S6" s="104"/>
      <c r="T6" s="106"/>
      <c r="U6" s="105">
        <v>80</v>
      </c>
      <c r="V6" s="104"/>
      <c r="W6" s="104"/>
      <c r="X6" s="101"/>
      <c r="Y6" s="105">
        <v>91</v>
      </c>
      <c r="Z6" s="104"/>
      <c r="AA6" s="104"/>
      <c r="AB6" s="101"/>
      <c r="AC6" s="103">
        <v>105</v>
      </c>
      <c r="AD6" s="102"/>
      <c r="AE6" s="101"/>
    </row>
    <row r="7" spans="1:31" ht="24.9" customHeight="1" x14ac:dyDescent="0.4">
      <c r="A7" s="70">
        <v>2</v>
      </c>
      <c r="B7" s="86"/>
      <c r="C7" s="85"/>
      <c r="D7" s="96"/>
      <c r="E7" s="94">
        <v>44</v>
      </c>
      <c r="F7" s="92"/>
      <c r="G7" s="92"/>
      <c r="H7" s="90"/>
      <c r="I7" s="92">
        <v>50</v>
      </c>
      <c r="J7" s="91">
        <v>57</v>
      </c>
      <c r="K7" s="91"/>
      <c r="L7" s="91"/>
      <c r="M7" s="94">
        <v>60</v>
      </c>
      <c r="N7" s="92">
        <v>69</v>
      </c>
      <c r="O7" s="92"/>
      <c r="P7" s="93"/>
      <c r="Q7" s="92">
        <v>71</v>
      </c>
      <c r="R7" s="91"/>
      <c r="S7" s="91"/>
      <c r="T7" s="90"/>
      <c r="U7" s="100">
        <v>80</v>
      </c>
      <c r="V7" s="100"/>
      <c r="W7" s="88"/>
      <c r="X7" s="87"/>
      <c r="Y7" s="91">
        <v>94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45</v>
      </c>
      <c r="F8" s="92"/>
      <c r="G8" s="92"/>
      <c r="H8" s="90"/>
      <c r="I8" s="92">
        <v>50</v>
      </c>
      <c r="J8" s="91">
        <v>57</v>
      </c>
      <c r="K8" s="91"/>
      <c r="L8" s="91"/>
      <c r="M8" s="94">
        <v>60</v>
      </c>
      <c r="N8" s="92">
        <v>69</v>
      </c>
      <c r="O8" s="92"/>
      <c r="P8" s="93"/>
      <c r="Q8" s="92">
        <v>71</v>
      </c>
      <c r="R8" s="91"/>
      <c r="S8" s="91"/>
      <c r="T8" s="90"/>
      <c r="U8" s="100">
        <v>82</v>
      </c>
      <c r="V8" s="100"/>
      <c r="W8" s="88"/>
      <c r="X8" s="87"/>
      <c r="Y8" s="91">
        <v>94</v>
      </c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46</v>
      </c>
      <c r="F9" s="92"/>
      <c r="G9" s="92"/>
      <c r="H9" s="90"/>
      <c r="I9" s="92">
        <v>50</v>
      </c>
      <c r="J9" s="91">
        <v>57</v>
      </c>
      <c r="K9" s="91"/>
      <c r="L9" s="91"/>
      <c r="M9" s="94">
        <v>61</v>
      </c>
      <c r="N9" s="92">
        <v>69</v>
      </c>
      <c r="O9" s="92"/>
      <c r="P9" s="93"/>
      <c r="Q9" s="92">
        <v>72</v>
      </c>
      <c r="R9" s="91"/>
      <c r="S9" s="91"/>
      <c r="T9" s="90"/>
      <c r="U9" s="100">
        <v>83</v>
      </c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48</v>
      </c>
      <c r="F10" s="92"/>
      <c r="G10" s="92"/>
      <c r="H10" s="90"/>
      <c r="I10" s="92">
        <v>50</v>
      </c>
      <c r="J10" s="91">
        <v>57</v>
      </c>
      <c r="K10" s="91"/>
      <c r="L10" s="91"/>
      <c r="M10" s="94">
        <v>61</v>
      </c>
      <c r="N10" s="92"/>
      <c r="O10" s="92"/>
      <c r="P10" s="93"/>
      <c r="Q10" s="92">
        <v>72</v>
      </c>
      <c r="R10" s="91"/>
      <c r="S10" s="91"/>
      <c r="T10" s="90"/>
      <c r="U10" s="100">
        <v>84</v>
      </c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49</v>
      </c>
      <c r="F11" s="92"/>
      <c r="G11" s="92"/>
      <c r="H11" s="90"/>
      <c r="I11" s="92">
        <v>51</v>
      </c>
      <c r="J11" s="91">
        <v>58</v>
      </c>
      <c r="K11" s="91"/>
      <c r="L11" s="91"/>
      <c r="M11" s="94">
        <v>61</v>
      </c>
      <c r="N11" s="92"/>
      <c r="O11" s="92"/>
      <c r="P11" s="93"/>
      <c r="Q11" s="92">
        <v>72</v>
      </c>
      <c r="R11" s="91"/>
      <c r="S11" s="91"/>
      <c r="T11" s="90"/>
      <c r="U11" s="89">
        <v>84</v>
      </c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/>
      <c r="F12" s="92"/>
      <c r="G12" s="92"/>
      <c r="H12" s="90"/>
      <c r="I12" s="92">
        <v>52</v>
      </c>
      <c r="J12" s="91">
        <v>58</v>
      </c>
      <c r="K12" s="91"/>
      <c r="L12" s="91"/>
      <c r="M12" s="94">
        <v>62</v>
      </c>
      <c r="N12" s="92"/>
      <c r="O12" s="92"/>
      <c r="P12" s="93"/>
      <c r="Q12" s="92">
        <v>73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>
        <v>53</v>
      </c>
      <c r="J13" s="91">
        <v>58</v>
      </c>
      <c r="K13" s="91"/>
      <c r="L13" s="91"/>
      <c r="M13" s="94">
        <v>62</v>
      </c>
      <c r="N13" s="92"/>
      <c r="O13" s="92"/>
      <c r="P13" s="93"/>
      <c r="Q13" s="92">
        <v>74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>
        <v>53</v>
      </c>
      <c r="J14" s="91">
        <v>58</v>
      </c>
      <c r="K14" s="91"/>
      <c r="L14" s="91"/>
      <c r="M14" s="94">
        <v>62</v>
      </c>
      <c r="N14" s="92"/>
      <c r="O14" s="92"/>
      <c r="P14" s="93"/>
      <c r="Q14" s="92">
        <v>74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53</v>
      </c>
      <c r="J15" s="91">
        <v>58</v>
      </c>
      <c r="K15" s="91"/>
      <c r="L15" s="91"/>
      <c r="M15" s="94">
        <v>63</v>
      </c>
      <c r="N15" s="92"/>
      <c r="O15" s="92"/>
      <c r="P15" s="93"/>
      <c r="Q15" s="92">
        <v>75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53</v>
      </c>
      <c r="J16" s="91">
        <v>59</v>
      </c>
      <c r="K16" s="91"/>
      <c r="L16" s="91"/>
      <c r="M16" s="94">
        <v>63</v>
      </c>
      <c r="N16" s="92"/>
      <c r="O16" s="92"/>
      <c r="P16" s="93"/>
      <c r="Q16" s="92">
        <v>76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54</v>
      </c>
      <c r="J17" s="91">
        <v>59</v>
      </c>
      <c r="K17" s="91"/>
      <c r="L17" s="91"/>
      <c r="M17" s="94">
        <v>64</v>
      </c>
      <c r="N17" s="92"/>
      <c r="O17" s="92"/>
      <c r="P17" s="93"/>
      <c r="Q17" s="92">
        <v>77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54</v>
      </c>
      <c r="J18" s="91">
        <v>59</v>
      </c>
      <c r="K18" s="91"/>
      <c r="L18" s="91"/>
      <c r="M18" s="94">
        <v>64</v>
      </c>
      <c r="N18" s="92"/>
      <c r="O18" s="92"/>
      <c r="P18" s="93"/>
      <c r="Q18" s="92">
        <v>79</v>
      </c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54</v>
      </c>
      <c r="J19" s="91">
        <v>59</v>
      </c>
      <c r="K19" s="91"/>
      <c r="L19" s="91"/>
      <c r="M19" s="94">
        <v>64</v>
      </c>
      <c r="N19" s="92"/>
      <c r="O19" s="92"/>
      <c r="P19" s="93"/>
      <c r="Q19" s="92">
        <v>79</v>
      </c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54</v>
      </c>
      <c r="J20" s="91">
        <v>59</v>
      </c>
      <c r="K20" s="91"/>
      <c r="L20" s="91"/>
      <c r="M20" s="94">
        <v>65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55</v>
      </c>
      <c r="J21" s="91"/>
      <c r="K21" s="91"/>
      <c r="L21" s="91"/>
      <c r="M21" s="94">
        <v>65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55</v>
      </c>
      <c r="J22" s="91"/>
      <c r="K22" s="91"/>
      <c r="L22" s="91"/>
      <c r="M22" s="94">
        <v>65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55</v>
      </c>
      <c r="J23" s="91"/>
      <c r="K23" s="91"/>
      <c r="L23" s="91"/>
      <c r="M23" s="94">
        <v>65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55</v>
      </c>
      <c r="J24" s="91"/>
      <c r="K24" s="91"/>
      <c r="L24" s="91"/>
      <c r="M24" s="94">
        <v>65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56</v>
      </c>
      <c r="J25" s="91"/>
      <c r="K25" s="91"/>
      <c r="L25" s="91"/>
      <c r="M25" s="94">
        <v>67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56</v>
      </c>
      <c r="J26" s="91"/>
      <c r="K26" s="91"/>
      <c r="L26" s="91"/>
      <c r="M26" s="94">
        <v>67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56</v>
      </c>
      <c r="J27" s="91"/>
      <c r="K27" s="91"/>
      <c r="L27" s="91"/>
      <c r="M27" s="94">
        <v>68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56</v>
      </c>
      <c r="J28" s="91"/>
      <c r="K28" s="91"/>
      <c r="L28" s="91"/>
      <c r="M28" s="94">
        <v>68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57</v>
      </c>
      <c r="J29" s="78"/>
      <c r="K29" s="78"/>
      <c r="L29" s="78"/>
      <c r="M29" s="81">
        <v>68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57</v>
      </c>
      <c r="J30" s="65"/>
      <c r="K30" s="65"/>
      <c r="L30" s="65"/>
      <c r="M30" s="67">
        <v>68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75">
        <f>COUNT(B6:D30)</f>
        <v>1</v>
      </c>
      <c r="C31" s="176"/>
      <c r="D31" s="56" t="s">
        <v>27</v>
      </c>
      <c r="E31" s="162">
        <f>COUNT(E6:H30)</f>
        <v>6</v>
      </c>
      <c r="F31" s="163"/>
      <c r="G31" s="163"/>
      <c r="H31" s="56" t="s">
        <v>27</v>
      </c>
      <c r="I31" s="162">
        <f>COUNT(I6:L30)</f>
        <v>40</v>
      </c>
      <c r="J31" s="163"/>
      <c r="K31" s="163"/>
      <c r="L31" s="56" t="s">
        <v>27</v>
      </c>
      <c r="M31" s="162">
        <f>COUNT(M6:P30)</f>
        <v>29</v>
      </c>
      <c r="N31" s="163"/>
      <c r="O31" s="163"/>
      <c r="P31" s="56" t="s">
        <v>27</v>
      </c>
      <c r="Q31" s="162">
        <f>COUNT(Q6:T30)</f>
        <v>14</v>
      </c>
      <c r="R31" s="163"/>
      <c r="S31" s="163"/>
      <c r="T31" s="56" t="s">
        <v>27</v>
      </c>
      <c r="U31" s="162">
        <f>COUNT(U6:X30)</f>
        <v>6</v>
      </c>
      <c r="V31" s="163"/>
      <c r="W31" s="163"/>
      <c r="X31" s="56" t="s">
        <v>27</v>
      </c>
      <c r="Y31" s="162">
        <f>COUNT(Y6:AB30)</f>
        <v>3</v>
      </c>
      <c r="Z31" s="163"/>
      <c r="AA31" s="163"/>
      <c r="AB31" s="56" t="s">
        <v>27</v>
      </c>
      <c r="AC31" s="175">
        <f>COUNT(AC6:AE30)</f>
        <v>1</v>
      </c>
      <c r="AD31" s="176"/>
      <c r="AE31" s="56" t="s">
        <v>27</v>
      </c>
    </row>
    <row r="32" spans="1:31" ht="24.9" customHeight="1" x14ac:dyDescent="0.4">
      <c r="A32" s="53" t="s">
        <v>26</v>
      </c>
      <c r="B32" s="168">
        <f>SUM(B6:D30)</f>
        <v>33</v>
      </c>
      <c r="C32" s="169"/>
      <c r="D32" s="52" t="s">
        <v>7</v>
      </c>
      <c r="E32" s="164">
        <f>SUM(E6:H30)</f>
        <v>273</v>
      </c>
      <c r="F32" s="165"/>
      <c r="G32" s="165"/>
      <c r="H32" s="52" t="s">
        <v>7</v>
      </c>
      <c r="I32" s="164">
        <f>SUM(I6:L30)</f>
        <v>2209</v>
      </c>
      <c r="J32" s="165"/>
      <c r="K32" s="165"/>
      <c r="L32" s="52" t="s">
        <v>7</v>
      </c>
      <c r="M32" s="164">
        <f>SUM(M6:P30)</f>
        <v>1873</v>
      </c>
      <c r="N32" s="165"/>
      <c r="O32" s="165"/>
      <c r="P32" s="52" t="s">
        <v>7</v>
      </c>
      <c r="Q32" s="164">
        <f>SUM(Q6:T30)</f>
        <v>1035</v>
      </c>
      <c r="R32" s="165"/>
      <c r="S32" s="165"/>
      <c r="T32" s="52" t="s">
        <v>7</v>
      </c>
      <c r="U32" s="164">
        <f>SUM(U6:X30)</f>
        <v>493</v>
      </c>
      <c r="V32" s="165"/>
      <c r="W32" s="165"/>
      <c r="X32" s="52" t="s">
        <v>7</v>
      </c>
      <c r="Y32" s="164">
        <f>SUM(Y6:AB30)</f>
        <v>279</v>
      </c>
      <c r="Z32" s="165"/>
      <c r="AA32" s="165"/>
      <c r="AB32" s="52" t="s">
        <v>7</v>
      </c>
      <c r="AC32" s="168">
        <f>SUM(AC6:AE30)</f>
        <v>105</v>
      </c>
      <c r="AD32" s="169"/>
      <c r="AE32" s="52" t="s">
        <v>7</v>
      </c>
    </row>
    <row r="33" spans="1:31" ht="24.9" customHeight="1" x14ac:dyDescent="0.4">
      <c r="A33" s="55" t="s">
        <v>25</v>
      </c>
      <c r="B33" s="168">
        <f>IF(B31=0,0,B32/B31)</f>
        <v>33</v>
      </c>
      <c r="C33" s="169"/>
      <c r="D33" s="54" t="s">
        <v>7</v>
      </c>
      <c r="E33" s="166">
        <f>IF(E31=0,0,E32/E31)</f>
        <v>45.5</v>
      </c>
      <c r="F33" s="167"/>
      <c r="G33" s="167"/>
      <c r="H33" s="54" t="s">
        <v>7</v>
      </c>
      <c r="I33" s="166">
        <f>IF(I31=0,0,I32/I31)</f>
        <v>55.225000000000001</v>
      </c>
      <c r="J33" s="167"/>
      <c r="K33" s="167"/>
      <c r="L33" s="54" t="s">
        <v>7</v>
      </c>
      <c r="M33" s="166">
        <f>IF(M31=0,0,M32/M31)</f>
        <v>64.58620689655173</v>
      </c>
      <c r="N33" s="167"/>
      <c r="O33" s="167"/>
      <c r="P33" s="54" t="s">
        <v>7</v>
      </c>
      <c r="Q33" s="166">
        <f>IF(Q31=0,0,Q32/Q31)</f>
        <v>73.928571428571431</v>
      </c>
      <c r="R33" s="167"/>
      <c r="S33" s="167"/>
      <c r="T33" s="54" t="s">
        <v>7</v>
      </c>
      <c r="U33" s="166">
        <f>IF(U31=0,0,U32/U31)</f>
        <v>82.166666666666671</v>
      </c>
      <c r="V33" s="167"/>
      <c r="W33" s="167"/>
      <c r="X33" s="54" t="s">
        <v>7</v>
      </c>
      <c r="Y33" s="166">
        <f>IF(Y31=0,0,Y32/Y31)</f>
        <v>93</v>
      </c>
      <c r="Z33" s="167"/>
      <c r="AA33" s="167"/>
      <c r="AB33" s="54" t="s">
        <v>7</v>
      </c>
      <c r="AC33" s="168">
        <f>IF(AC31=0,0,AC32/AC31)</f>
        <v>105</v>
      </c>
      <c r="AD33" s="169"/>
      <c r="AE33" s="54" t="s">
        <v>7</v>
      </c>
    </row>
    <row r="34" spans="1:31" ht="24.9" customHeight="1" x14ac:dyDescent="0.4">
      <c r="A34" s="53" t="s">
        <v>24</v>
      </c>
      <c r="B34" s="170">
        <f>IF(B31=0,0,B31/($B31+$E31+$I31+$M31+$Q31+$U31+$Y31+$AC31))*100</f>
        <v>1</v>
      </c>
      <c r="C34" s="171"/>
      <c r="D34" s="52" t="s">
        <v>22</v>
      </c>
      <c r="E34" s="160">
        <f>IF(E31=0,0,E31/($B31+$E31+$I31+$M31+$Q31+$U31+$Y31+$AC31))*100</f>
        <v>6</v>
      </c>
      <c r="F34" s="161"/>
      <c r="G34" s="161"/>
      <c r="H34" s="52" t="s">
        <v>22</v>
      </c>
      <c r="I34" s="160">
        <f>IF(I31=0,0,I31/($B31+$E31+$I31+$M31+$Q31+$U31+$Y31+$AC31))*100</f>
        <v>40</v>
      </c>
      <c r="J34" s="161"/>
      <c r="K34" s="161"/>
      <c r="L34" s="52" t="s">
        <v>22</v>
      </c>
      <c r="M34" s="160">
        <f>IF(M31=0,0,M31/($B31+$E31+$I31+$M31+$Q31+$U31+$Y31+$AC31))*100</f>
        <v>28.999999999999996</v>
      </c>
      <c r="N34" s="161"/>
      <c r="O34" s="161"/>
      <c r="P34" s="52" t="s">
        <v>22</v>
      </c>
      <c r="Q34" s="160">
        <f>IF(Q31=0,0,Q31/($B31+$E31+$I31+$M31+$Q31+$U31+$Y31+$AC31))*100</f>
        <v>14.000000000000002</v>
      </c>
      <c r="R34" s="161"/>
      <c r="S34" s="161"/>
      <c r="T34" s="52" t="s">
        <v>22</v>
      </c>
      <c r="U34" s="160">
        <f>IF(U31=0,0,U31/($B31+$E31+$I31+$M31+$Q31+$U31+$Y31+$AC31))*100</f>
        <v>6</v>
      </c>
      <c r="V34" s="161"/>
      <c r="W34" s="161"/>
      <c r="X34" s="52" t="s">
        <v>22</v>
      </c>
      <c r="Y34" s="160">
        <f>IF(Y31=0,0,Y31/($B31+$E31+$I31+$M31+$Q31+$U31+$Y31+$AC31))*100</f>
        <v>3</v>
      </c>
      <c r="Z34" s="161"/>
      <c r="AA34" s="161"/>
      <c r="AB34" s="52" t="s">
        <v>22</v>
      </c>
      <c r="AC34" s="170">
        <f>IF(AC31=0,0,AC31/($B31+$E31+$I31+$M31+$Q31+$U31+$Y31+$AC31))*100</f>
        <v>1</v>
      </c>
      <c r="AD34" s="171"/>
      <c r="AE34" s="51" t="s">
        <v>22</v>
      </c>
    </row>
    <row r="35" spans="1:31" ht="24.9" customHeight="1" thickBot="1" x14ac:dyDescent="0.45">
      <c r="A35" s="50" t="s">
        <v>23</v>
      </c>
      <c r="B35" s="170">
        <f>IF(B32=0,0,B32/($B32+$E32+$I32+$M32+$Q32+$U32+$Y32+$AC32))*100</f>
        <v>0.52380952380952384</v>
      </c>
      <c r="C35" s="171"/>
      <c r="D35" s="49" t="s">
        <v>22</v>
      </c>
      <c r="E35" s="141">
        <f>IF(E32=0,0,E32/($B32+$E32+$I32+$M32+$Q32+$U32+$Y32+$AC32))*100</f>
        <v>4.3333333333333339</v>
      </c>
      <c r="F35" s="142"/>
      <c r="G35" s="142"/>
      <c r="H35" s="49" t="s">
        <v>22</v>
      </c>
      <c r="I35" s="141">
        <f>IF(I32=0,0,I32/($B32+$E32+$I32+$M32+$Q32+$U32+$Y32+$AC32))*100</f>
        <v>35.063492063492063</v>
      </c>
      <c r="J35" s="142"/>
      <c r="K35" s="142"/>
      <c r="L35" s="49" t="s">
        <v>22</v>
      </c>
      <c r="M35" s="141">
        <f>IF(M32=0,0,M32/($B32+$E32+$I32+$M32+$Q32+$U32+$Y32+$AC32))*100</f>
        <v>29.730158730158728</v>
      </c>
      <c r="N35" s="142"/>
      <c r="O35" s="142"/>
      <c r="P35" s="49" t="s">
        <v>22</v>
      </c>
      <c r="Q35" s="141">
        <f>IF(Q32=0,0,Q32/($B32+$E32+$I32+$M32+$Q32+$U32+$Y32+$AC32))*100</f>
        <v>16.428571428571427</v>
      </c>
      <c r="R35" s="142"/>
      <c r="S35" s="142"/>
      <c r="T35" s="49" t="s">
        <v>22</v>
      </c>
      <c r="U35" s="141">
        <f>IF(U32=0,0,U32/($B32+$E32+$I32+$M32+$Q32+$U32+$Y32+$AC32))*100</f>
        <v>7.825396825396826</v>
      </c>
      <c r="V35" s="142"/>
      <c r="W35" s="142"/>
      <c r="X35" s="49" t="s">
        <v>22</v>
      </c>
      <c r="Y35" s="141">
        <f>IF(Y32=0,0,Y32/($B32+$E32+$I32+$M32+$Q32+$U32+$Y32+$AC32))*100</f>
        <v>4.4285714285714279</v>
      </c>
      <c r="Z35" s="142"/>
      <c r="AA35" s="142"/>
      <c r="AB35" s="49" t="s">
        <v>22</v>
      </c>
      <c r="AC35" s="170">
        <f>IF(AC32=0,0,AC32/($B32+$E32+$I32+$M32+$Q32+$U32+$Y32+$AC32))*100</f>
        <v>1.6666666666666667</v>
      </c>
      <c r="AD35" s="171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21</v>
      </c>
      <c r="B37" s="150"/>
      <c r="C37" s="150"/>
      <c r="D37" s="150"/>
      <c r="E37" s="151"/>
      <c r="F37" s="146" t="s">
        <v>20</v>
      </c>
      <c r="G37" s="147"/>
      <c r="H37" s="147"/>
      <c r="I37" s="147"/>
      <c r="J37" s="147"/>
      <c r="K37" s="147"/>
      <c r="L37" s="147"/>
      <c r="M37" s="147"/>
      <c r="N37" s="148"/>
      <c r="O37" s="143" t="s">
        <v>19</v>
      </c>
      <c r="P37" s="143"/>
      <c r="Q37" s="143"/>
      <c r="R37" s="143"/>
      <c r="S37" s="143"/>
      <c r="T37" s="143"/>
      <c r="U37" s="143"/>
      <c r="V37" s="143"/>
      <c r="W37" s="181"/>
      <c r="X37" s="182"/>
      <c r="Y37" s="182"/>
      <c r="Z37" s="182"/>
      <c r="AA37" s="182"/>
      <c r="AB37" s="182"/>
      <c r="AC37" s="182"/>
      <c r="AD37" s="182"/>
      <c r="AE37" s="183"/>
    </row>
    <row r="38" spans="1:31" ht="24.9" customHeight="1" x14ac:dyDescent="0.4">
      <c r="A38" s="43" t="s">
        <v>18</v>
      </c>
      <c r="B38" s="156"/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91">
        <v>0</v>
      </c>
      <c r="S38" s="191"/>
      <c r="T38" s="191"/>
      <c r="U38" s="191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16</v>
      </c>
      <c r="B39" s="158"/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91">
        <f>$B32+$E32+$I32+$M32+$Q32+$U32+$Y32+$AC32</f>
        <v>6300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14</v>
      </c>
      <c r="B40" s="158"/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91"/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12</v>
      </c>
      <c r="B41" s="158"/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11</v>
      </c>
      <c r="B42" s="158"/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9</v>
      </c>
      <c r="B43" s="187"/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IF($R$42=0,0,$R$39/$R$42)</f>
        <v>63</v>
      </c>
      <c r="S43" s="189"/>
      <c r="T43" s="189"/>
      <c r="U43" s="189"/>
      <c r="V43" s="19" t="s">
        <v>7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 t="s">
        <v>5</v>
      </c>
      <c r="P44" s="12"/>
      <c r="Q44" s="12"/>
      <c r="R44" s="190">
        <f>IF($R$43=0,0,1000/$R$43)</f>
        <v>15.873015873015873</v>
      </c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77</v>
      </c>
      <c r="C53" s="135"/>
      <c r="D53" s="135"/>
      <c r="E53" s="135"/>
      <c r="F53" s="129" t="s">
        <v>2</v>
      </c>
      <c r="G53" s="130"/>
      <c r="H53" s="130"/>
      <c r="I53" s="135" t="s">
        <v>78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79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44558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R44:U44"/>
    <mergeCell ref="R38:U38"/>
    <mergeCell ref="R39:U39"/>
    <mergeCell ref="R40:U40"/>
    <mergeCell ref="R42:U42"/>
    <mergeCell ref="F44:N44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B31:C31"/>
    <mergeCell ref="E33:G33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A45:E51"/>
    <mergeCell ref="B38:E38"/>
    <mergeCell ref="B39:E39"/>
    <mergeCell ref="B40:E40"/>
    <mergeCell ref="B41:E41"/>
    <mergeCell ref="B42:E42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59</v>
      </c>
      <c r="B1" s="179" t="s">
        <v>73</v>
      </c>
      <c r="C1" s="179"/>
      <c r="D1" s="179"/>
      <c r="E1" s="177" t="s">
        <v>58</v>
      </c>
      <c r="F1" s="177"/>
      <c r="G1" s="177"/>
      <c r="H1" s="177"/>
      <c r="I1" s="179">
        <v>0</v>
      </c>
      <c r="J1" s="179"/>
      <c r="K1" s="179"/>
      <c r="L1" s="177" t="s">
        <v>57</v>
      </c>
      <c r="M1" s="177"/>
      <c r="N1" s="177"/>
      <c r="O1" s="177"/>
      <c r="P1" s="179" t="s">
        <v>56</v>
      </c>
      <c r="Q1" s="179"/>
      <c r="R1" s="179"/>
      <c r="S1" s="177" t="s">
        <v>55</v>
      </c>
      <c r="T1" s="177"/>
      <c r="U1" s="177"/>
      <c r="V1" s="179" t="s">
        <v>74</v>
      </c>
      <c r="W1" s="179"/>
      <c r="X1" s="179"/>
      <c r="Y1" s="177" t="s">
        <v>54</v>
      </c>
      <c r="Z1" s="177"/>
      <c r="AA1" s="177"/>
      <c r="AB1" s="177"/>
      <c r="AC1" s="179" t="s">
        <v>75</v>
      </c>
      <c r="AD1" s="179"/>
      <c r="AE1" s="179"/>
    </row>
    <row r="2" spans="1:31" s="126" customFormat="1" ht="24.9" customHeight="1" thickBot="1" x14ac:dyDescent="0.45">
      <c r="A2" s="125" t="s">
        <v>53</v>
      </c>
      <c r="B2" s="179"/>
      <c r="C2" s="179"/>
      <c r="D2" s="179"/>
      <c r="E2" s="177" t="s">
        <v>52</v>
      </c>
      <c r="F2" s="177"/>
      <c r="G2" s="177"/>
      <c r="H2" s="177"/>
      <c r="I2" s="179" t="s">
        <v>51</v>
      </c>
      <c r="J2" s="179"/>
      <c r="K2" s="179"/>
      <c r="L2" s="177" t="s">
        <v>50</v>
      </c>
      <c r="M2" s="177"/>
      <c r="N2" s="177"/>
      <c r="O2" s="177"/>
      <c r="P2" s="179" t="s">
        <v>49</v>
      </c>
      <c r="Q2" s="179"/>
      <c r="R2" s="179"/>
      <c r="S2" s="177" t="s">
        <v>48</v>
      </c>
      <c r="T2" s="177"/>
      <c r="U2" s="177"/>
      <c r="V2" s="179"/>
      <c r="W2" s="179"/>
      <c r="X2" s="179"/>
      <c r="Y2" s="177" t="s">
        <v>47</v>
      </c>
      <c r="Z2" s="177"/>
      <c r="AA2" s="177"/>
      <c r="AB2" s="177"/>
      <c r="AC2" s="179" t="s">
        <v>46</v>
      </c>
      <c r="AD2" s="179"/>
      <c r="AE2" s="179"/>
    </row>
    <row r="3" spans="1:31" s="126" customFormat="1" ht="24.9" customHeight="1" thickBot="1" x14ac:dyDescent="0.45">
      <c r="A3" s="127" t="s">
        <v>45</v>
      </c>
      <c r="B3" s="180" t="s">
        <v>76</v>
      </c>
      <c r="C3" s="180"/>
      <c r="D3" s="180"/>
      <c r="E3" s="178" t="s">
        <v>44</v>
      </c>
      <c r="F3" s="178"/>
      <c r="G3" s="178"/>
      <c r="H3" s="178"/>
      <c r="I3" s="180" t="s">
        <v>43</v>
      </c>
      <c r="J3" s="180"/>
      <c r="K3" s="180"/>
      <c r="L3" s="178" t="s">
        <v>42</v>
      </c>
      <c r="M3" s="178"/>
      <c r="N3" s="178"/>
      <c r="O3" s="178"/>
      <c r="P3" s="180" t="s">
        <v>41</v>
      </c>
      <c r="Q3" s="180"/>
      <c r="R3" s="180"/>
      <c r="S3" s="178" t="s">
        <v>40</v>
      </c>
      <c r="T3" s="178"/>
      <c r="U3" s="178"/>
      <c r="V3" s="180" t="s">
        <v>39</v>
      </c>
      <c r="W3" s="180"/>
      <c r="X3" s="180"/>
      <c r="Y3" s="178" t="s">
        <v>38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70</v>
      </c>
      <c r="B5" s="172" t="s">
        <v>69</v>
      </c>
      <c r="C5" s="173"/>
      <c r="D5" s="174"/>
      <c r="E5" s="172" t="s">
        <v>68</v>
      </c>
      <c r="F5" s="173"/>
      <c r="G5" s="173"/>
      <c r="H5" s="174"/>
      <c r="I5" s="172" t="s">
        <v>67</v>
      </c>
      <c r="J5" s="173"/>
      <c r="K5" s="173"/>
      <c r="L5" s="174"/>
      <c r="M5" s="172" t="s">
        <v>66</v>
      </c>
      <c r="N5" s="173"/>
      <c r="O5" s="173"/>
      <c r="P5" s="174"/>
      <c r="Q5" s="172" t="s">
        <v>65</v>
      </c>
      <c r="R5" s="173"/>
      <c r="S5" s="173"/>
      <c r="T5" s="174"/>
      <c r="U5" s="172" t="s">
        <v>64</v>
      </c>
      <c r="V5" s="173"/>
      <c r="W5" s="173"/>
      <c r="X5" s="174"/>
      <c r="Y5" s="172" t="s">
        <v>63</v>
      </c>
      <c r="Z5" s="173"/>
      <c r="AA5" s="173"/>
      <c r="AB5" s="174"/>
      <c r="AC5" s="172" t="s">
        <v>62</v>
      </c>
      <c r="AD5" s="173"/>
      <c r="AE5" s="174"/>
    </row>
    <row r="6" spans="1:31" ht="24.9" customHeight="1" x14ac:dyDescent="0.4">
      <c r="A6" s="110">
        <v>1</v>
      </c>
      <c r="B6" s="107">
        <v>70</v>
      </c>
      <c r="C6" s="102"/>
      <c r="D6" s="109"/>
      <c r="E6" s="107"/>
      <c r="F6" s="105"/>
      <c r="G6" s="105"/>
      <c r="H6" s="108"/>
      <c r="I6" s="105"/>
      <c r="J6" s="104"/>
      <c r="K6" s="104"/>
      <c r="L6" s="104"/>
      <c r="M6" s="107"/>
      <c r="N6" s="105"/>
      <c r="O6" s="105"/>
      <c r="P6" s="106"/>
      <c r="Q6" s="105">
        <v>140</v>
      </c>
      <c r="R6" s="104"/>
      <c r="S6" s="104"/>
      <c r="T6" s="106"/>
      <c r="U6" s="105">
        <v>160</v>
      </c>
      <c r="V6" s="104">
        <v>170</v>
      </c>
      <c r="W6" s="104">
        <v>175</v>
      </c>
      <c r="X6" s="101"/>
      <c r="Y6" s="105">
        <v>180</v>
      </c>
      <c r="Z6" s="104"/>
      <c r="AA6" s="104"/>
      <c r="AB6" s="101"/>
      <c r="AC6" s="103">
        <v>200</v>
      </c>
      <c r="AD6" s="102"/>
      <c r="AE6" s="101"/>
    </row>
    <row r="7" spans="1:31" ht="24.9" customHeight="1" x14ac:dyDescent="0.4">
      <c r="A7" s="70">
        <v>2</v>
      </c>
      <c r="B7" s="86"/>
      <c r="C7" s="85"/>
      <c r="D7" s="96"/>
      <c r="E7" s="94"/>
      <c r="F7" s="92"/>
      <c r="G7" s="92"/>
      <c r="H7" s="90"/>
      <c r="I7" s="92"/>
      <c r="J7" s="91"/>
      <c r="K7" s="91"/>
      <c r="L7" s="91"/>
      <c r="M7" s="94"/>
      <c r="N7" s="92"/>
      <c r="O7" s="92"/>
      <c r="P7" s="93"/>
      <c r="Q7" s="92">
        <v>150</v>
      </c>
      <c r="R7" s="91"/>
      <c r="S7" s="91"/>
      <c r="T7" s="90"/>
      <c r="U7" s="100">
        <v>160</v>
      </c>
      <c r="V7" s="100">
        <v>170</v>
      </c>
      <c r="W7" s="88">
        <v>175</v>
      </c>
      <c r="X7" s="87"/>
      <c r="Y7" s="91">
        <v>180</v>
      </c>
      <c r="Z7" s="91"/>
      <c r="AA7" s="92"/>
      <c r="AB7" s="87"/>
      <c r="AC7" s="100">
        <v>210</v>
      </c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/>
      <c r="F8" s="92"/>
      <c r="G8" s="92"/>
      <c r="H8" s="90"/>
      <c r="I8" s="92"/>
      <c r="J8" s="91"/>
      <c r="K8" s="91"/>
      <c r="L8" s="91"/>
      <c r="M8" s="94"/>
      <c r="N8" s="92"/>
      <c r="O8" s="92"/>
      <c r="P8" s="93"/>
      <c r="Q8" s="92">
        <v>155</v>
      </c>
      <c r="R8" s="91"/>
      <c r="S8" s="91"/>
      <c r="T8" s="90"/>
      <c r="U8" s="100">
        <v>160</v>
      </c>
      <c r="V8" s="100">
        <v>170</v>
      </c>
      <c r="W8" s="88">
        <v>175</v>
      </c>
      <c r="X8" s="87"/>
      <c r="Y8" s="91">
        <v>180</v>
      </c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/>
      <c r="F9" s="92"/>
      <c r="G9" s="92"/>
      <c r="H9" s="90"/>
      <c r="I9" s="92"/>
      <c r="J9" s="91"/>
      <c r="K9" s="91"/>
      <c r="L9" s="91"/>
      <c r="M9" s="94"/>
      <c r="N9" s="92"/>
      <c r="O9" s="92"/>
      <c r="P9" s="93"/>
      <c r="Q9" s="92">
        <v>155</v>
      </c>
      <c r="R9" s="91"/>
      <c r="S9" s="91"/>
      <c r="T9" s="90"/>
      <c r="U9" s="100">
        <v>160</v>
      </c>
      <c r="V9" s="100">
        <v>170</v>
      </c>
      <c r="W9" s="88">
        <v>175</v>
      </c>
      <c r="X9" s="87"/>
      <c r="Y9" s="91">
        <v>180</v>
      </c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/>
      <c r="F10" s="92"/>
      <c r="G10" s="92"/>
      <c r="H10" s="90"/>
      <c r="I10" s="92"/>
      <c r="J10" s="91"/>
      <c r="K10" s="91"/>
      <c r="L10" s="91"/>
      <c r="M10" s="94"/>
      <c r="N10" s="92"/>
      <c r="O10" s="92"/>
      <c r="P10" s="93"/>
      <c r="Q10" s="92"/>
      <c r="R10" s="91"/>
      <c r="S10" s="91"/>
      <c r="T10" s="90"/>
      <c r="U10" s="100">
        <v>160</v>
      </c>
      <c r="V10" s="100">
        <v>170</v>
      </c>
      <c r="W10" s="88">
        <v>175</v>
      </c>
      <c r="X10" s="87"/>
      <c r="Y10" s="100">
        <v>180</v>
      </c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/>
      <c r="F11" s="92"/>
      <c r="G11" s="92"/>
      <c r="H11" s="90"/>
      <c r="I11" s="92"/>
      <c r="J11" s="91"/>
      <c r="K11" s="91"/>
      <c r="L11" s="91"/>
      <c r="M11" s="94"/>
      <c r="N11" s="92"/>
      <c r="O11" s="92"/>
      <c r="P11" s="93"/>
      <c r="Q11" s="92"/>
      <c r="R11" s="91"/>
      <c r="S11" s="91"/>
      <c r="T11" s="90"/>
      <c r="U11" s="89">
        <v>160</v>
      </c>
      <c r="V11" s="88">
        <v>170</v>
      </c>
      <c r="W11" s="88">
        <v>175</v>
      </c>
      <c r="X11" s="87"/>
      <c r="Y11" s="89">
        <v>180</v>
      </c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/>
      <c r="F12" s="92"/>
      <c r="G12" s="92"/>
      <c r="H12" s="90"/>
      <c r="I12" s="92"/>
      <c r="J12" s="91"/>
      <c r="K12" s="91"/>
      <c r="L12" s="91"/>
      <c r="M12" s="94"/>
      <c r="N12" s="92"/>
      <c r="O12" s="92"/>
      <c r="P12" s="93"/>
      <c r="Q12" s="92"/>
      <c r="R12" s="91"/>
      <c r="S12" s="91"/>
      <c r="T12" s="90"/>
      <c r="U12" s="89">
        <v>160</v>
      </c>
      <c r="V12" s="88">
        <v>170</v>
      </c>
      <c r="W12" s="88">
        <v>175</v>
      </c>
      <c r="X12" s="87"/>
      <c r="Y12" s="86">
        <v>180</v>
      </c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/>
      <c r="J13" s="91"/>
      <c r="K13" s="91"/>
      <c r="L13" s="91"/>
      <c r="M13" s="94"/>
      <c r="N13" s="92"/>
      <c r="O13" s="92"/>
      <c r="P13" s="93"/>
      <c r="Q13" s="92"/>
      <c r="R13" s="91"/>
      <c r="S13" s="91"/>
      <c r="T13" s="90"/>
      <c r="U13" s="97">
        <v>160</v>
      </c>
      <c r="V13" s="92">
        <v>170</v>
      </c>
      <c r="W13" s="92">
        <v>175</v>
      </c>
      <c r="X13" s="87"/>
      <c r="Y13" s="97">
        <v>180</v>
      </c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/>
      <c r="J14" s="91"/>
      <c r="K14" s="91"/>
      <c r="L14" s="91"/>
      <c r="M14" s="94"/>
      <c r="N14" s="92"/>
      <c r="O14" s="92"/>
      <c r="P14" s="93"/>
      <c r="Q14" s="92"/>
      <c r="R14" s="91"/>
      <c r="S14" s="91"/>
      <c r="T14" s="93"/>
      <c r="U14" s="89">
        <v>160</v>
      </c>
      <c r="V14" s="88">
        <v>170</v>
      </c>
      <c r="W14" s="88">
        <v>175</v>
      </c>
      <c r="X14" s="87"/>
      <c r="Y14" s="89">
        <v>180</v>
      </c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/>
      <c r="J15" s="91"/>
      <c r="K15" s="91"/>
      <c r="L15" s="91"/>
      <c r="M15" s="94"/>
      <c r="N15" s="92"/>
      <c r="O15" s="92"/>
      <c r="P15" s="93"/>
      <c r="Q15" s="92"/>
      <c r="R15" s="91"/>
      <c r="S15" s="91"/>
      <c r="T15" s="90"/>
      <c r="U15" s="97">
        <v>165</v>
      </c>
      <c r="V15" s="92">
        <v>170</v>
      </c>
      <c r="W15" s="92">
        <v>175</v>
      </c>
      <c r="X15" s="87"/>
      <c r="Y15" s="89">
        <v>180</v>
      </c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/>
      <c r="J16" s="91"/>
      <c r="K16" s="91"/>
      <c r="L16" s="91"/>
      <c r="M16" s="94"/>
      <c r="N16" s="92"/>
      <c r="O16" s="92"/>
      <c r="P16" s="93"/>
      <c r="Q16" s="92"/>
      <c r="R16" s="91"/>
      <c r="S16" s="91"/>
      <c r="T16" s="90"/>
      <c r="U16" s="89">
        <v>165</v>
      </c>
      <c r="V16" s="88">
        <v>170</v>
      </c>
      <c r="W16" s="88">
        <v>175</v>
      </c>
      <c r="X16" s="87"/>
      <c r="Y16" s="89">
        <v>180</v>
      </c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/>
      <c r="J17" s="91"/>
      <c r="K17" s="91"/>
      <c r="L17" s="91"/>
      <c r="M17" s="94"/>
      <c r="N17" s="92"/>
      <c r="O17" s="92"/>
      <c r="P17" s="93"/>
      <c r="Q17" s="92"/>
      <c r="R17" s="91"/>
      <c r="S17" s="91"/>
      <c r="T17" s="90"/>
      <c r="U17" s="89">
        <v>165</v>
      </c>
      <c r="V17" s="88">
        <v>170</v>
      </c>
      <c r="W17" s="88">
        <v>175</v>
      </c>
      <c r="X17" s="87"/>
      <c r="Y17" s="89">
        <v>185</v>
      </c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/>
      <c r="J18" s="91"/>
      <c r="K18" s="91"/>
      <c r="L18" s="91"/>
      <c r="M18" s="94"/>
      <c r="N18" s="92"/>
      <c r="O18" s="92"/>
      <c r="P18" s="93"/>
      <c r="Q18" s="92"/>
      <c r="R18" s="91"/>
      <c r="S18" s="91"/>
      <c r="T18" s="90"/>
      <c r="U18" s="89">
        <v>165</v>
      </c>
      <c r="V18" s="88">
        <v>170</v>
      </c>
      <c r="W18" s="88">
        <v>175</v>
      </c>
      <c r="X18" s="87"/>
      <c r="Y18" s="89">
        <v>185</v>
      </c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/>
      <c r="J19" s="91"/>
      <c r="K19" s="91"/>
      <c r="L19" s="91"/>
      <c r="M19" s="94"/>
      <c r="N19" s="92"/>
      <c r="O19" s="92"/>
      <c r="P19" s="93"/>
      <c r="Q19" s="92"/>
      <c r="R19" s="91"/>
      <c r="S19" s="91"/>
      <c r="T19" s="90"/>
      <c r="U19" s="89">
        <v>165</v>
      </c>
      <c r="V19" s="88">
        <v>170</v>
      </c>
      <c r="W19" s="88">
        <v>175</v>
      </c>
      <c r="X19" s="87"/>
      <c r="Y19" s="89">
        <v>185</v>
      </c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/>
      <c r="J20" s="91"/>
      <c r="K20" s="91"/>
      <c r="L20" s="91"/>
      <c r="M20" s="94"/>
      <c r="N20" s="92"/>
      <c r="O20" s="92"/>
      <c r="P20" s="93"/>
      <c r="Q20" s="92"/>
      <c r="R20" s="91"/>
      <c r="S20" s="91"/>
      <c r="T20" s="93"/>
      <c r="U20" s="89">
        <v>165</v>
      </c>
      <c r="V20" s="88">
        <v>170</v>
      </c>
      <c r="W20" s="88">
        <v>175</v>
      </c>
      <c r="X20" s="87"/>
      <c r="Y20" s="89">
        <v>185</v>
      </c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/>
      <c r="J21" s="91"/>
      <c r="K21" s="91"/>
      <c r="L21" s="91"/>
      <c r="M21" s="94"/>
      <c r="N21" s="92"/>
      <c r="O21" s="92"/>
      <c r="P21" s="93"/>
      <c r="Q21" s="92"/>
      <c r="R21" s="91"/>
      <c r="S21" s="91"/>
      <c r="T21" s="90"/>
      <c r="U21" s="97">
        <v>165</v>
      </c>
      <c r="V21" s="92">
        <v>170</v>
      </c>
      <c r="W21" s="92">
        <v>175</v>
      </c>
      <c r="X21" s="87"/>
      <c r="Y21" s="89">
        <v>185</v>
      </c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/>
      <c r="J22" s="91"/>
      <c r="K22" s="91"/>
      <c r="L22" s="91"/>
      <c r="M22" s="94"/>
      <c r="N22" s="92"/>
      <c r="O22" s="92"/>
      <c r="P22" s="93"/>
      <c r="Q22" s="92"/>
      <c r="R22" s="91"/>
      <c r="S22" s="91"/>
      <c r="T22" s="90"/>
      <c r="U22" s="89">
        <v>165</v>
      </c>
      <c r="V22" s="88">
        <v>170</v>
      </c>
      <c r="W22" s="88">
        <v>175</v>
      </c>
      <c r="X22" s="87"/>
      <c r="Y22" s="89">
        <v>185</v>
      </c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/>
      <c r="J23" s="91"/>
      <c r="K23" s="91"/>
      <c r="L23" s="91"/>
      <c r="M23" s="94"/>
      <c r="N23" s="92"/>
      <c r="O23" s="92"/>
      <c r="P23" s="93"/>
      <c r="Q23" s="92"/>
      <c r="R23" s="91"/>
      <c r="S23" s="91"/>
      <c r="T23" s="90"/>
      <c r="U23" s="89">
        <v>165</v>
      </c>
      <c r="V23" s="88">
        <v>170</v>
      </c>
      <c r="W23" s="88">
        <v>175</v>
      </c>
      <c r="X23" s="87"/>
      <c r="Y23" s="89">
        <v>185</v>
      </c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/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>
        <v>165</v>
      </c>
      <c r="V24" s="88">
        <v>170</v>
      </c>
      <c r="W24" s="88">
        <v>175</v>
      </c>
      <c r="X24" s="87"/>
      <c r="Y24" s="89">
        <v>190</v>
      </c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/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>
        <v>165</v>
      </c>
      <c r="V25" s="88">
        <v>170</v>
      </c>
      <c r="W25" s="88"/>
      <c r="X25" s="87"/>
      <c r="Y25" s="89">
        <v>190</v>
      </c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/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>
        <v>165</v>
      </c>
      <c r="V26" s="92">
        <v>170</v>
      </c>
      <c r="W26" s="92"/>
      <c r="X26" s="87"/>
      <c r="Y26" s="89">
        <v>190</v>
      </c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>
        <v>165</v>
      </c>
      <c r="V27" s="88">
        <v>170</v>
      </c>
      <c r="W27" s="88"/>
      <c r="X27" s="87"/>
      <c r="Y27" s="89">
        <v>195</v>
      </c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>
        <v>165</v>
      </c>
      <c r="V28" s="88">
        <v>170</v>
      </c>
      <c r="W28" s="88"/>
      <c r="X28" s="87"/>
      <c r="Y28" s="89">
        <v>195</v>
      </c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>
        <v>165</v>
      </c>
      <c r="V29" s="75">
        <v>170</v>
      </c>
      <c r="W29" s="75"/>
      <c r="X29" s="74"/>
      <c r="Y29" s="76">
        <v>195</v>
      </c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>
        <v>165</v>
      </c>
      <c r="V30" s="62">
        <v>170</v>
      </c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75">
        <f>COUNT(B6:D30)</f>
        <v>1</v>
      </c>
      <c r="C31" s="176"/>
      <c r="D31" s="56" t="s">
        <v>27</v>
      </c>
      <c r="E31" s="162">
        <f>COUNT(E6:H30)</f>
        <v>0</v>
      </c>
      <c r="F31" s="163"/>
      <c r="G31" s="163"/>
      <c r="H31" s="56" t="s">
        <v>27</v>
      </c>
      <c r="I31" s="162">
        <f>COUNT(I6:L30)</f>
        <v>0</v>
      </c>
      <c r="J31" s="163"/>
      <c r="K31" s="163"/>
      <c r="L31" s="56" t="s">
        <v>27</v>
      </c>
      <c r="M31" s="162">
        <f>COUNT(M6:P30)</f>
        <v>0</v>
      </c>
      <c r="N31" s="163"/>
      <c r="O31" s="163"/>
      <c r="P31" s="56" t="s">
        <v>27</v>
      </c>
      <c r="Q31" s="162">
        <f>COUNT(Q6:T30)</f>
        <v>4</v>
      </c>
      <c r="R31" s="163"/>
      <c r="S31" s="163"/>
      <c r="T31" s="56" t="s">
        <v>27</v>
      </c>
      <c r="U31" s="162">
        <f>COUNT(U6:X30)</f>
        <v>69</v>
      </c>
      <c r="V31" s="163"/>
      <c r="W31" s="163"/>
      <c r="X31" s="56" t="s">
        <v>27</v>
      </c>
      <c r="Y31" s="162">
        <f>COUNT(Y6:AB30)</f>
        <v>24</v>
      </c>
      <c r="Z31" s="163"/>
      <c r="AA31" s="163"/>
      <c r="AB31" s="56" t="s">
        <v>27</v>
      </c>
      <c r="AC31" s="175">
        <f>COUNT(AC6:AE30)</f>
        <v>2</v>
      </c>
      <c r="AD31" s="176"/>
      <c r="AE31" s="56" t="s">
        <v>27</v>
      </c>
    </row>
    <row r="32" spans="1:31" s="121" customFormat="1" ht="24.9" customHeight="1" x14ac:dyDescent="0.4">
      <c r="A32" s="123"/>
      <c r="B32" s="204">
        <f>SUM(B6:D30)</f>
        <v>70</v>
      </c>
      <c r="C32" s="205"/>
      <c r="D32" s="122"/>
      <c r="E32" s="202">
        <f>SUM(E6:H30)</f>
        <v>0</v>
      </c>
      <c r="F32" s="203"/>
      <c r="G32" s="203"/>
      <c r="H32" s="122"/>
      <c r="I32" s="202">
        <f>SUM(I6:L30)</f>
        <v>0</v>
      </c>
      <c r="J32" s="203"/>
      <c r="K32" s="203"/>
      <c r="L32" s="122"/>
      <c r="M32" s="202">
        <f>SUM(M6:P30)</f>
        <v>0</v>
      </c>
      <c r="N32" s="203"/>
      <c r="O32" s="203"/>
      <c r="P32" s="122"/>
      <c r="Q32" s="202">
        <f>SUM(Q6:T30)</f>
        <v>600</v>
      </c>
      <c r="R32" s="203"/>
      <c r="S32" s="203"/>
      <c r="T32" s="122"/>
      <c r="U32" s="202">
        <f>SUM(U6:X30)</f>
        <v>11655</v>
      </c>
      <c r="V32" s="203"/>
      <c r="W32" s="203"/>
      <c r="X32" s="122"/>
      <c r="Y32" s="202">
        <f>SUM(Y6:AB30)</f>
        <v>4430</v>
      </c>
      <c r="Z32" s="203"/>
      <c r="AA32" s="203"/>
      <c r="AB32" s="122"/>
      <c r="AC32" s="204">
        <f>SUM(AC6:AE30)</f>
        <v>410</v>
      </c>
      <c r="AD32" s="205"/>
      <c r="AE32" s="122"/>
    </row>
    <row r="33" spans="1:31" ht="24.9" customHeight="1" x14ac:dyDescent="0.4">
      <c r="A33" s="55"/>
      <c r="B33" s="168"/>
      <c r="C33" s="169"/>
      <c r="D33" s="54"/>
      <c r="E33" s="166"/>
      <c r="F33" s="167"/>
      <c r="G33" s="167"/>
      <c r="H33" s="54"/>
      <c r="I33" s="166"/>
      <c r="J33" s="167"/>
      <c r="K33" s="167"/>
      <c r="L33" s="54"/>
      <c r="M33" s="166"/>
      <c r="N33" s="167"/>
      <c r="O33" s="167"/>
      <c r="P33" s="54"/>
      <c r="Q33" s="166"/>
      <c r="R33" s="167"/>
      <c r="S33" s="167"/>
      <c r="T33" s="54"/>
      <c r="U33" s="166"/>
      <c r="V33" s="167"/>
      <c r="W33" s="167"/>
      <c r="X33" s="54"/>
      <c r="Y33" s="166"/>
      <c r="Z33" s="167"/>
      <c r="AA33" s="167"/>
      <c r="AB33" s="54"/>
      <c r="AC33" s="168"/>
      <c r="AD33" s="169"/>
      <c r="AE33" s="54"/>
    </row>
    <row r="34" spans="1:31" ht="24.9" customHeight="1" x14ac:dyDescent="0.4">
      <c r="A34" s="53" t="s">
        <v>24</v>
      </c>
      <c r="B34" s="170">
        <f>IF(B31=0,0,B31/($B31+$E31+$I31+$M31+$Q31+$U31+$Y31+$AC31))*100</f>
        <v>1</v>
      </c>
      <c r="C34" s="171"/>
      <c r="D34" s="52" t="s">
        <v>22</v>
      </c>
      <c r="E34" s="160">
        <f>IF(E31=0,0,E31/($B31+$E31+$I31+$M31+$Q31+$U31+$Y31+$AC31))*100</f>
        <v>0</v>
      </c>
      <c r="F34" s="161"/>
      <c r="G34" s="161"/>
      <c r="H34" s="52" t="s">
        <v>22</v>
      </c>
      <c r="I34" s="160">
        <f>IF(I31=0,0,I31/($B31+$E31+$I31+$M31+$Q31+$U31+$Y31+$AC31))*100</f>
        <v>0</v>
      </c>
      <c r="J34" s="161"/>
      <c r="K34" s="161"/>
      <c r="L34" s="52" t="s">
        <v>22</v>
      </c>
      <c r="M34" s="160">
        <f>IF(M31=0,0,M31/($B31+$E31+$I31+$M31+$Q31+$U31+$Y31+$AC31))*100</f>
        <v>0</v>
      </c>
      <c r="N34" s="161"/>
      <c r="O34" s="161"/>
      <c r="P34" s="52" t="s">
        <v>22</v>
      </c>
      <c r="Q34" s="160">
        <f>IF(Q31=0,0,Q31/($B31+$E31+$I31+$M31+$Q31+$U31+$Y31+$AC31))*100</f>
        <v>4</v>
      </c>
      <c r="R34" s="161"/>
      <c r="S34" s="161"/>
      <c r="T34" s="52" t="s">
        <v>22</v>
      </c>
      <c r="U34" s="160">
        <f>IF(U31=0,0,U31/($B31+$E31+$I31+$M31+$Q31+$U31+$Y31+$AC31))*100</f>
        <v>69</v>
      </c>
      <c r="V34" s="161"/>
      <c r="W34" s="161"/>
      <c r="X34" s="52" t="s">
        <v>22</v>
      </c>
      <c r="Y34" s="160">
        <f>IF(Y31=0,0,Y31/($B31+$E31+$I31+$M31+$Q31+$U31+$Y31+$AC31))*100</f>
        <v>24</v>
      </c>
      <c r="Z34" s="161"/>
      <c r="AA34" s="161"/>
      <c r="AB34" s="52" t="s">
        <v>22</v>
      </c>
      <c r="AC34" s="170">
        <f>IF(AC31=0,0,AC31/($B31+$E31+$I31+$M31+$Q31+$U31+$Y31+$AC31))*100</f>
        <v>2</v>
      </c>
      <c r="AD34" s="171"/>
      <c r="AE34" s="51" t="s">
        <v>22</v>
      </c>
    </row>
    <row r="35" spans="1:31" ht="24.9" customHeight="1" thickBot="1" x14ac:dyDescent="0.45">
      <c r="A35" s="50"/>
      <c r="B35" s="170"/>
      <c r="C35" s="171"/>
      <c r="D35" s="49"/>
      <c r="E35" s="141"/>
      <c r="F35" s="142"/>
      <c r="G35" s="142"/>
      <c r="H35" s="49"/>
      <c r="I35" s="141"/>
      <c r="J35" s="142"/>
      <c r="K35" s="142"/>
      <c r="L35" s="49"/>
      <c r="M35" s="141"/>
      <c r="N35" s="142"/>
      <c r="O35" s="142"/>
      <c r="P35" s="49"/>
      <c r="Q35" s="141"/>
      <c r="R35" s="142"/>
      <c r="S35" s="142"/>
      <c r="T35" s="49"/>
      <c r="U35" s="141"/>
      <c r="V35" s="142"/>
      <c r="W35" s="142"/>
      <c r="X35" s="49"/>
      <c r="Y35" s="141"/>
      <c r="Z35" s="142"/>
      <c r="AA35" s="142"/>
      <c r="AB35" s="49"/>
      <c r="AC35" s="170"/>
      <c r="AD35" s="171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21</v>
      </c>
      <c r="B37" s="150"/>
      <c r="C37" s="150"/>
      <c r="D37" s="150"/>
      <c r="E37" s="151"/>
      <c r="F37" s="146" t="s">
        <v>20</v>
      </c>
      <c r="G37" s="147"/>
      <c r="H37" s="147"/>
      <c r="I37" s="147"/>
      <c r="J37" s="147"/>
      <c r="K37" s="147"/>
      <c r="L37" s="147"/>
      <c r="M37" s="147"/>
      <c r="N37" s="148"/>
      <c r="O37" s="193" t="s">
        <v>61</v>
      </c>
      <c r="P37" s="200"/>
      <c r="Q37" s="200"/>
      <c r="R37" s="200"/>
      <c r="S37" s="200"/>
      <c r="T37" s="200"/>
      <c r="U37" s="200"/>
      <c r="V37" s="201"/>
      <c r="W37" s="196"/>
      <c r="X37" s="197"/>
      <c r="Y37" s="197"/>
      <c r="Z37" s="197"/>
      <c r="AA37" s="197"/>
      <c r="AB37" s="197"/>
      <c r="AC37" s="197"/>
      <c r="AD37" s="197"/>
      <c r="AE37" s="198"/>
    </row>
    <row r="38" spans="1:31" ht="24.9" customHeight="1" x14ac:dyDescent="0.4">
      <c r="A38" s="43" t="s">
        <v>18</v>
      </c>
      <c r="B38" s="156"/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99">
        <v>0</v>
      </c>
      <c r="S38" s="199"/>
      <c r="T38" s="199"/>
      <c r="U38" s="199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16</v>
      </c>
      <c r="B39" s="158"/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91">
        <v>6300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14</v>
      </c>
      <c r="B40" s="158"/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91">
        <f>$R$38-$R$39</f>
        <v>-6300</v>
      </c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12</v>
      </c>
      <c r="B41" s="158"/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17165</v>
      </c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11</v>
      </c>
      <c r="B42" s="158"/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9</v>
      </c>
      <c r="B43" s="187"/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IF($R$42=0,0,$U$41/$R$42)</f>
        <v>171.65</v>
      </c>
      <c r="S43" s="189"/>
      <c r="T43" s="189"/>
      <c r="U43" s="189"/>
      <c r="V43" s="19" t="s">
        <v>60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/>
      <c r="P44" s="12"/>
      <c r="Q44" s="12"/>
      <c r="R44" s="190"/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77</v>
      </c>
      <c r="C53" s="135"/>
      <c r="D53" s="135"/>
      <c r="E53" s="135"/>
      <c r="F53" s="129" t="s">
        <v>2</v>
      </c>
      <c r="G53" s="130"/>
      <c r="H53" s="130"/>
      <c r="I53" s="135" t="s">
        <v>78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79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44558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M35:O35"/>
    <mergeCell ref="Q33:S33"/>
    <mergeCell ref="Q34:S34"/>
    <mergeCell ref="Q35:S35"/>
    <mergeCell ref="M33:O33"/>
    <mergeCell ref="M34:O34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6" sqref="E16"/>
    </sheetView>
  </sheetViews>
  <sheetFormatPr defaultRowHeight="14.4" x14ac:dyDescent="0.3"/>
  <sheetData>
    <row r="1" spans="1:2" x14ac:dyDescent="0.3">
      <c r="A1" s="124" t="s">
        <v>71</v>
      </c>
      <c r="B1" s="124" t="s">
        <v>72</v>
      </c>
    </row>
    <row r="2" spans="1:2" x14ac:dyDescent="0.3">
      <c r="A2">
        <v>58</v>
      </c>
      <c r="B2">
        <v>155</v>
      </c>
    </row>
    <row r="3" spans="1:2" x14ac:dyDescent="0.3">
      <c r="A3">
        <v>77</v>
      </c>
      <c r="B3">
        <v>185</v>
      </c>
    </row>
    <row r="4" spans="1:2" x14ac:dyDescent="0.3">
      <c r="A4">
        <v>60</v>
      </c>
      <c r="B4">
        <v>170</v>
      </c>
    </row>
    <row r="5" spans="1:2" x14ac:dyDescent="0.3">
      <c r="A5">
        <v>56</v>
      </c>
      <c r="B5">
        <v>165</v>
      </c>
    </row>
    <row r="6" spans="1:2" x14ac:dyDescent="0.3">
      <c r="A6">
        <v>60</v>
      </c>
      <c r="B6">
        <v>170</v>
      </c>
    </row>
    <row r="7" spans="1:2" x14ac:dyDescent="0.3">
      <c r="A7">
        <v>69</v>
      </c>
      <c r="B7">
        <v>170</v>
      </c>
    </row>
    <row r="8" spans="1:2" x14ac:dyDescent="0.3">
      <c r="A8">
        <v>57</v>
      </c>
      <c r="B8">
        <v>175</v>
      </c>
    </row>
    <row r="9" spans="1:2" x14ac:dyDescent="0.3">
      <c r="A9">
        <v>74</v>
      </c>
      <c r="B9">
        <v>185</v>
      </c>
    </row>
    <row r="10" spans="1:2" x14ac:dyDescent="0.3">
      <c r="A10">
        <v>55</v>
      </c>
      <c r="B10">
        <v>170</v>
      </c>
    </row>
    <row r="11" spans="1:2" x14ac:dyDescent="0.3">
      <c r="A11">
        <v>54</v>
      </c>
      <c r="B11">
        <v>165</v>
      </c>
    </row>
    <row r="12" spans="1:2" x14ac:dyDescent="0.3">
      <c r="A12">
        <v>57</v>
      </c>
      <c r="B12">
        <v>170</v>
      </c>
    </row>
    <row r="13" spans="1:2" x14ac:dyDescent="0.3">
      <c r="A13">
        <v>52</v>
      </c>
      <c r="B13">
        <v>165</v>
      </c>
    </row>
    <row r="14" spans="1:2" x14ac:dyDescent="0.3">
      <c r="A14">
        <v>55</v>
      </c>
      <c r="B14">
        <v>165</v>
      </c>
    </row>
    <row r="15" spans="1:2" x14ac:dyDescent="0.3">
      <c r="A15">
        <v>41</v>
      </c>
      <c r="B15">
        <v>155</v>
      </c>
    </row>
    <row r="16" spans="1:2" x14ac:dyDescent="0.3">
      <c r="A16">
        <v>54</v>
      </c>
      <c r="B16">
        <v>165</v>
      </c>
    </row>
    <row r="17" spans="1:2" x14ac:dyDescent="0.3">
      <c r="A17">
        <v>68</v>
      </c>
      <c r="B17">
        <v>175</v>
      </c>
    </row>
    <row r="18" spans="1:2" x14ac:dyDescent="0.3">
      <c r="A18">
        <v>71</v>
      </c>
      <c r="B18">
        <v>180</v>
      </c>
    </row>
    <row r="19" spans="1:2" x14ac:dyDescent="0.3">
      <c r="A19">
        <v>58</v>
      </c>
      <c r="B19">
        <v>70</v>
      </c>
    </row>
    <row r="20" spans="1:2" x14ac:dyDescent="0.3">
      <c r="A20">
        <v>84</v>
      </c>
      <c r="B20">
        <v>195</v>
      </c>
    </row>
    <row r="21" spans="1:2" x14ac:dyDescent="0.3">
      <c r="A21">
        <v>33</v>
      </c>
      <c r="B21">
        <v>140</v>
      </c>
    </row>
    <row r="22" spans="1:2" x14ac:dyDescent="0.3">
      <c r="A22">
        <v>59</v>
      </c>
      <c r="B22">
        <v>170</v>
      </c>
    </row>
    <row r="23" spans="1:2" x14ac:dyDescent="0.3">
      <c r="A23">
        <v>59</v>
      </c>
      <c r="B23">
        <v>165</v>
      </c>
    </row>
    <row r="24" spans="1:2" x14ac:dyDescent="0.3">
      <c r="A24">
        <v>83</v>
      </c>
      <c r="B24">
        <v>195</v>
      </c>
    </row>
    <row r="25" spans="1:2" x14ac:dyDescent="0.3">
      <c r="A25">
        <v>72</v>
      </c>
      <c r="B25">
        <v>175</v>
      </c>
    </row>
    <row r="26" spans="1:2" x14ac:dyDescent="0.3">
      <c r="A26">
        <v>50</v>
      </c>
      <c r="B26">
        <v>165</v>
      </c>
    </row>
    <row r="27" spans="1:2" x14ac:dyDescent="0.3">
      <c r="A27">
        <v>51</v>
      </c>
      <c r="B27">
        <v>165</v>
      </c>
    </row>
    <row r="28" spans="1:2" x14ac:dyDescent="0.3">
      <c r="A28">
        <v>54</v>
      </c>
      <c r="B28">
        <v>170</v>
      </c>
    </row>
    <row r="29" spans="1:2" x14ac:dyDescent="0.3">
      <c r="A29">
        <v>80</v>
      </c>
      <c r="B29">
        <v>190</v>
      </c>
    </row>
    <row r="30" spans="1:2" x14ac:dyDescent="0.3">
      <c r="A30">
        <v>62</v>
      </c>
      <c r="B30">
        <v>180</v>
      </c>
    </row>
    <row r="31" spans="1:2" x14ac:dyDescent="0.3">
      <c r="A31">
        <v>56</v>
      </c>
      <c r="B31">
        <v>170</v>
      </c>
    </row>
    <row r="32" spans="1:2" x14ac:dyDescent="0.3">
      <c r="A32">
        <v>56</v>
      </c>
      <c r="B32">
        <v>175</v>
      </c>
    </row>
    <row r="33" spans="1:2" x14ac:dyDescent="0.3">
      <c r="A33">
        <v>68</v>
      </c>
      <c r="B33">
        <v>180</v>
      </c>
    </row>
    <row r="34" spans="1:2" x14ac:dyDescent="0.3">
      <c r="A34">
        <v>94</v>
      </c>
      <c r="B34">
        <v>200</v>
      </c>
    </row>
    <row r="35" spans="1:2" x14ac:dyDescent="0.3">
      <c r="A35">
        <v>53</v>
      </c>
      <c r="B35">
        <v>175</v>
      </c>
    </row>
    <row r="36" spans="1:2" x14ac:dyDescent="0.3">
      <c r="A36">
        <v>59</v>
      </c>
      <c r="B36">
        <v>170</v>
      </c>
    </row>
    <row r="37" spans="1:2" x14ac:dyDescent="0.3">
      <c r="A37">
        <v>105</v>
      </c>
      <c r="B37">
        <v>210</v>
      </c>
    </row>
    <row r="38" spans="1:2" x14ac:dyDescent="0.3">
      <c r="A38">
        <v>84</v>
      </c>
      <c r="B38">
        <v>185</v>
      </c>
    </row>
    <row r="39" spans="1:2" x14ac:dyDescent="0.3">
      <c r="A39">
        <v>67</v>
      </c>
      <c r="B39">
        <v>175</v>
      </c>
    </row>
    <row r="40" spans="1:2" x14ac:dyDescent="0.3">
      <c r="A40">
        <v>70</v>
      </c>
      <c r="B40">
        <v>185</v>
      </c>
    </row>
    <row r="41" spans="1:2" x14ac:dyDescent="0.3">
      <c r="A41">
        <v>53</v>
      </c>
      <c r="B41">
        <v>165</v>
      </c>
    </row>
    <row r="42" spans="1:2" x14ac:dyDescent="0.3">
      <c r="A42">
        <v>54</v>
      </c>
      <c r="B42">
        <v>170</v>
      </c>
    </row>
    <row r="43" spans="1:2" x14ac:dyDescent="0.3">
      <c r="A43">
        <v>91</v>
      </c>
      <c r="B43">
        <v>190</v>
      </c>
    </row>
    <row r="44" spans="1:2" x14ac:dyDescent="0.3">
      <c r="A44">
        <v>57</v>
      </c>
      <c r="B44">
        <v>175</v>
      </c>
    </row>
    <row r="45" spans="1:2" x14ac:dyDescent="0.3">
      <c r="A45">
        <v>46</v>
      </c>
      <c r="B45">
        <v>160</v>
      </c>
    </row>
    <row r="46" spans="1:2" x14ac:dyDescent="0.3">
      <c r="A46">
        <v>64</v>
      </c>
      <c r="B46">
        <v>175</v>
      </c>
    </row>
    <row r="47" spans="1:2" x14ac:dyDescent="0.3">
      <c r="A47">
        <v>55</v>
      </c>
      <c r="B47">
        <v>160</v>
      </c>
    </row>
    <row r="48" spans="1:2" x14ac:dyDescent="0.3">
      <c r="A48">
        <v>63</v>
      </c>
      <c r="B48">
        <v>175</v>
      </c>
    </row>
    <row r="49" spans="1:2" x14ac:dyDescent="0.3">
      <c r="A49">
        <v>48</v>
      </c>
      <c r="B49">
        <v>160</v>
      </c>
    </row>
    <row r="50" spans="1:2" x14ac:dyDescent="0.3">
      <c r="A50">
        <v>65</v>
      </c>
      <c r="B50">
        <v>175</v>
      </c>
    </row>
    <row r="51" spans="1:2" x14ac:dyDescent="0.3">
      <c r="A51">
        <v>59</v>
      </c>
      <c r="B51">
        <v>170</v>
      </c>
    </row>
    <row r="52" spans="1:2" x14ac:dyDescent="0.3">
      <c r="A52">
        <v>56</v>
      </c>
      <c r="B52">
        <v>165</v>
      </c>
    </row>
    <row r="53" spans="1:2" x14ac:dyDescent="0.3">
      <c r="A53">
        <v>61</v>
      </c>
      <c r="B53">
        <v>170</v>
      </c>
    </row>
    <row r="54" spans="1:2" x14ac:dyDescent="0.3">
      <c r="A54">
        <v>67</v>
      </c>
      <c r="B54">
        <v>180</v>
      </c>
    </row>
    <row r="55" spans="1:2" x14ac:dyDescent="0.3">
      <c r="A55">
        <v>58</v>
      </c>
      <c r="B55">
        <v>165</v>
      </c>
    </row>
    <row r="56" spans="1:2" x14ac:dyDescent="0.3">
      <c r="A56">
        <v>50</v>
      </c>
      <c r="B56">
        <v>165</v>
      </c>
    </row>
    <row r="57" spans="1:2" x14ac:dyDescent="0.3">
      <c r="A57">
        <v>58</v>
      </c>
      <c r="B57">
        <v>175</v>
      </c>
    </row>
    <row r="58" spans="1:2" x14ac:dyDescent="0.3">
      <c r="A58">
        <v>49</v>
      </c>
      <c r="B58">
        <v>160</v>
      </c>
    </row>
    <row r="59" spans="1:2" x14ac:dyDescent="0.3">
      <c r="A59">
        <v>60</v>
      </c>
      <c r="B59">
        <v>175</v>
      </c>
    </row>
    <row r="60" spans="1:2" x14ac:dyDescent="0.3">
      <c r="A60">
        <v>50</v>
      </c>
      <c r="B60">
        <v>170</v>
      </c>
    </row>
    <row r="61" spans="1:2" x14ac:dyDescent="0.3">
      <c r="A61">
        <v>64</v>
      </c>
      <c r="B61">
        <v>175</v>
      </c>
    </row>
    <row r="62" spans="1:2" x14ac:dyDescent="0.3">
      <c r="A62">
        <v>69</v>
      </c>
      <c r="B62">
        <v>175</v>
      </c>
    </row>
    <row r="63" spans="1:2" x14ac:dyDescent="0.3">
      <c r="A63">
        <v>73</v>
      </c>
      <c r="B63">
        <v>175</v>
      </c>
    </row>
    <row r="64" spans="1:2" x14ac:dyDescent="0.3">
      <c r="A64">
        <v>62</v>
      </c>
      <c r="B64">
        <v>175</v>
      </c>
    </row>
    <row r="65" spans="1:2" x14ac:dyDescent="0.3">
      <c r="A65">
        <v>64</v>
      </c>
      <c r="B65">
        <v>175</v>
      </c>
    </row>
    <row r="66" spans="1:2" x14ac:dyDescent="0.3">
      <c r="A66">
        <v>44</v>
      </c>
      <c r="B66">
        <v>150</v>
      </c>
    </row>
    <row r="67" spans="1:2" x14ac:dyDescent="0.3">
      <c r="A67">
        <v>68</v>
      </c>
      <c r="B67">
        <v>170</v>
      </c>
    </row>
    <row r="68" spans="1:2" x14ac:dyDescent="0.3">
      <c r="A68">
        <v>72</v>
      </c>
      <c r="B68">
        <v>180</v>
      </c>
    </row>
    <row r="69" spans="1:2" x14ac:dyDescent="0.3">
      <c r="A69">
        <v>94</v>
      </c>
      <c r="B69">
        <v>195</v>
      </c>
    </row>
    <row r="70" spans="1:2" x14ac:dyDescent="0.3">
      <c r="A70">
        <v>61</v>
      </c>
      <c r="B70">
        <v>175</v>
      </c>
    </row>
    <row r="71" spans="1:2" x14ac:dyDescent="0.3">
      <c r="A71">
        <v>45</v>
      </c>
      <c r="B71">
        <v>160</v>
      </c>
    </row>
    <row r="72" spans="1:2" x14ac:dyDescent="0.3">
      <c r="A72">
        <v>57</v>
      </c>
      <c r="B72">
        <v>165</v>
      </c>
    </row>
    <row r="73" spans="1:2" x14ac:dyDescent="0.3">
      <c r="A73">
        <v>69</v>
      </c>
      <c r="B73">
        <v>185</v>
      </c>
    </row>
    <row r="74" spans="1:2" x14ac:dyDescent="0.3">
      <c r="A74">
        <v>65</v>
      </c>
      <c r="B74">
        <v>180</v>
      </c>
    </row>
    <row r="75" spans="1:2" x14ac:dyDescent="0.3">
      <c r="A75">
        <v>71</v>
      </c>
      <c r="B75">
        <v>185</v>
      </c>
    </row>
    <row r="76" spans="1:2" x14ac:dyDescent="0.3">
      <c r="A76">
        <v>74</v>
      </c>
      <c r="B76">
        <v>180</v>
      </c>
    </row>
    <row r="77" spans="1:2" x14ac:dyDescent="0.3">
      <c r="A77">
        <v>53</v>
      </c>
      <c r="B77">
        <v>170</v>
      </c>
    </row>
    <row r="78" spans="1:2" x14ac:dyDescent="0.3">
      <c r="A78">
        <v>68</v>
      </c>
      <c r="B78">
        <v>170</v>
      </c>
    </row>
    <row r="79" spans="1:2" x14ac:dyDescent="0.3">
      <c r="A79">
        <v>65</v>
      </c>
      <c r="B79">
        <v>180</v>
      </c>
    </row>
    <row r="80" spans="1:2" x14ac:dyDescent="0.3">
      <c r="A80">
        <v>63</v>
      </c>
      <c r="B80">
        <v>170</v>
      </c>
    </row>
    <row r="81" spans="1:2" x14ac:dyDescent="0.3">
      <c r="A81">
        <v>50</v>
      </c>
      <c r="B81">
        <v>170</v>
      </c>
    </row>
    <row r="82" spans="1:2" x14ac:dyDescent="0.3">
      <c r="A82">
        <v>59</v>
      </c>
      <c r="B82">
        <v>170</v>
      </c>
    </row>
    <row r="83" spans="1:2" x14ac:dyDescent="0.3">
      <c r="A83">
        <v>75</v>
      </c>
      <c r="B83">
        <v>180</v>
      </c>
    </row>
    <row r="84" spans="1:2" x14ac:dyDescent="0.3">
      <c r="A84">
        <v>62</v>
      </c>
      <c r="B84">
        <v>170</v>
      </c>
    </row>
    <row r="85" spans="1:2" x14ac:dyDescent="0.3">
      <c r="A85">
        <v>55</v>
      </c>
      <c r="B85">
        <v>160</v>
      </c>
    </row>
    <row r="86" spans="1:2" x14ac:dyDescent="0.3">
      <c r="A86">
        <v>57</v>
      </c>
      <c r="B86">
        <v>160</v>
      </c>
    </row>
    <row r="87" spans="1:2" x14ac:dyDescent="0.3">
      <c r="A87">
        <v>57</v>
      </c>
      <c r="B87">
        <v>165</v>
      </c>
    </row>
    <row r="88" spans="1:2" x14ac:dyDescent="0.3">
      <c r="A88">
        <v>80</v>
      </c>
      <c r="B88">
        <v>180</v>
      </c>
    </row>
    <row r="89" spans="1:2" x14ac:dyDescent="0.3">
      <c r="A89">
        <v>65</v>
      </c>
      <c r="B89">
        <v>165</v>
      </c>
    </row>
    <row r="90" spans="1:2" x14ac:dyDescent="0.3">
      <c r="A90">
        <v>53</v>
      </c>
      <c r="B90">
        <v>170</v>
      </c>
    </row>
    <row r="91" spans="1:2" x14ac:dyDescent="0.3">
      <c r="A91">
        <v>68</v>
      </c>
      <c r="B91">
        <v>170</v>
      </c>
    </row>
    <row r="92" spans="1:2" x14ac:dyDescent="0.3">
      <c r="A92">
        <v>50</v>
      </c>
      <c r="B92">
        <v>160</v>
      </c>
    </row>
    <row r="93" spans="1:2" x14ac:dyDescent="0.3">
      <c r="A93">
        <v>79</v>
      </c>
      <c r="B93">
        <v>170</v>
      </c>
    </row>
    <row r="94" spans="1:2" x14ac:dyDescent="0.3">
      <c r="A94">
        <v>57</v>
      </c>
      <c r="B94">
        <v>165</v>
      </c>
    </row>
    <row r="95" spans="1:2" x14ac:dyDescent="0.3">
      <c r="A95">
        <v>82</v>
      </c>
      <c r="B95">
        <v>170</v>
      </c>
    </row>
    <row r="96" spans="1:2" x14ac:dyDescent="0.3">
      <c r="A96">
        <v>79</v>
      </c>
      <c r="B96">
        <v>180</v>
      </c>
    </row>
    <row r="97" spans="1:2" x14ac:dyDescent="0.3">
      <c r="A97">
        <v>76</v>
      </c>
      <c r="B97">
        <v>175</v>
      </c>
    </row>
    <row r="98" spans="1:2" x14ac:dyDescent="0.3">
      <c r="A98">
        <v>58</v>
      </c>
      <c r="B98">
        <v>160</v>
      </c>
    </row>
    <row r="99" spans="1:2" x14ac:dyDescent="0.3">
      <c r="A99">
        <v>61</v>
      </c>
      <c r="B99">
        <v>170</v>
      </c>
    </row>
    <row r="100" spans="1:2" x14ac:dyDescent="0.3">
      <c r="A100">
        <v>72</v>
      </c>
      <c r="B100">
        <v>190</v>
      </c>
    </row>
    <row r="101" spans="1:2" x14ac:dyDescent="0.3">
      <c r="A101">
        <v>65</v>
      </c>
      <c r="B101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2022-03-11T09:55:34.3832869Z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32701a76-902a-4c87-b071-93cfdb81547a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